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"/>
    </mc:Choice>
  </mc:AlternateContent>
  <xr:revisionPtr revIDLastSave="0" documentId="13_ncr:1_{A4C88272-17FE-4CA2-9B2F-9C62F7803C57}" xr6:coauthVersionLast="47" xr6:coauthVersionMax="47" xr10:uidLastSave="{00000000-0000-0000-0000-000000000000}"/>
  <bookViews>
    <workbookView xWindow="-110" yWindow="-110" windowWidth="19420" windowHeight="10300" activeTab="3" xr2:uid="{00000000-000D-0000-FFFF-FFFF00000000}"/>
  </bookViews>
  <sheets>
    <sheet name="設定部" sheetId="21" r:id="rId1"/>
    <sheet name="加工グラフ" sheetId="23" r:id="rId2"/>
    <sheet name="E系列丸め" sheetId="22" r:id="rId3"/>
    <sheet name="演算処理" sheetId="20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22" l="1"/>
  <c r="T3507" i="20"/>
  <c r="E3507" i="20"/>
  <c r="P3507" i="20" s="1"/>
  <c r="AF3504" i="20"/>
  <c r="Q3504" i="20"/>
  <c r="O3504" i="20"/>
  <c r="N3504" i="20"/>
  <c r="AA3504" i="20" s="1"/>
  <c r="L3504" i="20"/>
  <c r="P3504" i="20" s="1"/>
  <c r="T3500" i="20"/>
  <c r="O3500" i="20"/>
  <c r="N3500" i="20"/>
  <c r="E3500" i="20"/>
  <c r="AF3497" i="20"/>
  <c r="O3497" i="20"/>
  <c r="N3497" i="20"/>
  <c r="L3497" i="20"/>
  <c r="P3497" i="20" s="1"/>
  <c r="T3493" i="20"/>
  <c r="Q3493" i="20"/>
  <c r="O3493" i="20"/>
  <c r="E3493" i="20"/>
  <c r="P3493" i="20" s="1"/>
  <c r="AF3490" i="20"/>
  <c r="Q3490" i="20"/>
  <c r="P3490" i="20"/>
  <c r="O3490" i="20"/>
  <c r="N3490" i="20"/>
  <c r="L3490" i="20"/>
  <c r="T3486" i="20"/>
  <c r="E3486" i="20"/>
  <c r="P3486" i="20" s="1"/>
  <c r="AF3483" i="20"/>
  <c r="Q3483" i="20"/>
  <c r="O3483" i="20"/>
  <c r="N3483" i="20"/>
  <c r="L3483" i="20"/>
  <c r="P3483" i="20" s="1"/>
  <c r="T3479" i="20"/>
  <c r="O3479" i="20"/>
  <c r="N3479" i="20"/>
  <c r="E3479" i="20"/>
  <c r="AF3476" i="20"/>
  <c r="O3476" i="20"/>
  <c r="N3476" i="20"/>
  <c r="L3476" i="20"/>
  <c r="P3476" i="20" s="1"/>
  <c r="T3472" i="20"/>
  <c r="Q3472" i="20"/>
  <c r="O3472" i="20"/>
  <c r="E3472" i="20"/>
  <c r="P3472" i="20" s="1"/>
  <c r="AF3469" i="20"/>
  <c r="Q3469" i="20"/>
  <c r="P3469" i="20"/>
  <c r="O3469" i="20"/>
  <c r="N3469" i="20"/>
  <c r="L3469" i="20"/>
  <c r="T3465" i="20"/>
  <c r="E3465" i="20"/>
  <c r="P3465" i="20" s="1"/>
  <c r="AF3462" i="20"/>
  <c r="Q3462" i="20"/>
  <c r="O3462" i="20"/>
  <c r="N3462" i="20"/>
  <c r="AA3462" i="20" s="1"/>
  <c r="L3462" i="20"/>
  <c r="P3462" i="20" s="1"/>
  <c r="T3458" i="20"/>
  <c r="O3458" i="20"/>
  <c r="N3458" i="20"/>
  <c r="E3458" i="20"/>
  <c r="AF3455" i="20"/>
  <c r="O3455" i="20"/>
  <c r="N3455" i="20"/>
  <c r="L3455" i="20"/>
  <c r="P3455" i="20" s="1"/>
  <c r="T3451" i="20"/>
  <c r="Q3451" i="20"/>
  <c r="O3451" i="20"/>
  <c r="E3451" i="20"/>
  <c r="P3451" i="20" s="1"/>
  <c r="AF3448" i="20"/>
  <c r="Q3448" i="20"/>
  <c r="P3448" i="20"/>
  <c r="O3448" i="20"/>
  <c r="N3448" i="20"/>
  <c r="L3448" i="20"/>
  <c r="T3444" i="20"/>
  <c r="E3444" i="20"/>
  <c r="P3444" i="20" s="1"/>
  <c r="AF3441" i="20"/>
  <c r="Q3441" i="20"/>
  <c r="O3441" i="20"/>
  <c r="N3441" i="20"/>
  <c r="L3441" i="20"/>
  <c r="P3441" i="20" s="1"/>
  <c r="T3437" i="20"/>
  <c r="O3437" i="20"/>
  <c r="N3437" i="20"/>
  <c r="E3437" i="20"/>
  <c r="AF3434" i="20"/>
  <c r="O3434" i="20"/>
  <c r="N3434" i="20"/>
  <c r="L3434" i="20"/>
  <c r="P3434" i="20" s="1"/>
  <c r="T3430" i="20"/>
  <c r="Q3430" i="20"/>
  <c r="O3430" i="20"/>
  <c r="E3430" i="20"/>
  <c r="P3430" i="20" s="1"/>
  <c r="AF3427" i="20"/>
  <c r="Q3427" i="20"/>
  <c r="P3427" i="20"/>
  <c r="O3427" i="20"/>
  <c r="N3427" i="20"/>
  <c r="L3427" i="20"/>
  <c r="T3423" i="20"/>
  <c r="E3423" i="20"/>
  <c r="P3423" i="20" s="1"/>
  <c r="AF3420" i="20"/>
  <c r="Q3420" i="20"/>
  <c r="O3420" i="20"/>
  <c r="N3420" i="20"/>
  <c r="AA3420" i="20" s="1"/>
  <c r="L3420" i="20"/>
  <c r="P3420" i="20" s="1"/>
  <c r="T3416" i="20"/>
  <c r="O3416" i="20"/>
  <c r="N3416" i="20"/>
  <c r="E3416" i="20"/>
  <c r="AF3413" i="20"/>
  <c r="O3413" i="20"/>
  <c r="N3413" i="20"/>
  <c r="L3413" i="20"/>
  <c r="T3409" i="20"/>
  <c r="Q3409" i="20"/>
  <c r="O3409" i="20"/>
  <c r="E3409" i="20"/>
  <c r="P3409" i="20" s="1"/>
  <c r="AF3406" i="20"/>
  <c r="AA3406" i="20"/>
  <c r="Q3406" i="20"/>
  <c r="P3406" i="20"/>
  <c r="O3406" i="20"/>
  <c r="N3406" i="20"/>
  <c r="L3406" i="20"/>
  <c r="T3402" i="20"/>
  <c r="E3402" i="20"/>
  <c r="AF3399" i="20"/>
  <c r="Q3399" i="20"/>
  <c r="O3399" i="20"/>
  <c r="N3399" i="20"/>
  <c r="L3399" i="20"/>
  <c r="P3399" i="20" s="1"/>
  <c r="T3395" i="20"/>
  <c r="O3395" i="20"/>
  <c r="N3395" i="20"/>
  <c r="E3395" i="20"/>
  <c r="AF3392" i="20"/>
  <c r="O3392" i="20"/>
  <c r="N3392" i="20"/>
  <c r="L3392" i="20"/>
  <c r="T3388" i="20"/>
  <c r="Q3388" i="20"/>
  <c r="O3388" i="20"/>
  <c r="E3388" i="20"/>
  <c r="P3388" i="20" s="1"/>
  <c r="AF3385" i="20"/>
  <c r="Y3385" i="20"/>
  <c r="Q3385" i="20"/>
  <c r="P3385" i="20"/>
  <c r="O3385" i="20"/>
  <c r="N3385" i="20"/>
  <c r="L3385" i="20"/>
  <c r="T3381" i="20"/>
  <c r="E3381" i="20"/>
  <c r="AF3378" i="20"/>
  <c r="Q3378" i="20"/>
  <c r="O3378" i="20"/>
  <c r="N3378" i="20"/>
  <c r="L3378" i="20"/>
  <c r="P3378" i="20" s="1"/>
  <c r="T3374" i="20"/>
  <c r="O3374" i="20"/>
  <c r="N3374" i="20"/>
  <c r="E3374" i="20"/>
  <c r="AF3371" i="20"/>
  <c r="O3371" i="20"/>
  <c r="N3371" i="20"/>
  <c r="L3371" i="20"/>
  <c r="T3367" i="20"/>
  <c r="Q3367" i="20"/>
  <c r="E3367" i="20"/>
  <c r="AF3364" i="20"/>
  <c r="Q3364" i="20"/>
  <c r="P3364" i="20"/>
  <c r="O3364" i="20"/>
  <c r="N3364" i="20"/>
  <c r="L3364" i="20"/>
  <c r="T3360" i="20"/>
  <c r="E3360" i="20"/>
  <c r="AF3357" i="20"/>
  <c r="O3357" i="20"/>
  <c r="N3357" i="20"/>
  <c r="L3357" i="20"/>
  <c r="T3353" i="20"/>
  <c r="O3353" i="20"/>
  <c r="N3353" i="20"/>
  <c r="E3353" i="20"/>
  <c r="AF3350" i="20"/>
  <c r="O3350" i="20"/>
  <c r="N3350" i="20"/>
  <c r="L3350" i="20"/>
  <c r="T3346" i="20"/>
  <c r="Q3346" i="20"/>
  <c r="E3346" i="20"/>
  <c r="AF3343" i="20"/>
  <c r="AA3343" i="20"/>
  <c r="Y3343" i="20"/>
  <c r="Q3343" i="20"/>
  <c r="P3343" i="20"/>
  <c r="O3343" i="20"/>
  <c r="N3343" i="20"/>
  <c r="L3343" i="20"/>
  <c r="T3339" i="20"/>
  <c r="N3339" i="20"/>
  <c r="E3339" i="20"/>
  <c r="AF3336" i="20"/>
  <c r="Q3336" i="20"/>
  <c r="O3336" i="20"/>
  <c r="N3336" i="20"/>
  <c r="L3336" i="20"/>
  <c r="T3332" i="20"/>
  <c r="Q3332" i="20"/>
  <c r="O3332" i="20"/>
  <c r="N3332" i="20"/>
  <c r="E3332" i="20"/>
  <c r="AF3329" i="20"/>
  <c r="P3329" i="20"/>
  <c r="O3329" i="20"/>
  <c r="N3329" i="20"/>
  <c r="L3329" i="20"/>
  <c r="T3325" i="20"/>
  <c r="Q3325" i="20"/>
  <c r="O3325" i="20"/>
  <c r="E3325" i="20"/>
  <c r="AF3322" i="20"/>
  <c r="Q3322" i="20"/>
  <c r="P3322" i="20"/>
  <c r="O3322" i="20"/>
  <c r="N3322" i="20"/>
  <c r="L3322" i="20"/>
  <c r="T3318" i="20"/>
  <c r="E3318" i="20"/>
  <c r="AF3315" i="20"/>
  <c r="O3315" i="20"/>
  <c r="N3315" i="20"/>
  <c r="L3315" i="20"/>
  <c r="P3318" i="20" s="1"/>
  <c r="T3311" i="20"/>
  <c r="P3311" i="20"/>
  <c r="O3311" i="20"/>
  <c r="N3311" i="20"/>
  <c r="E3311" i="20"/>
  <c r="AF3308" i="20"/>
  <c r="O3308" i="20"/>
  <c r="N3308" i="20"/>
  <c r="L3308" i="20"/>
  <c r="Q3308" i="20" s="1"/>
  <c r="T3304" i="20"/>
  <c r="Q3304" i="20"/>
  <c r="E3304" i="20"/>
  <c r="AF3301" i="20"/>
  <c r="Q3301" i="20"/>
  <c r="P3301" i="20"/>
  <c r="O3301" i="20"/>
  <c r="N3301" i="20"/>
  <c r="L3301" i="20"/>
  <c r="T3297" i="20"/>
  <c r="P3297" i="20"/>
  <c r="E3297" i="20"/>
  <c r="N3297" i="20" s="1"/>
  <c r="AF3294" i="20"/>
  <c r="Q3294" i="20"/>
  <c r="O3294" i="20"/>
  <c r="N3294" i="20"/>
  <c r="L3294" i="20"/>
  <c r="T3290" i="20"/>
  <c r="O3290" i="20"/>
  <c r="N3290" i="20"/>
  <c r="E3290" i="20"/>
  <c r="AF3287" i="20"/>
  <c r="P3287" i="20"/>
  <c r="Z3287" i="20" s="1"/>
  <c r="O3287" i="20"/>
  <c r="N3287" i="20"/>
  <c r="L3287" i="20"/>
  <c r="Q3287" i="20" s="1"/>
  <c r="T3283" i="20"/>
  <c r="P3283" i="20"/>
  <c r="O3283" i="20"/>
  <c r="E3283" i="20"/>
  <c r="AF3280" i="20"/>
  <c r="Q3280" i="20"/>
  <c r="P3280" i="20"/>
  <c r="O3280" i="20"/>
  <c r="N3280" i="20"/>
  <c r="L3280" i="20"/>
  <c r="T3276" i="20"/>
  <c r="N3276" i="20"/>
  <c r="E3276" i="20"/>
  <c r="AF3273" i="20"/>
  <c r="O3273" i="20"/>
  <c r="N3273" i="20"/>
  <c r="L3273" i="20"/>
  <c r="T3269" i="20"/>
  <c r="O3269" i="20"/>
  <c r="N3269" i="20"/>
  <c r="E3269" i="20"/>
  <c r="AF3266" i="20"/>
  <c r="O3266" i="20"/>
  <c r="N3266" i="20"/>
  <c r="L3266" i="20"/>
  <c r="T3262" i="20"/>
  <c r="Q3262" i="20"/>
  <c r="O3262" i="20"/>
  <c r="E3262" i="20"/>
  <c r="N3262" i="20" s="1"/>
  <c r="AF3259" i="20"/>
  <c r="AA3259" i="20"/>
  <c r="Q3259" i="20"/>
  <c r="P3259" i="20"/>
  <c r="Y3259" i="20" s="1"/>
  <c r="O3259" i="20"/>
  <c r="N3259" i="20"/>
  <c r="L3259" i="20"/>
  <c r="T3255" i="20"/>
  <c r="E3255" i="20"/>
  <c r="AF3252" i="20"/>
  <c r="Q3252" i="20"/>
  <c r="P3252" i="20"/>
  <c r="X3252" i="20" s="1"/>
  <c r="O3252" i="20"/>
  <c r="N3252" i="20"/>
  <c r="L3252" i="20"/>
  <c r="T3248" i="20"/>
  <c r="Q3248" i="20"/>
  <c r="O3248" i="20"/>
  <c r="N3248" i="20"/>
  <c r="E3248" i="20"/>
  <c r="AF3245" i="20"/>
  <c r="P3245" i="20"/>
  <c r="O3245" i="20"/>
  <c r="N3245" i="20"/>
  <c r="L3245" i="20"/>
  <c r="Y3241" i="20"/>
  <c r="T3241" i="20"/>
  <c r="Q3241" i="20"/>
  <c r="P3241" i="20"/>
  <c r="O3241" i="20"/>
  <c r="E3241" i="20"/>
  <c r="N3241" i="20" s="1"/>
  <c r="AF3238" i="20"/>
  <c r="Z3238" i="20"/>
  <c r="Y3238" i="20"/>
  <c r="Q3238" i="20"/>
  <c r="P3238" i="20"/>
  <c r="O3238" i="20"/>
  <c r="N3238" i="20"/>
  <c r="L3238" i="20"/>
  <c r="T3234" i="20"/>
  <c r="E3234" i="20"/>
  <c r="P3234" i="20" s="1"/>
  <c r="AF3231" i="20"/>
  <c r="Q3231" i="20"/>
  <c r="O3231" i="20"/>
  <c r="N3231" i="20"/>
  <c r="L3231" i="20"/>
  <c r="T3227" i="20"/>
  <c r="P3227" i="20"/>
  <c r="O3227" i="20"/>
  <c r="N3227" i="20"/>
  <c r="E3227" i="20"/>
  <c r="AF3224" i="20"/>
  <c r="P3224" i="20"/>
  <c r="O3224" i="20"/>
  <c r="N3224" i="20"/>
  <c r="L3224" i="20"/>
  <c r="Q3224" i="20" s="1"/>
  <c r="T3220" i="20"/>
  <c r="Q3220" i="20"/>
  <c r="P3220" i="20"/>
  <c r="E3220" i="20"/>
  <c r="AF3217" i="20"/>
  <c r="Q3217" i="20"/>
  <c r="P3217" i="20"/>
  <c r="O3217" i="20"/>
  <c r="N3217" i="20"/>
  <c r="L3217" i="20"/>
  <c r="T3213" i="20"/>
  <c r="P3213" i="20"/>
  <c r="O3213" i="20"/>
  <c r="N3213" i="20"/>
  <c r="E3213" i="20"/>
  <c r="AF3210" i="20"/>
  <c r="Q3210" i="20"/>
  <c r="O3210" i="20"/>
  <c r="N3210" i="20"/>
  <c r="L3210" i="20"/>
  <c r="T3206" i="20"/>
  <c r="Q3206" i="20"/>
  <c r="O3206" i="20"/>
  <c r="N3206" i="20"/>
  <c r="E3206" i="20"/>
  <c r="AF3203" i="20"/>
  <c r="O3203" i="20"/>
  <c r="N3203" i="20"/>
  <c r="L3203" i="20"/>
  <c r="T3199" i="20"/>
  <c r="O3199" i="20"/>
  <c r="E3199" i="20"/>
  <c r="AF3196" i="20"/>
  <c r="Y3196" i="20"/>
  <c r="Q3196" i="20"/>
  <c r="P3196" i="20"/>
  <c r="O3196" i="20"/>
  <c r="N3196" i="20"/>
  <c r="L3196" i="20"/>
  <c r="T3192" i="20"/>
  <c r="P3192" i="20"/>
  <c r="O3192" i="20"/>
  <c r="N3192" i="20"/>
  <c r="E3192" i="20"/>
  <c r="AF3189" i="20"/>
  <c r="Q3189" i="20"/>
  <c r="O3189" i="20"/>
  <c r="N3189" i="20"/>
  <c r="L3189" i="20"/>
  <c r="AA3185" i="20"/>
  <c r="T3185" i="20"/>
  <c r="Q3185" i="20"/>
  <c r="P3185" i="20"/>
  <c r="O3185" i="20"/>
  <c r="N3185" i="20"/>
  <c r="E3185" i="20"/>
  <c r="AF3182" i="20"/>
  <c r="Y3182" i="20"/>
  <c r="P3182" i="20"/>
  <c r="O3182" i="20"/>
  <c r="N3182" i="20"/>
  <c r="L3182" i="20"/>
  <c r="Q3182" i="20" s="1"/>
  <c r="T3178" i="20"/>
  <c r="E3178" i="20"/>
  <c r="AF3175" i="20"/>
  <c r="Y3175" i="20"/>
  <c r="Q3175" i="20"/>
  <c r="P3175" i="20"/>
  <c r="O3175" i="20"/>
  <c r="N3175" i="20"/>
  <c r="L3175" i="20"/>
  <c r="T3171" i="20"/>
  <c r="O3171" i="20"/>
  <c r="E3171" i="20"/>
  <c r="AF3168" i="20"/>
  <c r="O3168" i="20"/>
  <c r="N3168" i="20"/>
  <c r="L3168" i="20"/>
  <c r="T3164" i="20"/>
  <c r="O3164" i="20"/>
  <c r="N3164" i="20"/>
  <c r="E3164" i="20"/>
  <c r="AF3161" i="20"/>
  <c r="O3161" i="20"/>
  <c r="N3161" i="20"/>
  <c r="L3161" i="20"/>
  <c r="T3157" i="20"/>
  <c r="Q3157" i="20"/>
  <c r="E3157" i="20"/>
  <c r="AF3154" i="20"/>
  <c r="Y3154" i="20"/>
  <c r="Q3154" i="20"/>
  <c r="P3154" i="20"/>
  <c r="O3154" i="20"/>
  <c r="N3154" i="20"/>
  <c r="L3154" i="20"/>
  <c r="T3150" i="20"/>
  <c r="O3150" i="20"/>
  <c r="N3150" i="20"/>
  <c r="E3150" i="20"/>
  <c r="AF3147" i="20"/>
  <c r="O3147" i="20"/>
  <c r="N3147" i="20"/>
  <c r="L3147" i="20"/>
  <c r="AA3143" i="20"/>
  <c r="T3143" i="20"/>
  <c r="Q3143" i="20"/>
  <c r="P3143" i="20"/>
  <c r="O3143" i="20"/>
  <c r="N3143" i="20"/>
  <c r="E3143" i="20"/>
  <c r="AF3140" i="20"/>
  <c r="P3140" i="20"/>
  <c r="O3140" i="20"/>
  <c r="N3140" i="20"/>
  <c r="L3140" i="20"/>
  <c r="Q3140" i="20" s="1"/>
  <c r="T3136" i="20"/>
  <c r="E3136" i="20"/>
  <c r="AF3133" i="20"/>
  <c r="Y3133" i="20"/>
  <c r="Q3133" i="20"/>
  <c r="P3133" i="20"/>
  <c r="O3133" i="20"/>
  <c r="N3133" i="20"/>
  <c r="L3133" i="20"/>
  <c r="T3129" i="20"/>
  <c r="E3129" i="20"/>
  <c r="AF3126" i="20"/>
  <c r="O3126" i="20"/>
  <c r="N3126" i="20"/>
  <c r="L3126" i="20"/>
  <c r="T3122" i="20"/>
  <c r="Q3122" i="20"/>
  <c r="O3122" i="20"/>
  <c r="N3122" i="20"/>
  <c r="E3122" i="20"/>
  <c r="AF3119" i="20"/>
  <c r="P3119" i="20"/>
  <c r="Z3119" i="20" s="1"/>
  <c r="O3119" i="20"/>
  <c r="N3119" i="20"/>
  <c r="L3119" i="20"/>
  <c r="Q3119" i="20" s="1"/>
  <c r="T3115" i="20"/>
  <c r="O3115" i="20"/>
  <c r="E3115" i="20"/>
  <c r="AF3112" i="20"/>
  <c r="Q3112" i="20"/>
  <c r="P3112" i="20"/>
  <c r="O3112" i="20"/>
  <c r="N3112" i="20"/>
  <c r="AA3112" i="20" s="1"/>
  <c r="L3112" i="20"/>
  <c r="T3108" i="20"/>
  <c r="E3108" i="20"/>
  <c r="AF3105" i="20"/>
  <c r="O3105" i="20"/>
  <c r="N3105" i="20"/>
  <c r="L3105" i="20"/>
  <c r="T3101" i="20"/>
  <c r="E3101" i="20"/>
  <c r="AF3098" i="20"/>
  <c r="O3098" i="20"/>
  <c r="N3098" i="20"/>
  <c r="L3098" i="20"/>
  <c r="T3094" i="20"/>
  <c r="E3094" i="20"/>
  <c r="AF3091" i="20"/>
  <c r="O3091" i="20"/>
  <c r="N3091" i="20"/>
  <c r="L3091" i="20"/>
  <c r="T3087" i="20"/>
  <c r="E3087" i="20"/>
  <c r="P3087" i="20" s="1"/>
  <c r="AF3084" i="20"/>
  <c r="Q3084" i="20"/>
  <c r="O3084" i="20"/>
  <c r="N3084" i="20"/>
  <c r="L3084" i="20"/>
  <c r="T3080" i="20"/>
  <c r="O3080" i="20"/>
  <c r="E3080" i="20"/>
  <c r="N3080" i="20" s="1"/>
  <c r="AF3077" i="20"/>
  <c r="O3077" i="20"/>
  <c r="N3077" i="20"/>
  <c r="L3077" i="20"/>
  <c r="P3077" i="20" s="1"/>
  <c r="T3073" i="20"/>
  <c r="Q3073" i="20"/>
  <c r="E3073" i="20"/>
  <c r="O3073" i="20" s="1"/>
  <c r="AF3070" i="20"/>
  <c r="X3070" i="20"/>
  <c r="Q3070" i="20"/>
  <c r="P3070" i="20"/>
  <c r="O3070" i="20"/>
  <c r="N3070" i="20"/>
  <c r="L3070" i="20"/>
  <c r="T3066" i="20"/>
  <c r="Q3066" i="20"/>
  <c r="O3066" i="20"/>
  <c r="N3066" i="20"/>
  <c r="E3066" i="20"/>
  <c r="AF3063" i="20"/>
  <c r="Q3063" i="20"/>
  <c r="P3063" i="20"/>
  <c r="O3063" i="20"/>
  <c r="N3063" i="20"/>
  <c r="L3063" i="20"/>
  <c r="T3059" i="20"/>
  <c r="Q3059" i="20"/>
  <c r="O3059" i="20"/>
  <c r="E3059" i="20"/>
  <c r="N3059" i="20" s="1"/>
  <c r="AF3056" i="20"/>
  <c r="O3056" i="20"/>
  <c r="N3056" i="20"/>
  <c r="L3056" i="20"/>
  <c r="P3056" i="20" s="1"/>
  <c r="T3052" i="20"/>
  <c r="E3052" i="20"/>
  <c r="AF3049" i="20"/>
  <c r="O3049" i="20"/>
  <c r="N3049" i="20"/>
  <c r="L3049" i="20"/>
  <c r="Q3052" i="20" s="1"/>
  <c r="T3045" i="20"/>
  <c r="N3045" i="20"/>
  <c r="E3045" i="20"/>
  <c r="AF3042" i="20"/>
  <c r="P3042" i="20"/>
  <c r="O3042" i="20"/>
  <c r="N3042" i="20"/>
  <c r="L3042" i="20"/>
  <c r="T3038" i="20"/>
  <c r="N3038" i="20"/>
  <c r="E3038" i="20"/>
  <c r="AF3035" i="20"/>
  <c r="Z3035" i="20"/>
  <c r="Y3035" i="20"/>
  <c r="Q3035" i="20"/>
  <c r="O3035" i="20"/>
  <c r="N3035" i="20"/>
  <c r="L3035" i="20"/>
  <c r="P3035" i="20" s="1"/>
  <c r="T3031" i="20"/>
  <c r="Q3031" i="20"/>
  <c r="E3031" i="20"/>
  <c r="AF3028" i="20"/>
  <c r="Q3028" i="20"/>
  <c r="P3028" i="20"/>
  <c r="O3028" i="20"/>
  <c r="N3028" i="20"/>
  <c r="L3028" i="20"/>
  <c r="T3024" i="20"/>
  <c r="Q3024" i="20"/>
  <c r="N3024" i="20"/>
  <c r="E3024" i="20"/>
  <c r="O3024" i="20" s="1"/>
  <c r="AF3021" i="20"/>
  <c r="Q3021" i="20"/>
  <c r="O3021" i="20"/>
  <c r="N3021" i="20"/>
  <c r="L3021" i="20"/>
  <c r="T3017" i="20"/>
  <c r="P3017" i="20"/>
  <c r="O3017" i="20"/>
  <c r="N3017" i="20"/>
  <c r="E3017" i="20"/>
  <c r="AF3014" i="20"/>
  <c r="O3014" i="20"/>
  <c r="N3014" i="20"/>
  <c r="L3014" i="20"/>
  <c r="Q3014" i="20" s="1"/>
  <c r="T3010" i="20"/>
  <c r="E3010" i="20"/>
  <c r="AF3007" i="20"/>
  <c r="Q3007" i="20"/>
  <c r="P3007" i="20"/>
  <c r="O3007" i="20"/>
  <c r="N3007" i="20"/>
  <c r="L3007" i="20"/>
  <c r="T3003" i="20"/>
  <c r="E3003" i="20"/>
  <c r="AF3000" i="20"/>
  <c r="O3000" i="20"/>
  <c r="N3000" i="20"/>
  <c r="L3000" i="20"/>
  <c r="Q3000" i="20" s="1"/>
  <c r="T2996" i="20"/>
  <c r="O2996" i="20"/>
  <c r="N2996" i="20"/>
  <c r="E2996" i="20"/>
  <c r="AF2993" i="20"/>
  <c r="O2993" i="20"/>
  <c r="N2993" i="20"/>
  <c r="L2993" i="20"/>
  <c r="T2989" i="20"/>
  <c r="Q2989" i="20"/>
  <c r="N2989" i="20"/>
  <c r="E2989" i="20"/>
  <c r="P2989" i="20" s="1"/>
  <c r="AF2986" i="20"/>
  <c r="Q2986" i="20"/>
  <c r="Y2986" i="20" s="1"/>
  <c r="P2986" i="20"/>
  <c r="O2986" i="20"/>
  <c r="N2986" i="20"/>
  <c r="L2986" i="20"/>
  <c r="T2982" i="20"/>
  <c r="P2982" i="20"/>
  <c r="O2982" i="20"/>
  <c r="E2982" i="20"/>
  <c r="N2982" i="20" s="1"/>
  <c r="AF2979" i="20"/>
  <c r="Q2979" i="20"/>
  <c r="O2979" i="20"/>
  <c r="N2979" i="20"/>
  <c r="L2979" i="20"/>
  <c r="Z2975" i="20"/>
  <c r="T2975" i="20"/>
  <c r="Q2975" i="20"/>
  <c r="P2975" i="20"/>
  <c r="X2975" i="20" s="1"/>
  <c r="O2975" i="20"/>
  <c r="N2975" i="20"/>
  <c r="E2975" i="20"/>
  <c r="AJ2972" i="20"/>
  <c r="AF2972" i="20"/>
  <c r="AA2972" i="20"/>
  <c r="Z2972" i="20"/>
  <c r="Y2972" i="20"/>
  <c r="X2972" i="20"/>
  <c r="P2972" i="20"/>
  <c r="O2972" i="20"/>
  <c r="N2972" i="20"/>
  <c r="L2972" i="20"/>
  <c r="Q2972" i="20" s="1"/>
  <c r="T2968" i="20"/>
  <c r="O2968" i="20"/>
  <c r="N2968" i="20"/>
  <c r="E2968" i="20"/>
  <c r="P2968" i="20" s="1"/>
  <c r="AF2965" i="20"/>
  <c r="Q2965" i="20"/>
  <c r="AA2965" i="20" s="1"/>
  <c r="P2965" i="20"/>
  <c r="O2965" i="20"/>
  <c r="N2965" i="20"/>
  <c r="L2965" i="20"/>
  <c r="T2961" i="20"/>
  <c r="O2961" i="20"/>
  <c r="E2961" i="20"/>
  <c r="N2961" i="20" s="1"/>
  <c r="AF2958" i="20"/>
  <c r="O2958" i="20"/>
  <c r="N2958" i="20"/>
  <c r="L2958" i="20"/>
  <c r="T2954" i="20"/>
  <c r="E2954" i="20"/>
  <c r="AF2951" i="20"/>
  <c r="O2951" i="20"/>
  <c r="N2951" i="20"/>
  <c r="L2951" i="20"/>
  <c r="T2947" i="20"/>
  <c r="O2947" i="20"/>
  <c r="N2947" i="20"/>
  <c r="E2947" i="20"/>
  <c r="AF2944" i="20"/>
  <c r="P2944" i="20"/>
  <c r="O2944" i="20"/>
  <c r="N2944" i="20"/>
  <c r="L2944" i="20"/>
  <c r="T2940" i="20"/>
  <c r="E2940" i="20"/>
  <c r="AF2937" i="20"/>
  <c r="AA2937" i="20"/>
  <c r="Y2937" i="20"/>
  <c r="Q2937" i="20"/>
  <c r="P2937" i="20"/>
  <c r="O2937" i="20"/>
  <c r="N2937" i="20"/>
  <c r="X2937" i="20" s="1"/>
  <c r="L2937" i="20"/>
  <c r="T2933" i="20"/>
  <c r="O2933" i="20"/>
  <c r="E2933" i="20"/>
  <c r="AF2930" i="20"/>
  <c r="O2930" i="20"/>
  <c r="N2930" i="20"/>
  <c r="L2930" i="20"/>
  <c r="T2926" i="20"/>
  <c r="O2926" i="20"/>
  <c r="N2926" i="20"/>
  <c r="E2926" i="20"/>
  <c r="AF2923" i="20"/>
  <c r="P2923" i="20"/>
  <c r="O2923" i="20"/>
  <c r="N2923" i="20"/>
  <c r="L2923" i="20"/>
  <c r="T2919" i="20"/>
  <c r="P2919" i="20"/>
  <c r="E2919" i="20"/>
  <c r="AF2916" i="20"/>
  <c r="AA2916" i="20"/>
  <c r="Y2916" i="20"/>
  <c r="Q2916" i="20"/>
  <c r="P2916" i="20"/>
  <c r="O2916" i="20"/>
  <c r="N2916" i="20"/>
  <c r="X2916" i="20" s="1"/>
  <c r="L2916" i="20"/>
  <c r="T2912" i="20"/>
  <c r="E2912" i="20"/>
  <c r="AF2909" i="20"/>
  <c r="O2909" i="20"/>
  <c r="N2909" i="20"/>
  <c r="L2909" i="20"/>
  <c r="T2905" i="20"/>
  <c r="O2905" i="20"/>
  <c r="N2905" i="20"/>
  <c r="E2905" i="20"/>
  <c r="AF2902" i="20"/>
  <c r="O2902" i="20"/>
  <c r="N2902" i="20"/>
  <c r="L2902" i="20"/>
  <c r="T2898" i="20"/>
  <c r="E2898" i="20"/>
  <c r="AF2895" i="20"/>
  <c r="Y2895" i="20"/>
  <c r="Q2895" i="20"/>
  <c r="P2895" i="20"/>
  <c r="O2895" i="20"/>
  <c r="N2895" i="20"/>
  <c r="X2895" i="20" s="1"/>
  <c r="L2895" i="20"/>
  <c r="T2891" i="20"/>
  <c r="O2891" i="20"/>
  <c r="E2891" i="20"/>
  <c r="AF2888" i="20"/>
  <c r="O2888" i="20"/>
  <c r="N2888" i="20"/>
  <c r="L2888" i="20"/>
  <c r="T2884" i="20"/>
  <c r="O2884" i="20"/>
  <c r="N2884" i="20"/>
  <c r="E2884" i="20"/>
  <c r="AF2881" i="20"/>
  <c r="O2881" i="20"/>
  <c r="N2881" i="20"/>
  <c r="L2881" i="20"/>
  <c r="T2877" i="20"/>
  <c r="E2877" i="20"/>
  <c r="AF2874" i="20"/>
  <c r="Y2874" i="20"/>
  <c r="Q2874" i="20"/>
  <c r="P2874" i="20"/>
  <c r="O2874" i="20"/>
  <c r="N2874" i="20"/>
  <c r="X2874" i="20" s="1"/>
  <c r="L2874" i="20"/>
  <c r="T2870" i="20"/>
  <c r="O2870" i="20"/>
  <c r="E2870" i="20"/>
  <c r="AF2867" i="20"/>
  <c r="O2867" i="20"/>
  <c r="N2867" i="20"/>
  <c r="L2867" i="20"/>
  <c r="T2863" i="20"/>
  <c r="O2863" i="20"/>
  <c r="N2863" i="20"/>
  <c r="E2863" i="20"/>
  <c r="AF2860" i="20"/>
  <c r="P2860" i="20"/>
  <c r="O2860" i="20"/>
  <c r="N2860" i="20"/>
  <c r="L2860" i="20"/>
  <c r="T2856" i="20"/>
  <c r="P2856" i="20"/>
  <c r="E2856" i="20"/>
  <c r="AF2853" i="20"/>
  <c r="Y2853" i="20"/>
  <c r="Q2853" i="20"/>
  <c r="P2853" i="20"/>
  <c r="O2853" i="20"/>
  <c r="N2853" i="20"/>
  <c r="X2853" i="20" s="1"/>
  <c r="L2853" i="20"/>
  <c r="T2849" i="20"/>
  <c r="E2849" i="20"/>
  <c r="O2849" i="20" s="1"/>
  <c r="AF2846" i="20"/>
  <c r="O2846" i="20"/>
  <c r="N2846" i="20"/>
  <c r="L2846" i="20"/>
  <c r="T2842" i="20"/>
  <c r="N2842" i="20"/>
  <c r="E2842" i="20"/>
  <c r="O2842" i="20" s="1"/>
  <c r="AF2839" i="20"/>
  <c r="O2839" i="20"/>
  <c r="N2839" i="20"/>
  <c r="L2839" i="20"/>
  <c r="T2835" i="20"/>
  <c r="O2835" i="20"/>
  <c r="E2835" i="20"/>
  <c r="N2835" i="20" s="1"/>
  <c r="AF2832" i="20"/>
  <c r="Q2832" i="20"/>
  <c r="P2832" i="20"/>
  <c r="O2832" i="20"/>
  <c r="N2832" i="20"/>
  <c r="L2832" i="20"/>
  <c r="T2828" i="20"/>
  <c r="E2828" i="20"/>
  <c r="AF2825" i="20"/>
  <c r="P2825" i="20"/>
  <c r="O2825" i="20"/>
  <c r="N2825" i="20"/>
  <c r="L2825" i="20"/>
  <c r="Z2821" i="20"/>
  <c r="T2821" i="20"/>
  <c r="Q2821" i="20"/>
  <c r="P2821" i="20"/>
  <c r="N2821" i="20"/>
  <c r="E2821" i="20"/>
  <c r="O2821" i="20" s="1"/>
  <c r="AF2818" i="20"/>
  <c r="AA2818" i="20"/>
  <c r="X2818" i="20"/>
  <c r="P2818" i="20"/>
  <c r="O2818" i="20"/>
  <c r="N2818" i="20"/>
  <c r="L2818" i="20"/>
  <c r="Q2818" i="20" s="1"/>
  <c r="T2814" i="20"/>
  <c r="Q2814" i="20"/>
  <c r="P2814" i="20"/>
  <c r="E2814" i="20"/>
  <c r="O2814" i="20" s="1"/>
  <c r="AF2811" i="20"/>
  <c r="Z2811" i="20"/>
  <c r="P2811" i="20"/>
  <c r="O2811" i="20"/>
  <c r="N2811" i="20"/>
  <c r="X2811" i="20" s="1"/>
  <c r="L2811" i="20"/>
  <c r="Q2811" i="20" s="1"/>
  <c r="T2807" i="20"/>
  <c r="E2807" i="20"/>
  <c r="AF2804" i="20"/>
  <c r="Q2804" i="20"/>
  <c r="P2804" i="20"/>
  <c r="O2804" i="20"/>
  <c r="N2804" i="20"/>
  <c r="L2804" i="20"/>
  <c r="T2800" i="20"/>
  <c r="N2800" i="20"/>
  <c r="E2800" i="20"/>
  <c r="O2800" i="20" s="1"/>
  <c r="AF2797" i="20"/>
  <c r="O2797" i="20"/>
  <c r="N2797" i="20"/>
  <c r="L2797" i="20"/>
  <c r="T2793" i="20"/>
  <c r="Q2793" i="20"/>
  <c r="X2793" i="20" s="1"/>
  <c r="P2793" i="20"/>
  <c r="O2793" i="20"/>
  <c r="E2793" i="20"/>
  <c r="N2793" i="20" s="1"/>
  <c r="AF2790" i="20"/>
  <c r="P2790" i="20"/>
  <c r="O2790" i="20"/>
  <c r="N2790" i="20"/>
  <c r="L2790" i="20"/>
  <c r="Q2790" i="20" s="1"/>
  <c r="T2786" i="20"/>
  <c r="E2786" i="20"/>
  <c r="AF2783" i="20"/>
  <c r="Y2783" i="20"/>
  <c r="X2783" i="20"/>
  <c r="Q2783" i="20"/>
  <c r="P2783" i="20"/>
  <c r="O2783" i="20"/>
  <c r="AA2783" i="20" s="1"/>
  <c r="N2783" i="20"/>
  <c r="L2783" i="20"/>
  <c r="T2779" i="20"/>
  <c r="N2779" i="20"/>
  <c r="E2779" i="20"/>
  <c r="O2779" i="20" s="1"/>
  <c r="AF2776" i="20"/>
  <c r="O2776" i="20"/>
  <c r="N2776" i="20"/>
  <c r="L2776" i="20"/>
  <c r="T2772" i="20"/>
  <c r="Q2772" i="20"/>
  <c r="P2772" i="20"/>
  <c r="O2772" i="20"/>
  <c r="E2772" i="20"/>
  <c r="N2772" i="20" s="1"/>
  <c r="AF2769" i="20"/>
  <c r="Y2769" i="20"/>
  <c r="P2769" i="20"/>
  <c r="O2769" i="20"/>
  <c r="N2769" i="20"/>
  <c r="L2769" i="20"/>
  <c r="Q2769" i="20" s="1"/>
  <c r="T2765" i="20"/>
  <c r="O2765" i="20"/>
  <c r="N2765" i="20"/>
  <c r="E2765" i="20"/>
  <c r="AF2762" i="20"/>
  <c r="Q2762" i="20"/>
  <c r="P2762" i="20"/>
  <c r="O2762" i="20"/>
  <c r="N2762" i="20"/>
  <c r="L2762" i="20"/>
  <c r="T2758" i="20"/>
  <c r="N2758" i="20"/>
  <c r="E2758" i="20"/>
  <c r="O2758" i="20" s="1"/>
  <c r="AF2755" i="20"/>
  <c r="O2755" i="20"/>
  <c r="N2755" i="20"/>
  <c r="L2755" i="20"/>
  <c r="AA2751" i="20"/>
  <c r="T2751" i="20"/>
  <c r="Q2751" i="20"/>
  <c r="P2751" i="20"/>
  <c r="O2751" i="20"/>
  <c r="E2751" i="20"/>
  <c r="N2751" i="20" s="1"/>
  <c r="AF2748" i="20"/>
  <c r="AA2748" i="20"/>
  <c r="Z2748" i="20"/>
  <c r="Y2748" i="20"/>
  <c r="P2748" i="20"/>
  <c r="O2748" i="20"/>
  <c r="N2748" i="20"/>
  <c r="X2748" i="20" s="1"/>
  <c r="L2748" i="20"/>
  <c r="Q2748" i="20" s="1"/>
  <c r="T2744" i="20"/>
  <c r="O2744" i="20"/>
  <c r="N2744" i="20"/>
  <c r="E2744" i="20"/>
  <c r="AF2741" i="20"/>
  <c r="Q2741" i="20"/>
  <c r="P2741" i="20"/>
  <c r="O2741" i="20"/>
  <c r="N2741" i="20"/>
  <c r="L2741" i="20"/>
  <c r="T2737" i="20"/>
  <c r="N2737" i="20"/>
  <c r="E2737" i="20"/>
  <c r="O2737" i="20" s="1"/>
  <c r="AF2734" i="20"/>
  <c r="O2734" i="20"/>
  <c r="N2734" i="20"/>
  <c r="L2734" i="20"/>
  <c r="T2730" i="20"/>
  <c r="Q2730" i="20"/>
  <c r="O2730" i="20"/>
  <c r="N2730" i="20"/>
  <c r="E2730" i="20"/>
  <c r="AF2727" i="20"/>
  <c r="O2727" i="20"/>
  <c r="N2727" i="20"/>
  <c r="L2727" i="20"/>
  <c r="Q2727" i="20" s="1"/>
  <c r="T2723" i="20"/>
  <c r="Q2723" i="20"/>
  <c r="E2723" i="20"/>
  <c r="P2723" i="20" s="1"/>
  <c r="AF2720" i="20"/>
  <c r="AA2720" i="20"/>
  <c r="Y2720" i="20"/>
  <c r="Q2720" i="20"/>
  <c r="P2720" i="20"/>
  <c r="Z2720" i="20" s="1"/>
  <c r="O2720" i="20"/>
  <c r="N2720" i="20"/>
  <c r="L2720" i="20"/>
  <c r="T2716" i="20"/>
  <c r="E2716" i="20"/>
  <c r="O2716" i="20" s="1"/>
  <c r="AF2713" i="20"/>
  <c r="Q2713" i="20"/>
  <c r="O2713" i="20"/>
  <c r="N2713" i="20"/>
  <c r="L2713" i="20"/>
  <c r="T2709" i="20"/>
  <c r="P2709" i="20"/>
  <c r="O2709" i="20"/>
  <c r="E2709" i="20"/>
  <c r="N2709" i="20" s="1"/>
  <c r="AF2706" i="20"/>
  <c r="O2706" i="20"/>
  <c r="N2706" i="20"/>
  <c r="L2706" i="20"/>
  <c r="Q2706" i="20" s="1"/>
  <c r="Y2702" i="20"/>
  <c r="T2702" i="20"/>
  <c r="Q2702" i="20"/>
  <c r="O2702" i="20"/>
  <c r="N2702" i="20"/>
  <c r="E2702" i="20"/>
  <c r="P2702" i="20" s="1"/>
  <c r="AF2699" i="20"/>
  <c r="AA2699" i="20"/>
  <c r="Y2699" i="20"/>
  <c r="X2699" i="20"/>
  <c r="Q2699" i="20"/>
  <c r="P2699" i="20"/>
  <c r="O2699" i="20"/>
  <c r="N2699" i="20"/>
  <c r="L2699" i="20"/>
  <c r="T2695" i="20"/>
  <c r="P2695" i="20"/>
  <c r="N2695" i="20"/>
  <c r="E2695" i="20"/>
  <c r="O2695" i="20" s="1"/>
  <c r="AF2692" i="20"/>
  <c r="O2692" i="20"/>
  <c r="N2692" i="20"/>
  <c r="L2692" i="20"/>
  <c r="X2688" i="20"/>
  <c r="T2688" i="20"/>
  <c r="Q2688" i="20"/>
  <c r="O2688" i="20"/>
  <c r="E2688" i="20"/>
  <c r="N2688" i="20" s="1"/>
  <c r="AF2685" i="20"/>
  <c r="P2685" i="20"/>
  <c r="O2685" i="20"/>
  <c r="N2685" i="20"/>
  <c r="L2685" i="20"/>
  <c r="P2688" i="20" s="1"/>
  <c r="Z2688" i="20" s="1"/>
  <c r="T2681" i="20"/>
  <c r="E2681" i="20"/>
  <c r="AF2678" i="20"/>
  <c r="Q2678" i="20"/>
  <c r="P2678" i="20"/>
  <c r="O2678" i="20"/>
  <c r="N2678" i="20"/>
  <c r="L2678" i="20"/>
  <c r="T2674" i="20"/>
  <c r="O2674" i="20"/>
  <c r="E2674" i="20"/>
  <c r="P2674" i="20" s="1"/>
  <c r="AF2671" i="20"/>
  <c r="O2671" i="20"/>
  <c r="N2671" i="20"/>
  <c r="L2671" i="20"/>
  <c r="T2667" i="20"/>
  <c r="Q2667" i="20"/>
  <c r="P2667" i="20"/>
  <c r="O2667" i="20"/>
  <c r="N2667" i="20"/>
  <c r="E2667" i="20"/>
  <c r="AF2664" i="20"/>
  <c r="O2664" i="20"/>
  <c r="N2664" i="20"/>
  <c r="L2664" i="20"/>
  <c r="Q2664" i="20" s="1"/>
  <c r="T2660" i="20"/>
  <c r="E2660" i="20"/>
  <c r="AF2657" i="20"/>
  <c r="Q2657" i="20"/>
  <c r="P2657" i="20"/>
  <c r="O2657" i="20"/>
  <c r="N2657" i="20"/>
  <c r="AA2657" i="20" s="1"/>
  <c r="L2657" i="20"/>
  <c r="T2653" i="20"/>
  <c r="O2653" i="20"/>
  <c r="E2653" i="20"/>
  <c r="P2653" i="20" s="1"/>
  <c r="AF2650" i="20"/>
  <c r="O2650" i="20"/>
  <c r="N2650" i="20"/>
  <c r="L2650" i="20"/>
  <c r="T2646" i="20"/>
  <c r="Q2646" i="20"/>
  <c r="P2646" i="20"/>
  <c r="O2646" i="20"/>
  <c r="N2646" i="20"/>
  <c r="AA2646" i="20" s="1"/>
  <c r="E2646" i="20"/>
  <c r="AF2643" i="20"/>
  <c r="O2643" i="20"/>
  <c r="N2643" i="20"/>
  <c r="L2643" i="20"/>
  <c r="Q2643" i="20" s="1"/>
  <c r="T2639" i="20"/>
  <c r="E2639" i="20"/>
  <c r="AF2636" i="20"/>
  <c r="Q2636" i="20"/>
  <c r="P2636" i="20"/>
  <c r="O2636" i="20"/>
  <c r="N2636" i="20"/>
  <c r="L2636" i="20"/>
  <c r="T2632" i="20"/>
  <c r="O2632" i="20"/>
  <c r="E2632" i="20"/>
  <c r="AF2629" i="20"/>
  <c r="O2629" i="20"/>
  <c r="N2629" i="20"/>
  <c r="L2629" i="20"/>
  <c r="T2625" i="20"/>
  <c r="Q2625" i="20"/>
  <c r="P2625" i="20"/>
  <c r="O2625" i="20"/>
  <c r="N2625" i="20"/>
  <c r="E2625" i="20"/>
  <c r="AF2622" i="20"/>
  <c r="O2622" i="20"/>
  <c r="N2622" i="20"/>
  <c r="L2622" i="20"/>
  <c r="Q2622" i="20" s="1"/>
  <c r="T2618" i="20"/>
  <c r="E2618" i="20"/>
  <c r="AF2615" i="20"/>
  <c r="Q2615" i="20"/>
  <c r="P2615" i="20"/>
  <c r="O2615" i="20"/>
  <c r="N2615" i="20"/>
  <c r="L2615" i="20"/>
  <c r="T2611" i="20"/>
  <c r="O2611" i="20"/>
  <c r="E2611" i="20"/>
  <c r="P2611" i="20" s="1"/>
  <c r="AF2608" i="20"/>
  <c r="O2608" i="20"/>
  <c r="N2608" i="20"/>
  <c r="L2608" i="20"/>
  <c r="T2604" i="20"/>
  <c r="Q2604" i="20"/>
  <c r="P2604" i="20"/>
  <c r="O2604" i="20"/>
  <c r="N2604" i="20"/>
  <c r="E2604" i="20"/>
  <c r="AF2601" i="20"/>
  <c r="O2601" i="20"/>
  <c r="N2601" i="20"/>
  <c r="L2601" i="20"/>
  <c r="Q2601" i="20" s="1"/>
  <c r="T2597" i="20"/>
  <c r="E2597" i="20"/>
  <c r="AF2594" i="20"/>
  <c r="Q2594" i="20"/>
  <c r="P2594" i="20"/>
  <c r="O2594" i="20"/>
  <c r="N2594" i="20"/>
  <c r="L2594" i="20"/>
  <c r="T2590" i="20"/>
  <c r="O2590" i="20"/>
  <c r="E2590" i="20"/>
  <c r="P2590" i="20" s="1"/>
  <c r="AF2587" i="20"/>
  <c r="O2587" i="20"/>
  <c r="N2587" i="20"/>
  <c r="L2587" i="20"/>
  <c r="T2583" i="20"/>
  <c r="Q2583" i="20"/>
  <c r="P2583" i="20"/>
  <c r="O2583" i="20"/>
  <c r="N2583" i="20"/>
  <c r="E2583" i="20"/>
  <c r="AF2580" i="20"/>
  <c r="O2580" i="20"/>
  <c r="N2580" i="20"/>
  <c r="L2580" i="20"/>
  <c r="Q2580" i="20" s="1"/>
  <c r="T2576" i="20"/>
  <c r="E2576" i="20"/>
  <c r="AF2573" i="20"/>
  <c r="Q2573" i="20"/>
  <c r="P2573" i="20"/>
  <c r="O2573" i="20"/>
  <c r="N2573" i="20"/>
  <c r="L2573" i="20"/>
  <c r="T2569" i="20"/>
  <c r="O2569" i="20"/>
  <c r="E2569" i="20"/>
  <c r="P2569" i="20" s="1"/>
  <c r="AF2566" i="20"/>
  <c r="O2566" i="20"/>
  <c r="N2566" i="20"/>
  <c r="L2566" i="20"/>
  <c r="X2562" i="20"/>
  <c r="T2562" i="20"/>
  <c r="Q2562" i="20"/>
  <c r="P2562" i="20"/>
  <c r="O2562" i="20"/>
  <c r="N2562" i="20"/>
  <c r="E2562" i="20"/>
  <c r="AF2559" i="20"/>
  <c r="O2559" i="20"/>
  <c r="N2559" i="20"/>
  <c r="L2559" i="20"/>
  <c r="Q2559" i="20" s="1"/>
  <c r="T2555" i="20"/>
  <c r="Q2555" i="20"/>
  <c r="O2555" i="20"/>
  <c r="E2555" i="20"/>
  <c r="AF2552" i="20"/>
  <c r="Q2552" i="20"/>
  <c r="P2552" i="20"/>
  <c r="O2552" i="20"/>
  <c r="N2552" i="20"/>
  <c r="L2552" i="20"/>
  <c r="T2548" i="20"/>
  <c r="E2548" i="20"/>
  <c r="AF2545" i="20"/>
  <c r="O2545" i="20"/>
  <c r="N2545" i="20"/>
  <c r="L2545" i="20"/>
  <c r="T2541" i="20"/>
  <c r="O2541" i="20"/>
  <c r="N2541" i="20"/>
  <c r="E2541" i="20"/>
  <c r="AF2538" i="20"/>
  <c r="O2538" i="20"/>
  <c r="N2538" i="20"/>
  <c r="L2538" i="20"/>
  <c r="T2534" i="20"/>
  <c r="E2534" i="20"/>
  <c r="AF2531" i="20"/>
  <c r="Q2531" i="20"/>
  <c r="P2531" i="20"/>
  <c r="O2531" i="20"/>
  <c r="N2531" i="20"/>
  <c r="L2531" i="20"/>
  <c r="T2527" i="20"/>
  <c r="E2527" i="20"/>
  <c r="AF2524" i="20"/>
  <c r="O2524" i="20"/>
  <c r="N2524" i="20"/>
  <c r="L2524" i="20"/>
  <c r="T2520" i="20"/>
  <c r="O2520" i="20"/>
  <c r="N2520" i="20"/>
  <c r="E2520" i="20"/>
  <c r="AF2517" i="20"/>
  <c r="O2517" i="20"/>
  <c r="N2517" i="20"/>
  <c r="L2517" i="20"/>
  <c r="T2513" i="20"/>
  <c r="P2513" i="20"/>
  <c r="O2513" i="20"/>
  <c r="E2513" i="20"/>
  <c r="N2513" i="20" s="1"/>
  <c r="AA2513" i="20" s="1"/>
  <c r="AF2510" i="20"/>
  <c r="Q2510" i="20"/>
  <c r="P2510" i="20"/>
  <c r="O2510" i="20"/>
  <c r="Y2510" i="20" s="1"/>
  <c r="N2510" i="20"/>
  <c r="L2510" i="20"/>
  <c r="Q2513" i="20" s="1"/>
  <c r="T2506" i="20"/>
  <c r="E2506" i="20"/>
  <c r="P2506" i="20" s="1"/>
  <c r="AF2503" i="20"/>
  <c r="O2503" i="20"/>
  <c r="N2503" i="20"/>
  <c r="L2503" i="20"/>
  <c r="Q2506" i="20" s="1"/>
  <c r="T2499" i="20"/>
  <c r="X2499" i="20" s="1"/>
  <c r="Q2499" i="20"/>
  <c r="P2499" i="20"/>
  <c r="O2499" i="20"/>
  <c r="N2499" i="20"/>
  <c r="AA2499" i="20" s="1"/>
  <c r="E2499" i="20"/>
  <c r="AF2496" i="20"/>
  <c r="O2496" i="20"/>
  <c r="N2496" i="20"/>
  <c r="L2496" i="20"/>
  <c r="Q2496" i="20" s="1"/>
  <c r="T2492" i="20"/>
  <c r="O2492" i="20"/>
  <c r="N2492" i="20"/>
  <c r="E2492" i="20"/>
  <c r="Q2492" i="20" s="1"/>
  <c r="AF2489" i="20"/>
  <c r="X2489" i="20"/>
  <c r="Q2489" i="20"/>
  <c r="P2489" i="20"/>
  <c r="O2489" i="20"/>
  <c r="Y2489" i="20" s="1"/>
  <c r="N2489" i="20"/>
  <c r="AA2489" i="20" s="1"/>
  <c r="L2489" i="20"/>
  <c r="T2485" i="20"/>
  <c r="E2485" i="20"/>
  <c r="P2485" i="20" s="1"/>
  <c r="AF2482" i="20"/>
  <c r="O2482" i="20"/>
  <c r="N2482" i="20"/>
  <c r="L2482" i="20"/>
  <c r="Q2485" i="20" s="1"/>
  <c r="T2478" i="20"/>
  <c r="Q2478" i="20"/>
  <c r="P2478" i="20"/>
  <c r="X2478" i="20" s="1"/>
  <c r="O2478" i="20"/>
  <c r="N2478" i="20"/>
  <c r="AA2478" i="20" s="1"/>
  <c r="E2478" i="20"/>
  <c r="AF2475" i="20"/>
  <c r="O2475" i="20"/>
  <c r="N2475" i="20"/>
  <c r="L2475" i="20"/>
  <c r="Q2475" i="20" s="1"/>
  <c r="T2471" i="20"/>
  <c r="O2471" i="20"/>
  <c r="N2471" i="20"/>
  <c r="E2471" i="20"/>
  <c r="AF2468" i="20"/>
  <c r="Q2468" i="20"/>
  <c r="P2468" i="20"/>
  <c r="O2468" i="20"/>
  <c r="N2468" i="20"/>
  <c r="AA2468" i="20" s="1"/>
  <c r="L2468" i="20"/>
  <c r="T2464" i="20"/>
  <c r="E2464" i="20"/>
  <c r="P2464" i="20" s="1"/>
  <c r="AF2461" i="20"/>
  <c r="O2461" i="20"/>
  <c r="N2461" i="20"/>
  <c r="L2461" i="20"/>
  <c r="T2457" i="20"/>
  <c r="Q2457" i="20"/>
  <c r="P2457" i="20"/>
  <c r="O2457" i="20"/>
  <c r="X2457" i="20" s="1"/>
  <c r="N2457" i="20"/>
  <c r="E2457" i="20"/>
  <c r="AF2454" i="20"/>
  <c r="O2454" i="20"/>
  <c r="N2454" i="20"/>
  <c r="L2454" i="20"/>
  <c r="Q2454" i="20" s="1"/>
  <c r="T2450" i="20"/>
  <c r="E2450" i="20"/>
  <c r="AF2447" i="20"/>
  <c r="X2447" i="20"/>
  <c r="Q2447" i="20"/>
  <c r="P2447" i="20"/>
  <c r="Y2447" i="20" s="1"/>
  <c r="O2447" i="20"/>
  <c r="N2447" i="20"/>
  <c r="L2447" i="20"/>
  <c r="T2443" i="20"/>
  <c r="E2443" i="20"/>
  <c r="P2443" i="20" s="1"/>
  <c r="AF2440" i="20"/>
  <c r="O2440" i="20"/>
  <c r="N2440" i="20"/>
  <c r="L2440" i="20"/>
  <c r="T2436" i="20"/>
  <c r="Q2436" i="20"/>
  <c r="P2436" i="20"/>
  <c r="X2436" i="20" s="1"/>
  <c r="O2436" i="20"/>
  <c r="N2436" i="20"/>
  <c r="E2436" i="20"/>
  <c r="AF2433" i="20"/>
  <c r="O2433" i="20"/>
  <c r="N2433" i="20"/>
  <c r="L2433" i="20"/>
  <c r="Q2433" i="20" s="1"/>
  <c r="T2429" i="20"/>
  <c r="O2429" i="20"/>
  <c r="E2429" i="20"/>
  <c r="N2429" i="20" s="1"/>
  <c r="AF2426" i="20"/>
  <c r="Q2426" i="20"/>
  <c r="P2426" i="20"/>
  <c r="O2426" i="20"/>
  <c r="N2426" i="20"/>
  <c r="L2426" i="20"/>
  <c r="T2422" i="20"/>
  <c r="E2422" i="20"/>
  <c r="P2422" i="20" s="1"/>
  <c r="AF2419" i="20"/>
  <c r="O2419" i="20"/>
  <c r="N2419" i="20"/>
  <c r="L2419" i="20"/>
  <c r="T2415" i="20"/>
  <c r="O2415" i="20"/>
  <c r="N2415" i="20"/>
  <c r="E2415" i="20"/>
  <c r="AF2412" i="20"/>
  <c r="O2412" i="20"/>
  <c r="N2412" i="20"/>
  <c r="L2412" i="20"/>
  <c r="P2415" i="20" s="1"/>
  <c r="T2408" i="20"/>
  <c r="Q2408" i="20"/>
  <c r="N2408" i="20"/>
  <c r="E2408" i="20"/>
  <c r="P2408" i="20" s="1"/>
  <c r="AF2405" i="20"/>
  <c r="Q2405" i="20"/>
  <c r="P2405" i="20"/>
  <c r="O2405" i="20"/>
  <c r="N2405" i="20"/>
  <c r="L2405" i="20"/>
  <c r="T2401" i="20"/>
  <c r="E2401" i="20"/>
  <c r="AF2398" i="20"/>
  <c r="Q2398" i="20"/>
  <c r="O2398" i="20"/>
  <c r="N2398" i="20"/>
  <c r="L2398" i="20"/>
  <c r="T2394" i="20"/>
  <c r="Q2394" i="20"/>
  <c r="O2394" i="20"/>
  <c r="N2394" i="20"/>
  <c r="E2394" i="20"/>
  <c r="AF2391" i="20"/>
  <c r="O2391" i="20"/>
  <c r="N2391" i="20"/>
  <c r="L2391" i="20"/>
  <c r="P2394" i="20" s="1"/>
  <c r="T2387" i="20"/>
  <c r="Q2387" i="20"/>
  <c r="N2387" i="20"/>
  <c r="E2387" i="20"/>
  <c r="P2387" i="20" s="1"/>
  <c r="AF2384" i="20"/>
  <c r="Q2384" i="20"/>
  <c r="P2384" i="20"/>
  <c r="O2384" i="20"/>
  <c r="N2384" i="20"/>
  <c r="L2384" i="20"/>
  <c r="T2380" i="20"/>
  <c r="E2380" i="20"/>
  <c r="AF2377" i="20"/>
  <c r="O2377" i="20"/>
  <c r="N2377" i="20"/>
  <c r="L2377" i="20"/>
  <c r="T2373" i="20"/>
  <c r="O2373" i="20"/>
  <c r="N2373" i="20"/>
  <c r="E2373" i="20"/>
  <c r="AF2370" i="20"/>
  <c r="O2370" i="20"/>
  <c r="N2370" i="20"/>
  <c r="L2370" i="20"/>
  <c r="Q2370" i="20" s="1"/>
  <c r="T2366" i="20"/>
  <c r="E2366" i="20"/>
  <c r="P2366" i="20" s="1"/>
  <c r="AF2363" i="20"/>
  <c r="Y2363" i="20"/>
  <c r="Q2363" i="20"/>
  <c r="P2363" i="20"/>
  <c r="O2363" i="20"/>
  <c r="N2363" i="20"/>
  <c r="Z2363" i="20" s="1"/>
  <c r="L2363" i="20"/>
  <c r="T2359" i="20"/>
  <c r="E2359" i="20"/>
  <c r="AF2356" i="20"/>
  <c r="Q2356" i="20"/>
  <c r="O2356" i="20"/>
  <c r="N2356" i="20"/>
  <c r="L2356" i="20"/>
  <c r="Z2352" i="20"/>
  <c r="T2352" i="20"/>
  <c r="Y2349" i="20" s="1"/>
  <c r="Q2352" i="20"/>
  <c r="P2352" i="20"/>
  <c r="O2352" i="20"/>
  <c r="N2352" i="20"/>
  <c r="E2352" i="20"/>
  <c r="AF2349" i="20"/>
  <c r="AA2349" i="20"/>
  <c r="P2349" i="20"/>
  <c r="Z2349" i="20" s="1"/>
  <c r="O2349" i="20"/>
  <c r="N2349" i="20"/>
  <c r="L2349" i="20"/>
  <c r="Q2349" i="20" s="1"/>
  <c r="T2345" i="20"/>
  <c r="Q2345" i="20"/>
  <c r="N2345" i="20"/>
  <c r="E2345" i="20"/>
  <c r="P2345" i="20" s="1"/>
  <c r="AF2342" i="20"/>
  <c r="Y2342" i="20"/>
  <c r="Q2342" i="20"/>
  <c r="P2342" i="20"/>
  <c r="O2342" i="20"/>
  <c r="X2342" i="20" s="1"/>
  <c r="N2342" i="20"/>
  <c r="AA2342" i="20" s="1"/>
  <c r="L2342" i="20"/>
  <c r="T2338" i="20"/>
  <c r="P2338" i="20"/>
  <c r="E2338" i="20"/>
  <c r="AF2335" i="20"/>
  <c r="AA2335" i="20"/>
  <c r="Q2335" i="20"/>
  <c r="O2335" i="20"/>
  <c r="N2335" i="20"/>
  <c r="Z2335" i="20" s="1"/>
  <c r="L2335" i="20"/>
  <c r="P2335" i="20" s="1"/>
  <c r="T2331" i="20"/>
  <c r="Q2331" i="20"/>
  <c r="O2331" i="20"/>
  <c r="N2331" i="20"/>
  <c r="Z2331" i="20" s="1"/>
  <c r="E2331" i="20"/>
  <c r="P2331" i="20" s="1"/>
  <c r="X2331" i="20" s="1"/>
  <c r="AF2328" i="20"/>
  <c r="O2328" i="20"/>
  <c r="N2328" i="20"/>
  <c r="L2328" i="20"/>
  <c r="Q2328" i="20" s="1"/>
  <c r="T2324" i="20"/>
  <c r="E2324" i="20"/>
  <c r="AF2321" i="20"/>
  <c r="O2321" i="20"/>
  <c r="N2321" i="20"/>
  <c r="L2321" i="20"/>
  <c r="T2317" i="20"/>
  <c r="E2317" i="20"/>
  <c r="AF2314" i="20"/>
  <c r="O2314" i="20"/>
  <c r="N2314" i="20"/>
  <c r="L2314" i="20"/>
  <c r="T2310" i="20"/>
  <c r="P2310" i="20"/>
  <c r="N2310" i="20"/>
  <c r="E2310" i="20"/>
  <c r="O2310" i="20" s="1"/>
  <c r="AF2307" i="20"/>
  <c r="Z2307" i="20"/>
  <c r="X2307" i="20"/>
  <c r="Q2307" i="20"/>
  <c r="P2307" i="20"/>
  <c r="O2307" i="20"/>
  <c r="N2307" i="20"/>
  <c r="AA2307" i="20" s="1"/>
  <c r="L2307" i="20"/>
  <c r="Q2310" i="20" s="1"/>
  <c r="T2303" i="20"/>
  <c r="O2303" i="20"/>
  <c r="N2303" i="20"/>
  <c r="E2303" i="20"/>
  <c r="AF2300" i="20"/>
  <c r="P2300" i="20"/>
  <c r="O2300" i="20"/>
  <c r="N2300" i="20"/>
  <c r="L2300" i="20"/>
  <c r="Q2303" i="20" s="1"/>
  <c r="Y2296" i="20"/>
  <c r="T2296" i="20"/>
  <c r="Q2296" i="20"/>
  <c r="P2296" i="20"/>
  <c r="N2296" i="20"/>
  <c r="Z2296" i="20" s="1"/>
  <c r="E2296" i="20"/>
  <c r="O2296" i="20" s="1"/>
  <c r="AA2296" i="20" s="1"/>
  <c r="AF2293" i="20"/>
  <c r="Q2293" i="20"/>
  <c r="P2293" i="20"/>
  <c r="O2293" i="20"/>
  <c r="N2293" i="20"/>
  <c r="Z2293" i="20" s="1"/>
  <c r="L2293" i="20"/>
  <c r="T2289" i="20"/>
  <c r="P2289" i="20"/>
  <c r="N2289" i="20"/>
  <c r="E2289" i="20"/>
  <c r="O2289" i="20" s="1"/>
  <c r="AF2286" i="20"/>
  <c r="Z2286" i="20"/>
  <c r="X2286" i="20"/>
  <c r="Q2286" i="20"/>
  <c r="P2286" i="20"/>
  <c r="O2286" i="20"/>
  <c r="N2286" i="20"/>
  <c r="AA2286" i="20" s="1"/>
  <c r="L2286" i="20"/>
  <c r="Q2289" i="20" s="1"/>
  <c r="T2282" i="20"/>
  <c r="O2282" i="20"/>
  <c r="N2282" i="20"/>
  <c r="E2282" i="20"/>
  <c r="AF2279" i="20"/>
  <c r="P2279" i="20"/>
  <c r="O2279" i="20"/>
  <c r="N2279" i="20"/>
  <c r="L2279" i="20"/>
  <c r="Q2282" i="20" s="1"/>
  <c r="T2275" i="20"/>
  <c r="Q2275" i="20"/>
  <c r="P2275" i="20"/>
  <c r="N2275" i="20"/>
  <c r="Z2275" i="20" s="1"/>
  <c r="E2275" i="20"/>
  <c r="O2275" i="20" s="1"/>
  <c r="AA2275" i="20" s="1"/>
  <c r="AF2272" i="20"/>
  <c r="Q2272" i="20"/>
  <c r="P2272" i="20"/>
  <c r="O2272" i="20"/>
  <c r="N2272" i="20"/>
  <c r="Z2272" i="20" s="1"/>
  <c r="L2272" i="20"/>
  <c r="T2268" i="20"/>
  <c r="P2268" i="20"/>
  <c r="N2268" i="20"/>
  <c r="E2268" i="20"/>
  <c r="O2268" i="20" s="1"/>
  <c r="AF2265" i="20"/>
  <c r="Z2265" i="20"/>
  <c r="X2265" i="20"/>
  <c r="Q2265" i="20"/>
  <c r="P2265" i="20"/>
  <c r="O2265" i="20"/>
  <c r="N2265" i="20"/>
  <c r="AA2265" i="20" s="1"/>
  <c r="L2265" i="20"/>
  <c r="Q2268" i="20" s="1"/>
  <c r="T2261" i="20"/>
  <c r="O2261" i="20"/>
  <c r="N2261" i="20"/>
  <c r="E2261" i="20"/>
  <c r="AF2258" i="20"/>
  <c r="P2258" i="20"/>
  <c r="O2258" i="20"/>
  <c r="N2258" i="20"/>
  <c r="L2258" i="20"/>
  <c r="Q2261" i="20" s="1"/>
  <c r="T2254" i="20"/>
  <c r="Q2254" i="20"/>
  <c r="P2254" i="20"/>
  <c r="N2254" i="20"/>
  <c r="Z2254" i="20" s="1"/>
  <c r="E2254" i="20"/>
  <c r="O2254" i="20" s="1"/>
  <c r="AA2254" i="20" s="1"/>
  <c r="AF2251" i="20"/>
  <c r="Q2251" i="20"/>
  <c r="P2251" i="20"/>
  <c r="O2251" i="20"/>
  <c r="N2251" i="20"/>
  <c r="Z2251" i="20" s="1"/>
  <c r="L2251" i="20"/>
  <c r="T2247" i="20"/>
  <c r="P2247" i="20"/>
  <c r="N2247" i="20"/>
  <c r="E2247" i="20"/>
  <c r="O2247" i="20" s="1"/>
  <c r="AF2244" i="20"/>
  <c r="Z2244" i="20"/>
  <c r="X2244" i="20"/>
  <c r="Q2244" i="20"/>
  <c r="P2244" i="20"/>
  <c r="O2244" i="20"/>
  <c r="N2244" i="20"/>
  <c r="AA2244" i="20" s="1"/>
  <c r="L2244" i="20"/>
  <c r="Q2247" i="20" s="1"/>
  <c r="T2240" i="20"/>
  <c r="O2240" i="20"/>
  <c r="N2240" i="20"/>
  <c r="E2240" i="20"/>
  <c r="AF2237" i="20"/>
  <c r="P2237" i="20"/>
  <c r="O2237" i="20"/>
  <c r="N2237" i="20"/>
  <c r="L2237" i="20"/>
  <c r="Q2240" i="20" s="1"/>
  <c r="Y2233" i="20"/>
  <c r="T2233" i="20"/>
  <c r="Q2233" i="20"/>
  <c r="P2233" i="20"/>
  <c r="N2233" i="20"/>
  <c r="Z2233" i="20" s="1"/>
  <c r="E2233" i="20"/>
  <c r="O2233" i="20" s="1"/>
  <c r="AA2233" i="20" s="1"/>
  <c r="AF2230" i="20"/>
  <c r="Q2230" i="20"/>
  <c r="P2230" i="20"/>
  <c r="O2230" i="20"/>
  <c r="N2230" i="20"/>
  <c r="Z2230" i="20" s="1"/>
  <c r="L2230" i="20"/>
  <c r="T2226" i="20"/>
  <c r="P2226" i="20"/>
  <c r="N2226" i="20"/>
  <c r="E2226" i="20"/>
  <c r="O2226" i="20" s="1"/>
  <c r="AF2223" i="20"/>
  <c r="Z2223" i="20"/>
  <c r="X2223" i="20"/>
  <c r="Q2223" i="20"/>
  <c r="P2223" i="20"/>
  <c r="O2223" i="20"/>
  <c r="N2223" i="20"/>
  <c r="AA2223" i="20" s="1"/>
  <c r="L2223" i="20"/>
  <c r="Q2226" i="20" s="1"/>
  <c r="T2219" i="20"/>
  <c r="O2219" i="20"/>
  <c r="N2219" i="20"/>
  <c r="E2219" i="20"/>
  <c r="AF2216" i="20"/>
  <c r="P2216" i="20"/>
  <c r="O2216" i="20"/>
  <c r="N2216" i="20"/>
  <c r="L2216" i="20"/>
  <c r="Q2219" i="20" s="1"/>
  <c r="T2212" i="20"/>
  <c r="Q2212" i="20"/>
  <c r="P2212" i="20"/>
  <c r="N2212" i="20"/>
  <c r="Z2212" i="20" s="1"/>
  <c r="E2212" i="20"/>
  <c r="O2212" i="20" s="1"/>
  <c r="AA2212" i="20" s="1"/>
  <c r="AF2209" i="20"/>
  <c r="Z2209" i="20"/>
  <c r="Q2209" i="20"/>
  <c r="P2209" i="20"/>
  <c r="O2209" i="20"/>
  <c r="N2209" i="20"/>
  <c r="Y2209" i="20" s="1"/>
  <c r="L2209" i="20"/>
  <c r="T2205" i="20"/>
  <c r="P2205" i="20"/>
  <c r="N2205" i="20"/>
  <c r="E2205" i="20"/>
  <c r="O2205" i="20" s="1"/>
  <c r="AF2202" i="20"/>
  <c r="Q2202" i="20"/>
  <c r="P2202" i="20"/>
  <c r="O2202" i="20"/>
  <c r="N2202" i="20"/>
  <c r="L2202" i="20"/>
  <c r="Q2205" i="20" s="1"/>
  <c r="T2198" i="20"/>
  <c r="O2198" i="20"/>
  <c r="N2198" i="20"/>
  <c r="E2198" i="20"/>
  <c r="AF2195" i="20"/>
  <c r="P2195" i="20"/>
  <c r="O2195" i="20"/>
  <c r="N2195" i="20"/>
  <c r="L2195" i="20"/>
  <c r="Q2198" i="20" s="1"/>
  <c r="T2191" i="20"/>
  <c r="Q2191" i="20"/>
  <c r="P2191" i="20"/>
  <c r="N2191" i="20"/>
  <c r="E2191" i="20"/>
  <c r="O2191" i="20" s="1"/>
  <c r="AA2191" i="20" s="1"/>
  <c r="AF2188" i="20"/>
  <c r="Q2188" i="20"/>
  <c r="P2188" i="20"/>
  <c r="O2188" i="20"/>
  <c r="N2188" i="20"/>
  <c r="L2188" i="20"/>
  <c r="T2184" i="20"/>
  <c r="P2184" i="20"/>
  <c r="N2184" i="20"/>
  <c r="E2184" i="20"/>
  <c r="O2184" i="20" s="1"/>
  <c r="AF2181" i="20"/>
  <c r="X2181" i="20"/>
  <c r="Q2181" i="20"/>
  <c r="P2181" i="20"/>
  <c r="Z2181" i="20" s="1"/>
  <c r="O2181" i="20"/>
  <c r="N2181" i="20"/>
  <c r="AA2181" i="20" s="1"/>
  <c r="L2181" i="20"/>
  <c r="Q2184" i="20" s="1"/>
  <c r="T2177" i="20"/>
  <c r="O2177" i="20"/>
  <c r="N2177" i="20"/>
  <c r="E2177" i="20"/>
  <c r="AF2174" i="20"/>
  <c r="P2174" i="20"/>
  <c r="O2174" i="20"/>
  <c r="N2174" i="20"/>
  <c r="L2174" i="20"/>
  <c r="Q2177" i="20" s="1"/>
  <c r="AA2170" i="20"/>
  <c r="Y2170" i="20"/>
  <c r="T2170" i="20"/>
  <c r="Q2170" i="20"/>
  <c r="P2170" i="20"/>
  <c r="N2170" i="20"/>
  <c r="E2170" i="20"/>
  <c r="O2170" i="20" s="1"/>
  <c r="AF2167" i="20"/>
  <c r="Q2167" i="20"/>
  <c r="P2167" i="20"/>
  <c r="O2167" i="20"/>
  <c r="N2167" i="20"/>
  <c r="AA2167" i="20" s="1"/>
  <c r="L2167" i="20"/>
  <c r="T2163" i="20"/>
  <c r="E2163" i="20"/>
  <c r="AF2160" i="20"/>
  <c r="Q2160" i="20"/>
  <c r="P2160" i="20"/>
  <c r="Z2160" i="20" s="1"/>
  <c r="O2160" i="20"/>
  <c r="N2160" i="20"/>
  <c r="L2160" i="20"/>
  <c r="T2156" i="20"/>
  <c r="O2156" i="20"/>
  <c r="N2156" i="20"/>
  <c r="E2156" i="20"/>
  <c r="AF2153" i="20"/>
  <c r="P2153" i="20"/>
  <c r="O2153" i="20"/>
  <c r="N2153" i="20"/>
  <c r="L2153" i="20"/>
  <c r="T2149" i="20"/>
  <c r="Q2149" i="20"/>
  <c r="P2149" i="20"/>
  <c r="N2149" i="20"/>
  <c r="E2149" i="20"/>
  <c r="O2149" i="20" s="1"/>
  <c r="AF2146" i="20"/>
  <c r="AA2146" i="20"/>
  <c r="Z2146" i="20"/>
  <c r="Q2146" i="20"/>
  <c r="P2146" i="20"/>
  <c r="O2146" i="20"/>
  <c r="N2146" i="20"/>
  <c r="L2146" i="20"/>
  <c r="T2142" i="20"/>
  <c r="P2142" i="20"/>
  <c r="E2142" i="20"/>
  <c r="O2142" i="20" s="1"/>
  <c r="AF2139" i="20"/>
  <c r="Q2139" i="20"/>
  <c r="P2139" i="20"/>
  <c r="O2139" i="20"/>
  <c r="N2139" i="20"/>
  <c r="L2139" i="20"/>
  <c r="Q2142" i="20" s="1"/>
  <c r="T2135" i="20"/>
  <c r="O2135" i="20"/>
  <c r="N2135" i="20"/>
  <c r="E2135" i="20"/>
  <c r="AF2132" i="20"/>
  <c r="O2132" i="20"/>
  <c r="N2132" i="20"/>
  <c r="L2132" i="20"/>
  <c r="AA2128" i="20"/>
  <c r="Y2128" i="20"/>
  <c r="T2128" i="20"/>
  <c r="Q2128" i="20"/>
  <c r="P2128" i="20"/>
  <c r="N2128" i="20"/>
  <c r="E2128" i="20"/>
  <c r="O2128" i="20" s="1"/>
  <c r="AF2125" i="20"/>
  <c r="AA2125" i="20"/>
  <c r="Z2125" i="20"/>
  <c r="X2125" i="20"/>
  <c r="Q2125" i="20"/>
  <c r="P2125" i="20"/>
  <c r="O2125" i="20"/>
  <c r="N2125" i="20"/>
  <c r="L2125" i="20"/>
  <c r="AA2121" i="20"/>
  <c r="T2121" i="20"/>
  <c r="P2121" i="20"/>
  <c r="X2121" i="20" s="1"/>
  <c r="N2121" i="20"/>
  <c r="E2121" i="20"/>
  <c r="O2121" i="20" s="1"/>
  <c r="AF2118" i="20"/>
  <c r="Q2118" i="20"/>
  <c r="P2118" i="20"/>
  <c r="O2118" i="20"/>
  <c r="N2118" i="20"/>
  <c r="Z2118" i="20" s="1"/>
  <c r="L2118" i="20"/>
  <c r="Q2121" i="20" s="1"/>
  <c r="T2114" i="20"/>
  <c r="O2114" i="20"/>
  <c r="N2114" i="20"/>
  <c r="E2114" i="20"/>
  <c r="AF2111" i="20"/>
  <c r="P2111" i="20"/>
  <c r="O2111" i="20"/>
  <c r="N2111" i="20"/>
  <c r="L2111" i="20"/>
  <c r="T2107" i="20"/>
  <c r="Q2107" i="20"/>
  <c r="P2107" i="20"/>
  <c r="N2107" i="20"/>
  <c r="E2107" i="20"/>
  <c r="O2107" i="20" s="1"/>
  <c r="AF2104" i="20"/>
  <c r="Q2104" i="20"/>
  <c r="P2104" i="20"/>
  <c r="O2104" i="20"/>
  <c r="N2104" i="20"/>
  <c r="L2104" i="20"/>
  <c r="T2100" i="20"/>
  <c r="E2100" i="20"/>
  <c r="AF2097" i="20"/>
  <c r="Z2097" i="20"/>
  <c r="X2097" i="20"/>
  <c r="Q2097" i="20"/>
  <c r="P2097" i="20"/>
  <c r="O2097" i="20"/>
  <c r="N2097" i="20"/>
  <c r="L2097" i="20"/>
  <c r="T2093" i="20"/>
  <c r="O2093" i="20"/>
  <c r="N2093" i="20"/>
  <c r="E2093" i="20"/>
  <c r="AF2090" i="20"/>
  <c r="P2090" i="20"/>
  <c r="O2090" i="20"/>
  <c r="N2090" i="20"/>
  <c r="L2090" i="20"/>
  <c r="T2086" i="20"/>
  <c r="Q2086" i="20"/>
  <c r="P2086" i="20"/>
  <c r="N2086" i="20"/>
  <c r="AA2086" i="20" s="1"/>
  <c r="E2086" i="20"/>
  <c r="O2086" i="20" s="1"/>
  <c r="AF2083" i="20"/>
  <c r="Q2083" i="20"/>
  <c r="P2083" i="20"/>
  <c r="Z2083" i="20" s="1"/>
  <c r="O2083" i="20"/>
  <c r="AA2083" i="20" s="1"/>
  <c r="N2083" i="20"/>
  <c r="L2083" i="20"/>
  <c r="T2079" i="20"/>
  <c r="O2079" i="20"/>
  <c r="E2079" i="20"/>
  <c r="N2079" i="20" s="1"/>
  <c r="AF2076" i="20"/>
  <c r="O2076" i="20"/>
  <c r="N2076" i="20"/>
  <c r="L2076" i="20"/>
  <c r="T2072" i="20"/>
  <c r="P2072" i="20"/>
  <c r="O2072" i="20"/>
  <c r="N2072" i="20"/>
  <c r="E2072" i="20"/>
  <c r="AF2069" i="20"/>
  <c r="P2069" i="20"/>
  <c r="O2069" i="20"/>
  <c r="N2069" i="20"/>
  <c r="L2069" i="20"/>
  <c r="Q2069" i="20" s="1"/>
  <c r="T2065" i="20"/>
  <c r="Q2065" i="20"/>
  <c r="N2065" i="20"/>
  <c r="E2065" i="20"/>
  <c r="O2065" i="20" s="1"/>
  <c r="AF2062" i="20"/>
  <c r="P2062" i="20"/>
  <c r="O2062" i="20"/>
  <c r="N2062" i="20"/>
  <c r="L2062" i="20"/>
  <c r="P2065" i="20" s="1"/>
  <c r="T2058" i="20"/>
  <c r="Y2055" i="20" s="1"/>
  <c r="AI2055" i="20" s="1"/>
  <c r="P2058" i="20"/>
  <c r="N2058" i="20"/>
  <c r="E2058" i="20"/>
  <c r="Q2058" i="20" s="1"/>
  <c r="AF2055" i="20"/>
  <c r="Z2055" i="20"/>
  <c r="X2055" i="20"/>
  <c r="AK2055" i="20" s="1"/>
  <c r="Q2055" i="20"/>
  <c r="AA2055" i="20" s="1"/>
  <c r="P2055" i="20"/>
  <c r="O2055" i="20"/>
  <c r="N2055" i="20"/>
  <c r="L2055" i="20"/>
  <c r="T2051" i="20"/>
  <c r="P2051" i="20"/>
  <c r="O2051" i="20"/>
  <c r="N2051" i="20"/>
  <c r="E2051" i="20"/>
  <c r="AF2048" i="20"/>
  <c r="P2048" i="20"/>
  <c r="Z2048" i="20" s="1"/>
  <c r="O2048" i="20"/>
  <c r="N2048" i="20"/>
  <c r="L2048" i="20"/>
  <c r="Q2048" i="20" s="1"/>
  <c r="Y2044" i="20"/>
  <c r="T2044" i="20"/>
  <c r="Q2044" i="20"/>
  <c r="N2044" i="20"/>
  <c r="E2044" i="20"/>
  <c r="O2044" i="20" s="1"/>
  <c r="AF2041" i="20"/>
  <c r="P2041" i="20"/>
  <c r="O2041" i="20"/>
  <c r="N2041" i="20"/>
  <c r="L2041" i="20"/>
  <c r="P2044" i="20" s="1"/>
  <c r="T2037" i="20"/>
  <c r="Y2034" i="20" s="1"/>
  <c r="P2037" i="20"/>
  <c r="N2037" i="20"/>
  <c r="E2037" i="20"/>
  <c r="Q2037" i="20" s="1"/>
  <c r="AF2034" i="20"/>
  <c r="Z2034" i="20"/>
  <c r="X2034" i="20"/>
  <c r="Q2034" i="20"/>
  <c r="AA2034" i="20" s="1"/>
  <c r="P2034" i="20"/>
  <c r="O2034" i="20"/>
  <c r="N2034" i="20"/>
  <c r="L2034" i="20"/>
  <c r="T2030" i="20"/>
  <c r="P2030" i="20"/>
  <c r="O2030" i="20"/>
  <c r="N2030" i="20"/>
  <c r="E2030" i="20"/>
  <c r="AF2027" i="20"/>
  <c r="O2027" i="20"/>
  <c r="N2027" i="20"/>
  <c r="L2027" i="20"/>
  <c r="P2027" i="20" s="1"/>
  <c r="T2023" i="20"/>
  <c r="Q2023" i="20"/>
  <c r="O2023" i="20"/>
  <c r="N2023" i="20"/>
  <c r="E2023" i="20"/>
  <c r="AF2020" i="20"/>
  <c r="P2020" i="20"/>
  <c r="O2020" i="20"/>
  <c r="N2020" i="20"/>
  <c r="L2020" i="20"/>
  <c r="P2023" i="20" s="1"/>
  <c r="T2016" i="20"/>
  <c r="E2016" i="20"/>
  <c r="AF2013" i="20"/>
  <c r="Z2013" i="20"/>
  <c r="Q2013" i="20"/>
  <c r="AA2013" i="20" s="1"/>
  <c r="P2013" i="20"/>
  <c r="O2013" i="20"/>
  <c r="N2013" i="20"/>
  <c r="L2013" i="20"/>
  <c r="T2009" i="20"/>
  <c r="O2009" i="20"/>
  <c r="N2009" i="20"/>
  <c r="E2009" i="20"/>
  <c r="AF2006" i="20"/>
  <c r="O2006" i="20"/>
  <c r="N2006" i="20"/>
  <c r="L2006" i="20"/>
  <c r="Y2002" i="20"/>
  <c r="T2002" i="20"/>
  <c r="Q2002" i="20"/>
  <c r="O2002" i="20"/>
  <c r="N2002" i="20"/>
  <c r="E2002" i="20"/>
  <c r="AF1999" i="20"/>
  <c r="P1999" i="20"/>
  <c r="O1999" i="20"/>
  <c r="N1999" i="20"/>
  <c r="L1999" i="20"/>
  <c r="P2002" i="20" s="1"/>
  <c r="T1995" i="20"/>
  <c r="E1995" i="20"/>
  <c r="AF1992" i="20"/>
  <c r="Z1992" i="20"/>
  <c r="Q1992" i="20"/>
  <c r="AA1992" i="20" s="1"/>
  <c r="P1992" i="20"/>
  <c r="O1992" i="20"/>
  <c r="N1992" i="20"/>
  <c r="L1992" i="20"/>
  <c r="T1988" i="20"/>
  <c r="O1988" i="20"/>
  <c r="N1988" i="20"/>
  <c r="E1988" i="20"/>
  <c r="AF1985" i="20"/>
  <c r="O1985" i="20"/>
  <c r="N1985" i="20"/>
  <c r="L1985" i="20"/>
  <c r="Y1981" i="20"/>
  <c r="T1981" i="20"/>
  <c r="Q1981" i="20"/>
  <c r="O1981" i="20"/>
  <c r="N1981" i="20"/>
  <c r="E1981" i="20"/>
  <c r="AF1978" i="20"/>
  <c r="P1978" i="20"/>
  <c r="O1978" i="20"/>
  <c r="N1978" i="20"/>
  <c r="L1978" i="20"/>
  <c r="P1981" i="20" s="1"/>
  <c r="T1974" i="20"/>
  <c r="E1974" i="20"/>
  <c r="AF1971" i="20"/>
  <c r="Z1971" i="20"/>
  <c r="Q1971" i="20"/>
  <c r="AA1971" i="20" s="1"/>
  <c r="P1971" i="20"/>
  <c r="O1971" i="20"/>
  <c r="N1971" i="20"/>
  <c r="L1971" i="20"/>
  <c r="T1967" i="20"/>
  <c r="O1967" i="20"/>
  <c r="N1967" i="20"/>
  <c r="E1967" i="20"/>
  <c r="AF1964" i="20"/>
  <c r="O1964" i="20"/>
  <c r="N1964" i="20"/>
  <c r="L1964" i="20"/>
  <c r="AA1960" i="20"/>
  <c r="Y1960" i="20"/>
  <c r="T1960" i="20"/>
  <c r="Q1960" i="20"/>
  <c r="N1960" i="20"/>
  <c r="E1960" i="20"/>
  <c r="O1960" i="20" s="1"/>
  <c r="AF1957" i="20"/>
  <c r="P1957" i="20"/>
  <c r="O1957" i="20"/>
  <c r="N1957" i="20"/>
  <c r="L1957" i="20"/>
  <c r="P1960" i="20" s="1"/>
  <c r="T1953" i="20"/>
  <c r="X1953" i="20" s="1"/>
  <c r="Q1953" i="20"/>
  <c r="P1953" i="20"/>
  <c r="O1953" i="20"/>
  <c r="N1953" i="20"/>
  <c r="Y1953" i="20" s="1"/>
  <c r="E1953" i="20"/>
  <c r="AF1950" i="20"/>
  <c r="Y1950" i="20"/>
  <c r="X1950" i="20"/>
  <c r="Q1950" i="20"/>
  <c r="AA1950" i="20" s="1"/>
  <c r="P1950" i="20"/>
  <c r="O1950" i="20"/>
  <c r="N1950" i="20"/>
  <c r="L1950" i="20"/>
  <c r="T1946" i="20"/>
  <c r="P1946" i="20"/>
  <c r="E1946" i="20"/>
  <c r="O1946" i="20" s="1"/>
  <c r="AF1943" i="20"/>
  <c r="Z1943" i="20"/>
  <c r="Q1943" i="20"/>
  <c r="P1943" i="20"/>
  <c r="O1943" i="20"/>
  <c r="N1943" i="20"/>
  <c r="L1943" i="20"/>
  <c r="T1939" i="20"/>
  <c r="Q1939" i="20"/>
  <c r="O1939" i="20"/>
  <c r="N1939" i="20"/>
  <c r="E1939" i="20"/>
  <c r="AF1936" i="20"/>
  <c r="P1936" i="20"/>
  <c r="O1936" i="20"/>
  <c r="N1936" i="20"/>
  <c r="L1936" i="20"/>
  <c r="T1932" i="20"/>
  <c r="P1932" i="20"/>
  <c r="E1932" i="20"/>
  <c r="Q1932" i="20" s="1"/>
  <c r="AF1929" i="20"/>
  <c r="Z1929" i="20"/>
  <c r="Y1929" i="20"/>
  <c r="X1929" i="20"/>
  <c r="Q1929" i="20"/>
  <c r="AA1929" i="20" s="1"/>
  <c r="P1929" i="20"/>
  <c r="O1929" i="20"/>
  <c r="N1929" i="20"/>
  <c r="L1929" i="20"/>
  <c r="T1925" i="20"/>
  <c r="N1925" i="20"/>
  <c r="E1925" i="20"/>
  <c r="O1925" i="20" s="1"/>
  <c r="AF1922" i="20"/>
  <c r="O1922" i="20"/>
  <c r="N1922" i="20"/>
  <c r="L1922" i="20"/>
  <c r="Q1925" i="20" s="1"/>
  <c r="T1918" i="20"/>
  <c r="P1918" i="20"/>
  <c r="N1918" i="20"/>
  <c r="E1918" i="20"/>
  <c r="O1918" i="20" s="1"/>
  <c r="AF1915" i="20"/>
  <c r="X1915" i="20"/>
  <c r="P1915" i="20"/>
  <c r="Z1915" i="20" s="1"/>
  <c r="O1915" i="20"/>
  <c r="AA1915" i="20" s="1"/>
  <c r="N1915" i="20"/>
  <c r="L1915" i="20"/>
  <c r="Q1915" i="20" s="1"/>
  <c r="T1911" i="20"/>
  <c r="N1911" i="20"/>
  <c r="E1911" i="20"/>
  <c r="AF1908" i="20"/>
  <c r="Q1908" i="20"/>
  <c r="P1908" i="20"/>
  <c r="AA1908" i="20" s="1"/>
  <c r="O1908" i="20"/>
  <c r="N1908" i="20"/>
  <c r="L1908" i="20"/>
  <c r="T1904" i="20"/>
  <c r="N1904" i="20"/>
  <c r="E1904" i="20"/>
  <c r="O1904" i="20" s="1"/>
  <c r="AF1901" i="20"/>
  <c r="P1901" i="20"/>
  <c r="O1901" i="20"/>
  <c r="N1901" i="20"/>
  <c r="L1901" i="20"/>
  <c r="Q1904" i="20" s="1"/>
  <c r="AA1897" i="20"/>
  <c r="Z1897" i="20"/>
  <c r="T1897" i="20"/>
  <c r="Q1897" i="20"/>
  <c r="P1897" i="20"/>
  <c r="N1897" i="20"/>
  <c r="Y1897" i="20" s="1"/>
  <c r="E1897" i="20"/>
  <c r="O1897" i="20" s="1"/>
  <c r="AF1894" i="20"/>
  <c r="AA1894" i="20"/>
  <c r="P1894" i="20"/>
  <c r="O1894" i="20"/>
  <c r="N1894" i="20"/>
  <c r="L1894" i="20"/>
  <c r="Q1894" i="20" s="1"/>
  <c r="T1890" i="20"/>
  <c r="E1890" i="20"/>
  <c r="AF1887" i="20"/>
  <c r="Q1887" i="20"/>
  <c r="P1887" i="20"/>
  <c r="O1887" i="20"/>
  <c r="N1887" i="20"/>
  <c r="L1887" i="20"/>
  <c r="T1883" i="20"/>
  <c r="X1880" i="20" s="1"/>
  <c r="P1883" i="20"/>
  <c r="E1883" i="20"/>
  <c r="O1883" i="20" s="1"/>
  <c r="AF1880" i="20"/>
  <c r="Y1880" i="20"/>
  <c r="Q1880" i="20"/>
  <c r="P1880" i="20"/>
  <c r="O1880" i="20"/>
  <c r="N1880" i="20"/>
  <c r="Z1880" i="20" s="1"/>
  <c r="L1880" i="20"/>
  <c r="T1876" i="20"/>
  <c r="O1876" i="20"/>
  <c r="E1876" i="20"/>
  <c r="P1876" i="20" s="1"/>
  <c r="AF1873" i="20"/>
  <c r="O1873" i="20"/>
  <c r="N1873" i="20"/>
  <c r="L1873" i="20"/>
  <c r="T1869" i="20"/>
  <c r="Q1869" i="20"/>
  <c r="N1869" i="20"/>
  <c r="E1869" i="20"/>
  <c r="O1869" i="20" s="1"/>
  <c r="AF1866" i="20"/>
  <c r="O1866" i="20"/>
  <c r="N1866" i="20"/>
  <c r="L1866" i="20"/>
  <c r="P1869" i="20" s="1"/>
  <c r="T1862" i="20"/>
  <c r="E1862" i="20"/>
  <c r="AF1859" i="20"/>
  <c r="Q1859" i="20"/>
  <c r="X1859" i="20" s="1"/>
  <c r="P1859" i="20"/>
  <c r="O1859" i="20"/>
  <c r="N1859" i="20"/>
  <c r="L1859" i="20"/>
  <c r="T1855" i="20"/>
  <c r="O1855" i="20"/>
  <c r="E1855" i="20"/>
  <c r="P1855" i="20" s="1"/>
  <c r="AF1852" i="20"/>
  <c r="O1852" i="20"/>
  <c r="N1852" i="20"/>
  <c r="L1852" i="20"/>
  <c r="T1848" i="20"/>
  <c r="Q1848" i="20"/>
  <c r="N1848" i="20"/>
  <c r="E1848" i="20"/>
  <c r="O1848" i="20" s="1"/>
  <c r="AF1845" i="20"/>
  <c r="O1845" i="20"/>
  <c r="N1845" i="20"/>
  <c r="L1845" i="20"/>
  <c r="P1848" i="20" s="1"/>
  <c r="T1841" i="20"/>
  <c r="N1841" i="20"/>
  <c r="E1841" i="20"/>
  <c r="AF1838" i="20"/>
  <c r="Q1838" i="20"/>
  <c r="X1838" i="20" s="1"/>
  <c r="P1838" i="20"/>
  <c r="O1838" i="20"/>
  <c r="N1838" i="20"/>
  <c r="L1838" i="20"/>
  <c r="T1834" i="20"/>
  <c r="O1834" i="20"/>
  <c r="E1834" i="20"/>
  <c r="AF1831" i="20"/>
  <c r="O1831" i="20"/>
  <c r="N1831" i="20"/>
  <c r="L1831" i="20"/>
  <c r="T1827" i="20"/>
  <c r="Q1827" i="20"/>
  <c r="N1827" i="20"/>
  <c r="E1827" i="20"/>
  <c r="O1827" i="20" s="1"/>
  <c r="AF1824" i="20"/>
  <c r="O1824" i="20"/>
  <c r="N1824" i="20"/>
  <c r="L1824" i="20"/>
  <c r="P1827" i="20" s="1"/>
  <c r="T1820" i="20"/>
  <c r="N1820" i="20"/>
  <c r="E1820" i="20"/>
  <c r="AF1817" i="20"/>
  <c r="Q1817" i="20"/>
  <c r="X1817" i="20" s="1"/>
  <c r="P1817" i="20"/>
  <c r="O1817" i="20"/>
  <c r="N1817" i="20"/>
  <c r="L1817" i="20"/>
  <c r="T1813" i="20"/>
  <c r="O1813" i="20"/>
  <c r="E1813" i="20"/>
  <c r="P1813" i="20" s="1"/>
  <c r="AF1810" i="20"/>
  <c r="O1810" i="20"/>
  <c r="N1810" i="20"/>
  <c r="L1810" i="20"/>
  <c r="T1806" i="20"/>
  <c r="Q1806" i="20"/>
  <c r="N1806" i="20"/>
  <c r="E1806" i="20"/>
  <c r="O1806" i="20" s="1"/>
  <c r="AF1803" i="20"/>
  <c r="O1803" i="20"/>
  <c r="N1803" i="20"/>
  <c r="L1803" i="20"/>
  <c r="P1806" i="20" s="1"/>
  <c r="T1799" i="20"/>
  <c r="E1799" i="20"/>
  <c r="AF1796" i="20"/>
  <c r="Q1796" i="20"/>
  <c r="X1796" i="20" s="1"/>
  <c r="P1796" i="20"/>
  <c r="O1796" i="20"/>
  <c r="N1796" i="20"/>
  <c r="L1796" i="20"/>
  <c r="T1792" i="20"/>
  <c r="O1792" i="20"/>
  <c r="E1792" i="20"/>
  <c r="P1792" i="20" s="1"/>
  <c r="AF1789" i="20"/>
  <c r="O1789" i="20"/>
  <c r="N1789" i="20"/>
  <c r="L1789" i="20"/>
  <c r="T1785" i="20"/>
  <c r="Q1785" i="20"/>
  <c r="N1785" i="20"/>
  <c r="E1785" i="20"/>
  <c r="O1785" i="20" s="1"/>
  <c r="AF1782" i="20"/>
  <c r="O1782" i="20"/>
  <c r="N1782" i="20"/>
  <c r="L1782" i="20"/>
  <c r="P1785" i="20" s="1"/>
  <c r="T1778" i="20"/>
  <c r="N1778" i="20"/>
  <c r="E1778" i="20"/>
  <c r="AF1775" i="20"/>
  <c r="Q1775" i="20"/>
  <c r="X1775" i="20" s="1"/>
  <c r="P1775" i="20"/>
  <c r="O1775" i="20"/>
  <c r="N1775" i="20"/>
  <c r="L1775" i="20"/>
  <c r="T1771" i="20"/>
  <c r="O1771" i="20"/>
  <c r="E1771" i="20"/>
  <c r="AF1768" i="20"/>
  <c r="O1768" i="20"/>
  <c r="N1768" i="20"/>
  <c r="L1768" i="20"/>
  <c r="T1764" i="20"/>
  <c r="Q1764" i="20"/>
  <c r="N1764" i="20"/>
  <c r="E1764" i="20"/>
  <c r="O1764" i="20" s="1"/>
  <c r="AF1761" i="20"/>
  <c r="O1761" i="20"/>
  <c r="N1761" i="20"/>
  <c r="L1761" i="20"/>
  <c r="P1764" i="20" s="1"/>
  <c r="T1757" i="20"/>
  <c r="N1757" i="20"/>
  <c r="E1757" i="20"/>
  <c r="AF1754" i="20"/>
  <c r="Q1754" i="20"/>
  <c r="X1754" i="20" s="1"/>
  <c r="O1754" i="20"/>
  <c r="N1754" i="20"/>
  <c r="L1754" i="20"/>
  <c r="P1754" i="20" s="1"/>
  <c r="T1750" i="20"/>
  <c r="O1750" i="20"/>
  <c r="E1750" i="20"/>
  <c r="P1750" i="20" s="1"/>
  <c r="AF1747" i="20"/>
  <c r="O1747" i="20"/>
  <c r="N1747" i="20"/>
  <c r="L1747" i="20"/>
  <c r="T1743" i="20"/>
  <c r="Q1743" i="20"/>
  <c r="N1743" i="20"/>
  <c r="E1743" i="20"/>
  <c r="P1743" i="20" s="1"/>
  <c r="AF1740" i="20"/>
  <c r="AA1740" i="20"/>
  <c r="Q1740" i="20"/>
  <c r="O1740" i="20"/>
  <c r="Y1740" i="20" s="1"/>
  <c r="N1740" i="20"/>
  <c r="L1740" i="20"/>
  <c r="P1740" i="20" s="1"/>
  <c r="T1736" i="20"/>
  <c r="E1736" i="20"/>
  <c r="AF1733" i="20"/>
  <c r="Q1733" i="20"/>
  <c r="X1733" i="20" s="1"/>
  <c r="O1733" i="20"/>
  <c r="N1733" i="20"/>
  <c r="L1733" i="20"/>
  <c r="P1733" i="20" s="1"/>
  <c r="T1729" i="20"/>
  <c r="O1729" i="20"/>
  <c r="E1729" i="20"/>
  <c r="P1729" i="20" s="1"/>
  <c r="AF1726" i="20"/>
  <c r="O1726" i="20"/>
  <c r="N1726" i="20"/>
  <c r="L1726" i="20"/>
  <c r="T1722" i="20"/>
  <c r="Q1722" i="20"/>
  <c r="P1722" i="20"/>
  <c r="N1722" i="20"/>
  <c r="E1722" i="20"/>
  <c r="O1722" i="20" s="1"/>
  <c r="AF1719" i="20"/>
  <c r="O1719" i="20"/>
  <c r="N1719" i="20"/>
  <c r="L1719" i="20"/>
  <c r="Q1719" i="20" s="1"/>
  <c r="T1715" i="20"/>
  <c r="E1715" i="20"/>
  <c r="AF1712" i="20"/>
  <c r="Q1712" i="20"/>
  <c r="X1712" i="20" s="1"/>
  <c r="P1712" i="20"/>
  <c r="O1712" i="20"/>
  <c r="N1712" i="20"/>
  <c r="L1712" i="20"/>
  <c r="Q1715" i="20" s="1"/>
  <c r="T1708" i="20"/>
  <c r="O1708" i="20"/>
  <c r="E1708" i="20"/>
  <c r="AF1705" i="20"/>
  <c r="O1705" i="20"/>
  <c r="N1705" i="20"/>
  <c r="L1705" i="20"/>
  <c r="T1701" i="20"/>
  <c r="Q1701" i="20"/>
  <c r="P1701" i="20"/>
  <c r="N1701" i="20"/>
  <c r="E1701" i="20"/>
  <c r="O1701" i="20" s="1"/>
  <c r="AF1698" i="20"/>
  <c r="O1698" i="20"/>
  <c r="N1698" i="20"/>
  <c r="L1698" i="20"/>
  <c r="Q1698" i="20" s="1"/>
  <c r="T1694" i="20"/>
  <c r="N1694" i="20"/>
  <c r="E1694" i="20"/>
  <c r="AF1691" i="20"/>
  <c r="Q1691" i="20"/>
  <c r="X1691" i="20" s="1"/>
  <c r="P1691" i="20"/>
  <c r="O1691" i="20"/>
  <c r="N1691" i="20"/>
  <c r="AA1691" i="20" s="1"/>
  <c r="L1691" i="20"/>
  <c r="Q1694" i="20" s="1"/>
  <c r="T1687" i="20"/>
  <c r="O1687" i="20"/>
  <c r="E1687" i="20"/>
  <c r="AF1684" i="20"/>
  <c r="O1684" i="20"/>
  <c r="N1684" i="20"/>
  <c r="L1684" i="20"/>
  <c r="T1680" i="20"/>
  <c r="Q1680" i="20"/>
  <c r="P1680" i="20"/>
  <c r="N1680" i="20"/>
  <c r="AA1680" i="20" s="1"/>
  <c r="E1680" i="20"/>
  <c r="O1680" i="20" s="1"/>
  <c r="AF1677" i="20"/>
  <c r="O1677" i="20"/>
  <c r="N1677" i="20"/>
  <c r="L1677" i="20"/>
  <c r="Q1677" i="20" s="1"/>
  <c r="T1673" i="20"/>
  <c r="N1673" i="20"/>
  <c r="E1673" i="20"/>
  <c r="AF1670" i="20"/>
  <c r="X1670" i="20"/>
  <c r="Q1670" i="20"/>
  <c r="P1670" i="20"/>
  <c r="O1670" i="20"/>
  <c r="N1670" i="20"/>
  <c r="AA1670" i="20" s="1"/>
  <c r="L1670" i="20"/>
  <c r="T1666" i="20"/>
  <c r="O1666" i="20"/>
  <c r="E1666" i="20"/>
  <c r="AF1663" i="20"/>
  <c r="O1663" i="20"/>
  <c r="N1663" i="20"/>
  <c r="L1663" i="20"/>
  <c r="T1659" i="20"/>
  <c r="Q1659" i="20"/>
  <c r="P1659" i="20"/>
  <c r="N1659" i="20"/>
  <c r="E1659" i="20"/>
  <c r="O1659" i="20" s="1"/>
  <c r="AF1656" i="20"/>
  <c r="O1656" i="20"/>
  <c r="N1656" i="20"/>
  <c r="L1656" i="20"/>
  <c r="Q1656" i="20" s="1"/>
  <c r="T1652" i="20"/>
  <c r="E1652" i="20"/>
  <c r="AF1649" i="20"/>
  <c r="X1649" i="20"/>
  <c r="Q1649" i="20"/>
  <c r="P1649" i="20"/>
  <c r="O1649" i="20"/>
  <c r="N1649" i="20"/>
  <c r="L1649" i="20"/>
  <c r="T1645" i="20"/>
  <c r="O1645" i="20"/>
  <c r="E1645" i="20"/>
  <c r="AF1642" i="20"/>
  <c r="O1642" i="20"/>
  <c r="N1642" i="20"/>
  <c r="L1642" i="20"/>
  <c r="T1638" i="20"/>
  <c r="Q1638" i="20"/>
  <c r="P1638" i="20"/>
  <c r="N1638" i="20"/>
  <c r="E1638" i="20"/>
  <c r="O1638" i="20" s="1"/>
  <c r="AF1635" i="20"/>
  <c r="O1635" i="20"/>
  <c r="N1635" i="20"/>
  <c r="L1635" i="20"/>
  <c r="Q1635" i="20" s="1"/>
  <c r="T1631" i="20"/>
  <c r="N1631" i="20"/>
  <c r="E1631" i="20"/>
  <c r="AF1628" i="20"/>
  <c r="Q1628" i="20"/>
  <c r="P1628" i="20"/>
  <c r="O1628" i="20"/>
  <c r="N1628" i="20"/>
  <c r="L1628" i="20"/>
  <c r="T1624" i="20"/>
  <c r="O1624" i="20"/>
  <c r="E1624" i="20"/>
  <c r="AF1621" i="20"/>
  <c r="O1621" i="20"/>
  <c r="N1621" i="20"/>
  <c r="L1621" i="20"/>
  <c r="T1617" i="20"/>
  <c r="Q1617" i="20"/>
  <c r="P1617" i="20"/>
  <c r="N1617" i="20"/>
  <c r="E1617" i="20"/>
  <c r="O1617" i="20" s="1"/>
  <c r="AF1614" i="20"/>
  <c r="O1614" i="20"/>
  <c r="N1614" i="20"/>
  <c r="L1614" i="20"/>
  <c r="Q1614" i="20" s="1"/>
  <c r="T1610" i="20"/>
  <c r="N1610" i="20"/>
  <c r="E1610" i="20"/>
  <c r="AF1607" i="20"/>
  <c r="X1607" i="20"/>
  <c r="Q1607" i="20"/>
  <c r="P1607" i="20"/>
  <c r="O1607" i="20"/>
  <c r="N1607" i="20"/>
  <c r="AA1607" i="20" s="1"/>
  <c r="L1607" i="20"/>
  <c r="T1603" i="20"/>
  <c r="O1603" i="20"/>
  <c r="E1603" i="20"/>
  <c r="AF1600" i="20"/>
  <c r="Q1600" i="20"/>
  <c r="O1600" i="20"/>
  <c r="N1600" i="20"/>
  <c r="L1600" i="20"/>
  <c r="T1596" i="20"/>
  <c r="N1596" i="20"/>
  <c r="E1596" i="20"/>
  <c r="O1596" i="20" s="1"/>
  <c r="AF1593" i="20"/>
  <c r="O1593" i="20"/>
  <c r="N1593" i="20"/>
  <c r="L1593" i="20"/>
  <c r="P1596" i="20" s="1"/>
  <c r="T1589" i="20"/>
  <c r="E1589" i="20"/>
  <c r="AF1586" i="20"/>
  <c r="AA1586" i="20"/>
  <c r="Q1586" i="20"/>
  <c r="P1586" i="20"/>
  <c r="X1586" i="20" s="1"/>
  <c r="O1586" i="20"/>
  <c r="N1586" i="20"/>
  <c r="L1586" i="20"/>
  <c r="T1582" i="20"/>
  <c r="O1582" i="20"/>
  <c r="E1582" i="20"/>
  <c r="AF1579" i="20"/>
  <c r="AA1579" i="20"/>
  <c r="Q1579" i="20"/>
  <c r="Y1579" i="20" s="1"/>
  <c r="O1579" i="20"/>
  <c r="N1579" i="20"/>
  <c r="L1579" i="20"/>
  <c r="P1579" i="20" s="1"/>
  <c r="T1575" i="20"/>
  <c r="Q1575" i="20"/>
  <c r="P1575" i="20"/>
  <c r="E1575" i="20"/>
  <c r="O1575" i="20" s="1"/>
  <c r="AF1572" i="20"/>
  <c r="AA1572" i="20"/>
  <c r="X1572" i="20"/>
  <c r="AJ1572" i="20" s="1"/>
  <c r="Q1572" i="20"/>
  <c r="O1572" i="20"/>
  <c r="Y1572" i="20" s="1"/>
  <c r="N1572" i="20"/>
  <c r="L1572" i="20"/>
  <c r="P1572" i="20" s="1"/>
  <c r="Z1572" i="20" s="1"/>
  <c r="T1568" i="20"/>
  <c r="Q1568" i="20"/>
  <c r="N1568" i="20"/>
  <c r="E1568" i="20"/>
  <c r="AF1565" i="20"/>
  <c r="Q1565" i="20"/>
  <c r="P1565" i="20"/>
  <c r="X1565" i="20" s="1"/>
  <c r="O1565" i="20"/>
  <c r="AA1565" i="20" s="1"/>
  <c r="N1565" i="20"/>
  <c r="L1565" i="20"/>
  <c r="T1561" i="20"/>
  <c r="Q1561" i="20"/>
  <c r="E1561" i="20"/>
  <c r="AF1558" i="20"/>
  <c r="O1558" i="20"/>
  <c r="N1558" i="20"/>
  <c r="L1558" i="20"/>
  <c r="P1558" i="20" s="1"/>
  <c r="T1554" i="20"/>
  <c r="Q1554" i="20"/>
  <c r="N1554" i="20"/>
  <c r="E1554" i="20"/>
  <c r="O1554" i="20" s="1"/>
  <c r="AF1551" i="20"/>
  <c r="X1551" i="20"/>
  <c r="Q1551" i="20"/>
  <c r="O1551" i="20"/>
  <c r="Y1551" i="20" s="1"/>
  <c r="N1551" i="20"/>
  <c r="L1551" i="20"/>
  <c r="P1551" i="20" s="1"/>
  <c r="AA1551" i="20" s="1"/>
  <c r="T1547" i="20"/>
  <c r="Q1547" i="20"/>
  <c r="E1547" i="20"/>
  <c r="N1547" i="20" s="1"/>
  <c r="AF1544" i="20"/>
  <c r="Q1544" i="20"/>
  <c r="P1544" i="20"/>
  <c r="O1544" i="20"/>
  <c r="N1544" i="20"/>
  <c r="AA1544" i="20" s="1"/>
  <c r="L1544" i="20"/>
  <c r="T1540" i="20"/>
  <c r="Q1540" i="20"/>
  <c r="O1540" i="20"/>
  <c r="E1540" i="20"/>
  <c r="AF1537" i="20"/>
  <c r="O1537" i="20"/>
  <c r="N1537" i="20"/>
  <c r="L1537" i="20"/>
  <c r="P1537" i="20" s="1"/>
  <c r="T1533" i="20"/>
  <c r="P1533" i="20"/>
  <c r="O1533" i="20"/>
  <c r="E1533" i="20"/>
  <c r="N1533" i="20" s="1"/>
  <c r="AF1530" i="20"/>
  <c r="Q1530" i="20"/>
  <c r="P1530" i="20"/>
  <c r="O1530" i="20"/>
  <c r="N1530" i="20"/>
  <c r="L1530" i="20"/>
  <c r="Q1533" i="20" s="1"/>
  <c r="T1526" i="20"/>
  <c r="X1523" i="20" s="1"/>
  <c r="N1526" i="20"/>
  <c r="E1526" i="20"/>
  <c r="O1526" i="20" s="1"/>
  <c r="AF1523" i="20"/>
  <c r="AA1523" i="20"/>
  <c r="Q1523" i="20"/>
  <c r="P1523" i="20"/>
  <c r="Y1523" i="20" s="1"/>
  <c r="O1523" i="20"/>
  <c r="N1523" i="20"/>
  <c r="L1523" i="20"/>
  <c r="Q1526" i="20" s="1"/>
  <c r="T1519" i="20"/>
  <c r="E1519" i="20"/>
  <c r="AF1516" i="20"/>
  <c r="Q1516" i="20"/>
  <c r="O1516" i="20"/>
  <c r="N1516" i="20"/>
  <c r="L1516" i="20"/>
  <c r="Q1519" i="20" s="1"/>
  <c r="T1512" i="20"/>
  <c r="E1512" i="20"/>
  <c r="O1512" i="20" s="1"/>
  <c r="AF1509" i="20"/>
  <c r="O1509" i="20"/>
  <c r="N1509" i="20"/>
  <c r="L1509" i="20"/>
  <c r="T1505" i="20"/>
  <c r="X1502" i="20" s="1"/>
  <c r="Q1505" i="20"/>
  <c r="N1505" i="20"/>
  <c r="E1505" i="20"/>
  <c r="O1505" i="20" s="1"/>
  <c r="AF1502" i="20"/>
  <c r="AA1502" i="20"/>
  <c r="Q1502" i="20"/>
  <c r="P1502" i="20"/>
  <c r="O1502" i="20"/>
  <c r="N1502" i="20"/>
  <c r="Z1502" i="20" s="1"/>
  <c r="L1502" i="20"/>
  <c r="T1498" i="20"/>
  <c r="E1498" i="20"/>
  <c r="AF1495" i="20"/>
  <c r="Q1495" i="20"/>
  <c r="O1495" i="20"/>
  <c r="N1495" i="20"/>
  <c r="L1495" i="20"/>
  <c r="T1491" i="20"/>
  <c r="E1491" i="20"/>
  <c r="O1491" i="20" s="1"/>
  <c r="AF1488" i="20"/>
  <c r="O1488" i="20"/>
  <c r="N1488" i="20"/>
  <c r="L1488" i="20"/>
  <c r="T1484" i="20"/>
  <c r="X1481" i="20" s="1"/>
  <c r="Q1484" i="20"/>
  <c r="N1484" i="20"/>
  <c r="E1484" i="20"/>
  <c r="O1484" i="20" s="1"/>
  <c r="AF1481" i="20"/>
  <c r="AA1481" i="20"/>
  <c r="Q1481" i="20"/>
  <c r="P1481" i="20"/>
  <c r="O1481" i="20"/>
  <c r="N1481" i="20"/>
  <c r="Z1481" i="20" s="1"/>
  <c r="L1481" i="20"/>
  <c r="T1477" i="20"/>
  <c r="N1477" i="20"/>
  <c r="E1477" i="20"/>
  <c r="AF1474" i="20"/>
  <c r="Q1474" i="20"/>
  <c r="O1474" i="20"/>
  <c r="N1474" i="20"/>
  <c r="L1474" i="20"/>
  <c r="T1470" i="20"/>
  <c r="E1470" i="20"/>
  <c r="O1470" i="20" s="1"/>
  <c r="AF1467" i="20"/>
  <c r="O1467" i="20"/>
  <c r="N1467" i="20"/>
  <c r="L1467" i="20"/>
  <c r="T1463" i="20"/>
  <c r="X1460" i="20" s="1"/>
  <c r="Q1463" i="20"/>
  <c r="N1463" i="20"/>
  <c r="E1463" i="20"/>
  <c r="O1463" i="20" s="1"/>
  <c r="AF1460" i="20"/>
  <c r="AA1460" i="20"/>
  <c r="Q1460" i="20"/>
  <c r="P1460" i="20"/>
  <c r="Y1460" i="20" s="1"/>
  <c r="O1460" i="20"/>
  <c r="N1460" i="20"/>
  <c r="Z1460" i="20" s="1"/>
  <c r="L1460" i="20"/>
  <c r="T1456" i="20"/>
  <c r="N1456" i="20"/>
  <c r="E1456" i="20"/>
  <c r="AF1453" i="20"/>
  <c r="Q1453" i="20"/>
  <c r="O1453" i="20"/>
  <c r="N1453" i="20"/>
  <c r="L1453" i="20"/>
  <c r="Q1456" i="20" s="1"/>
  <c r="T1449" i="20"/>
  <c r="E1449" i="20"/>
  <c r="O1449" i="20" s="1"/>
  <c r="AF1446" i="20"/>
  <c r="O1446" i="20"/>
  <c r="N1446" i="20"/>
  <c r="L1446" i="20"/>
  <c r="T1442" i="20"/>
  <c r="X1439" i="20" s="1"/>
  <c r="Q1442" i="20"/>
  <c r="N1442" i="20"/>
  <c r="E1442" i="20"/>
  <c r="O1442" i="20" s="1"/>
  <c r="AF1439" i="20"/>
  <c r="AA1439" i="20"/>
  <c r="Q1439" i="20"/>
  <c r="P1439" i="20"/>
  <c r="O1439" i="20"/>
  <c r="N1439" i="20"/>
  <c r="Z1439" i="20" s="1"/>
  <c r="L1439" i="20"/>
  <c r="T1435" i="20"/>
  <c r="E1435" i="20"/>
  <c r="AF1432" i="20"/>
  <c r="Q1432" i="20"/>
  <c r="O1432" i="20"/>
  <c r="N1432" i="20"/>
  <c r="L1432" i="20"/>
  <c r="T1428" i="20"/>
  <c r="E1428" i="20"/>
  <c r="O1428" i="20" s="1"/>
  <c r="AF1425" i="20"/>
  <c r="O1425" i="20"/>
  <c r="N1425" i="20"/>
  <c r="L1425" i="20"/>
  <c r="T1421" i="20"/>
  <c r="X1418" i="20" s="1"/>
  <c r="Q1421" i="20"/>
  <c r="N1421" i="20"/>
  <c r="E1421" i="20"/>
  <c r="O1421" i="20" s="1"/>
  <c r="AF1418" i="20"/>
  <c r="AA1418" i="20"/>
  <c r="Q1418" i="20"/>
  <c r="P1418" i="20"/>
  <c r="O1418" i="20"/>
  <c r="N1418" i="20"/>
  <c r="Z1418" i="20" s="1"/>
  <c r="L1418" i="20"/>
  <c r="T1414" i="20"/>
  <c r="E1414" i="20"/>
  <c r="AF1411" i="20"/>
  <c r="Q1411" i="20"/>
  <c r="O1411" i="20"/>
  <c r="N1411" i="20"/>
  <c r="L1411" i="20"/>
  <c r="T1407" i="20"/>
  <c r="E1407" i="20"/>
  <c r="O1407" i="20" s="1"/>
  <c r="AF1404" i="20"/>
  <c r="O1404" i="20"/>
  <c r="N1404" i="20"/>
  <c r="L1404" i="20"/>
  <c r="T1400" i="20"/>
  <c r="Q1400" i="20"/>
  <c r="N1400" i="20"/>
  <c r="E1400" i="20"/>
  <c r="O1400" i="20" s="1"/>
  <c r="AF1397" i="20"/>
  <c r="AA1397" i="20"/>
  <c r="X1397" i="20"/>
  <c r="Q1397" i="20"/>
  <c r="P1397" i="20"/>
  <c r="Y1397" i="20" s="1"/>
  <c r="O1397" i="20"/>
  <c r="N1397" i="20"/>
  <c r="Z1397" i="20" s="1"/>
  <c r="L1397" i="20"/>
  <c r="T1393" i="20"/>
  <c r="E1393" i="20"/>
  <c r="AF1390" i="20"/>
  <c r="Q1390" i="20"/>
  <c r="O1390" i="20"/>
  <c r="N1390" i="20"/>
  <c r="L1390" i="20"/>
  <c r="T1386" i="20"/>
  <c r="E1386" i="20"/>
  <c r="O1386" i="20" s="1"/>
  <c r="AF1383" i="20"/>
  <c r="O1383" i="20"/>
  <c r="N1383" i="20"/>
  <c r="L1383" i="20"/>
  <c r="T1379" i="20"/>
  <c r="Q1379" i="20"/>
  <c r="N1379" i="20"/>
  <c r="E1379" i="20"/>
  <c r="O1379" i="20" s="1"/>
  <c r="AF1376" i="20"/>
  <c r="AA1376" i="20"/>
  <c r="X1376" i="20"/>
  <c r="Q1376" i="20"/>
  <c r="P1376" i="20"/>
  <c r="Y1376" i="20" s="1"/>
  <c r="O1376" i="20"/>
  <c r="N1376" i="20"/>
  <c r="Z1376" i="20" s="1"/>
  <c r="L1376" i="20"/>
  <c r="T1372" i="20"/>
  <c r="E1372" i="20"/>
  <c r="AF1369" i="20"/>
  <c r="Q1369" i="20"/>
  <c r="O1369" i="20"/>
  <c r="N1369" i="20"/>
  <c r="L1369" i="20"/>
  <c r="T1365" i="20"/>
  <c r="E1365" i="20"/>
  <c r="O1365" i="20" s="1"/>
  <c r="AF1362" i="20"/>
  <c r="O1362" i="20"/>
  <c r="N1362" i="20"/>
  <c r="L1362" i="20"/>
  <c r="T1358" i="20"/>
  <c r="Q1358" i="20"/>
  <c r="N1358" i="20"/>
  <c r="E1358" i="20"/>
  <c r="O1358" i="20" s="1"/>
  <c r="AF1355" i="20"/>
  <c r="AA1355" i="20"/>
  <c r="X1355" i="20"/>
  <c r="Q1355" i="20"/>
  <c r="P1355" i="20"/>
  <c r="Y1355" i="20" s="1"/>
  <c r="O1355" i="20"/>
  <c r="N1355" i="20"/>
  <c r="Z1355" i="20" s="1"/>
  <c r="L1355" i="20"/>
  <c r="T1351" i="20"/>
  <c r="E1351" i="20"/>
  <c r="AF1348" i="20"/>
  <c r="Q1348" i="20"/>
  <c r="O1348" i="20"/>
  <c r="N1348" i="20"/>
  <c r="L1348" i="20"/>
  <c r="T1344" i="20"/>
  <c r="E1344" i="20"/>
  <c r="O1344" i="20" s="1"/>
  <c r="AF1341" i="20"/>
  <c r="O1341" i="20"/>
  <c r="N1341" i="20"/>
  <c r="L1341" i="20"/>
  <c r="T1337" i="20"/>
  <c r="Q1337" i="20"/>
  <c r="N1337" i="20"/>
  <c r="E1337" i="20"/>
  <c r="O1337" i="20" s="1"/>
  <c r="AF1334" i="20"/>
  <c r="AA1334" i="20"/>
  <c r="X1334" i="20"/>
  <c r="Q1334" i="20"/>
  <c r="P1334" i="20"/>
  <c r="O1334" i="20"/>
  <c r="N1334" i="20"/>
  <c r="Z1334" i="20" s="1"/>
  <c r="L1334" i="20"/>
  <c r="T1330" i="20"/>
  <c r="N1330" i="20"/>
  <c r="E1330" i="20"/>
  <c r="AF1327" i="20"/>
  <c r="O1327" i="20"/>
  <c r="N1327" i="20"/>
  <c r="L1327" i="20"/>
  <c r="T1323" i="20"/>
  <c r="E1323" i="20"/>
  <c r="O1323" i="20" s="1"/>
  <c r="AF1320" i="20"/>
  <c r="O1320" i="20"/>
  <c r="N1320" i="20"/>
  <c r="L1320" i="20"/>
  <c r="T1316" i="20"/>
  <c r="E1316" i="20"/>
  <c r="AF1313" i="20"/>
  <c r="Q1313" i="20"/>
  <c r="AA1313" i="20" s="1"/>
  <c r="P1313" i="20"/>
  <c r="O1313" i="20"/>
  <c r="N1313" i="20"/>
  <c r="L1313" i="20"/>
  <c r="T1309" i="20"/>
  <c r="E1309" i="20"/>
  <c r="AF1306" i="20"/>
  <c r="O1306" i="20"/>
  <c r="N1306" i="20"/>
  <c r="L1306" i="20"/>
  <c r="T1302" i="20"/>
  <c r="E1302" i="20"/>
  <c r="O1302" i="20" s="1"/>
  <c r="AF1299" i="20"/>
  <c r="O1299" i="20"/>
  <c r="N1299" i="20"/>
  <c r="L1299" i="20"/>
  <c r="T1295" i="20"/>
  <c r="E1295" i="20"/>
  <c r="AF1292" i="20"/>
  <c r="Q1292" i="20"/>
  <c r="X1292" i="20" s="1"/>
  <c r="P1292" i="20"/>
  <c r="O1292" i="20"/>
  <c r="N1292" i="20"/>
  <c r="L1292" i="20"/>
  <c r="T1288" i="20"/>
  <c r="N1288" i="20"/>
  <c r="E1288" i="20"/>
  <c r="AF1285" i="20"/>
  <c r="O1285" i="20"/>
  <c r="N1285" i="20"/>
  <c r="L1285" i="20"/>
  <c r="Q1288" i="20" s="1"/>
  <c r="T1281" i="20"/>
  <c r="P1281" i="20"/>
  <c r="E1281" i="20"/>
  <c r="AF1278" i="20"/>
  <c r="O1278" i="20"/>
  <c r="N1278" i="20"/>
  <c r="L1278" i="20"/>
  <c r="P1278" i="20" s="1"/>
  <c r="T1274" i="20"/>
  <c r="O1274" i="20"/>
  <c r="E1274" i="20"/>
  <c r="P1274" i="20" s="1"/>
  <c r="AF1271" i="20"/>
  <c r="Q1271" i="20"/>
  <c r="P1271" i="20"/>
  <c r="O1271" i="20"/>
  <c r="N1271" i="20"/>
  <c r="L1271" i="20"/>
  <c r="T1267" i="20"/>
  <c r="Q1267" i="20"/>
  <c r="N1267" i="20"/>
  <c r="E1267" i="20"/>
  <c r="AF1264" i="20"/>
  <c r="O1264" i="20"/>
  <c r="N1264" i="20"/>
  <c r="L1264" i="20"/>
  <c r="T1260" i="20"/>
  <c r="E1260" i="20"/>
  <c r="AF1257" i="20"/>
  <c r="O1257" i="20"/>
  <c r="N1257" i="20"/>
  <c r="L1257" i="20"/>
  <c r="P1257" i="20" s="1"/>
  <c r="T1253" i="20"/>
  <c r="Q1253" i="20"/>
  <c r="N1253" i="20"/>
  <c r="E1253" i="20"/>
  <c r="AF1250" i="20"/>
  <c r="X1250" i="20"/>
  <c r="Q1250" i="20"/>
  <c r="O1250" i="20"/>
  <c r="N1250" i="20"/>
  <c r="L1250" i="20"/>
  <c r="P1250" i="20" s="1"/>
  <c r="T1246" i="20"/>
  <c r="N1246" i="20"/>
  <c r="E1246" i="20"/>
  <c r="AF1243" i="20"/>
  <c r="O1243" i="20"/>
  <c r="N1243" i="20"/>
  <c r="L1243" i="20"/>
  <c r="T1239" i="20"/>
  <c r="P1239" i="20"/>
  <c r="E1239" i="20"/>
  <c r="AF1236" i="20"/>
  <c r="O1236" i="20"/>
  <c r="N1236" i="20"/>
  <c r="L1236" i="20"/>
  <c r="P1236" i="20" s="1"/>
  <c r="T1232" i="20"/>
  <c r="O1232" i="20"/>
  <c r="E1232" i="20"/>
  <c r="AF1229" i="20"/>
  <c r="Y1229" i="20"/>
  <c r="Q1229" i="20"/>
  <c r="X1229" i="20" s="1"/>
  <c r="P1229" i="20"/>
  <c r="AA1229" i="20" s="1"/>
  <c r="O1229" i="20"/>
  <c r="N1229" i="20"/>
  <c r="L1229" i="20"/>
  <c r="Q1232" i="20" s="1"/>
  <c r="T1225" i="20"/>
  <c r="Q1225" i="20"/>
  <c r="N1225" i="20"/>
  <c r="E1225" i="20"/>
  <c r="AF1222" i="20"/>
  <c r="Q1222" i="20"/>
  <c r="O1222" i="20"/>
  <c r="N1222" i="20"/>
  <c r="L1222" i="20"/>
  <c r="P1222" i="20" s="1"/>
  <c r="T1218" i="20"/>
  <c r="E1218" i="20"/>
  <c r="AF1215" i="20"/>
  <c r="O1215" i="20"/>
  <c r="N1215" i="20"/>
  <c r="L1215" i="20"/>
  <c r="P1215" i="20" s="1"/>
  <c r="T1211" i="20"/>
  <c r="Q1211" i="20"/>
  <c r="E1211" i="20"/>
  <c r="P1211" i="20" s="1"/>
  <c r="AF1208" i="20"/>
  <c r="AA1208" i="20"/>
  <c r="X1208" i="20"/>
  <c r="Q1208" i="20"/>
  <c r="O1208" i="20"/>
  <c r="N1208" i="20"/>
  <c r="L1208" i="20"/>
  <c r="P1208" i="20" s="1"/>
  <c r="Y1208" i="20" s="1"/>
  <c r="T1204" i="20"/>
  <c r="Q1204" i="20"/>
  <c r="E1204" i="20"/>
  <c r="AF1201" i="20"/>
  <c r="Q1201" i="20"/>
  <c r="X1201" i="20" s="1"/>
  <c r="O1201" i="20"/>
  <c r="N1201" i="20"/>
  <c r="L1201" i="20"/>
  <c r="P1201" i="20" s="1"/>
  <c r="T1197" i="20"/>
  <c r="Q1197" i="20"/>
  <c r="P1197" i="20"/>
  <c r="O1197" i="20"/>
  <c r="AA1197" i="20" s="1"/>
  <c r="E1197" i="20"/>
  <c r="N1197" i="20" s="1"/>
  <c r="AF1194" i="20"/>
  <c r="Q1194" i="20"/>
  <c r="P1194" i="20"/>
  <c r="O1194" i="20"/>
  <c r="N1194" i="20"/>
  <c r="L1194" i="20"/>
  <c r="T1190" i="20"/>
  <c r="Q1190" i="20"/>
  <c r="O1190" i="20"/>
  <c r="AA1190" i="20" s="1"/>
  <c r="N1190" i="20"/>
  <c r="E1190" i="20"/>
  <c r="P1190" i="20" s="1"/>
  <c r="AF1187" i="20"/>
  <c r="P1187" i="20"/>
  <c r="O1187" i="20"/>
  <c r="N1187" i="20"/>
  <c r="L1187" i="20"/>
  <c r="Q1187" i="20" s="1"/>
  <c r="AA1187" i="20" s="1"/>
  <c r="T1183" i="20"/>
  <c r="P1183" i="20"/>
  <c r="O1183" i="20"/>
  <c r="N1183" i="20"/>
  <c r="E1183" i="20"/>
  <c r="AF1180" i="20"/>
  <c r="X1180" i="20"/>
  <c r="Q1180" i="20"/>
  <c r="O1180" i="20"/>
  <c r="N1180" i="20"/>
  <c r="AA1180" i="20" s="1"/>
  <c r="L1180" i="20"/>
  <c r="P1180" i="20" s="1"/>
  <c r="Z1180" i="20" s="1"/>
  <c r="T1176" i="20"/>
  <c r="N1176" i="20"/>
  <c r="E1176" i="20"/>
  <c r="O1176" i="20" s="1"/>
  <c r="AF1173" i="20"/>
  <c r="P1173" i="20"/>
  <c r="O1173" i="20"/>
  <c r="N1173" i="20"/>
  <c r="L1173" i="20"/>
  <c r="Q1176" i="20" s="1"/>
  <c r="Y1169" i="20"/>
  <c r="X1169" i="20"/>
  <c r="T1169" i="20"/>
  <c r="Q1169" i="20"/>
  <c r="O1169" i="20"/>
  <c r="AA1169" i="20" s="1"/>
  <c r="N1169" i="20"/>
  <c r="Z1169" i="20" s="1"/>
  <c r="E1169" i="20"/>
  <c r="P1169" i="20" s="1"/>
  <c r="AF1166" i="20"/>
  <c r="P1166" i="20"/>
  <c r="O1166" i="20"/>
  <c r="N1166" i="20"/>
  <c r="L1166" i="20"/>
  <c r="Q1166" i="20" s="1"/>
  <c r="AA1166" i="20" s="1"/>
  <c r="T1162" i="20"/>
  <c r="P1162" i="20"/>
  <c r="O1162" i="20"/>
  <c r="N1162" i="20"/>
  <c r="E1162" i="20"/>
  <c r="AF1159" i="20"/>
  <c r="X1159" i="20"/>
  <c r="Q1159" i="20"/>
  <c r="O1159" i="20"/>
  <c r="N1159" i="20"/>
  <c r="L1159" i="20"/>
  <c r="P1159" i="20" s="1"/>
  <c r="Y1159" i="20" s="1"/>
  <c r="T1155" i="20"/>
  <c r="N1155" i="20"/>
  <c r="E1155" i="20"/>
  <c r="O1155" i="20" s="1"/>
  <c r="AF1152" i="20"/>
  <c r="P1152" i="20"/>
  <c r="O1152" i="20"/>
  <c r="N1152" i="20"/>
  <c r="L1152" i="20"/>
  <c r="Q1155" i="20" s="1"/>
  <c r="Y1148" i="20"/>
  <c r="T1148" i="20"/>
  <c r="Y1145" i="20" s="1"/>
  <c r="Q1148" i="20"/>
  <c r="O1148" i="20"/>
  <c r="AA1148" i="20" s="1"/>
  <c r="N1148" i="20"/>
  <c r="Z1148" i="20" s="1"/>
  <c r="E1148" i="20"/>
  <c r="P1148" i="20" s="1"/>
  <c r="AF1145" i="20"/>
  <c r="P1145" i="20"/>
  <c r="O1145" i="20"/>
  <c r="N1145" i="20"/>
  <c r="Z1145" i="20" s="1"/>
  <c r="L1145" i="20"/>
  <c r="Q1145" i="20" s="1"/>
  <c r="AA1145" i="20" s="1"/>
  <c r="T1141" i="20"/>
  <c r="P1141" i="20"/>
  <c r="O1141" i="20"/>
  <c r="N1141" i="20"/>
  <c r="E1141" i="20"/>
  <c r="AF1138" i="20"/>
  <c r="Y1138" i="20"/>
  <c r="Q1138" i="20"/>
  <c r="O1138" i="20"/>
  <c r="N1138" i="20"/>
  <c r="L1138" i="20"/>
  <c r="P1138" i="20" s="1"/>
  <c r="Z1138" i="20" s="1"/>
  <c r="T1134" i="20"/>
  <c r="N1134" i="20"/>
  <c r="E1134" i="20"/>
  <c r="O1134" i="20" s="1"/>
  <c r="AF1131" i="20"/>
  <c r="P1131" i="20"/>
  <c r="O1131" i="20"/>
  <c r="N1131" i="20"/>
  <c r="L1131" i="20"/>
  <c r="Q1134" i="20" s="1"/>
  <c r="T1127" i="20"/>
  <c r="Q1127" i="20"/>
  <c r="O1127" i="20"/>
  <c r="N1127" i="20"/>
  <c r="E1127" i="20"/>
  <c r="P1127" i="20" s="1"/>
  <c r="AF1124" i="20"/>
  <c r="P1124" i="20"/>
  <c r="O1124" i="20"/>
  <c r="N1124" i="20"/>
  <c r="L1124" i="20"/>
  <c r="Q1124" i="20" s="1"/>
  <c r="AA1124" i="20" s="1"/>
  <c r="T1120" i="20"/>
  <c r="P1120" i="20"/>
  <c r="O1120" i="20"/>
  <c r="N1120" i="20"/>
  <c r="E1120" i="20"/>
  <c r="AF1117" i="20"/>
  <c r="X1117" i="20"/>
  <c r="Q1117" i="20"/>
  <c r="O1117" i="20"/>
  <c r="N1117" i="20"/>
  <c r="AA1117" i="20" s="1"/>
  <c r="L1117" i="20"/>
  <c r="P1117" i="20" s="1"/>
  <c r="Z1117" i="20" s="1"/>
  <c r="T1113" i="20"/>
  <c r="N1113" i="20"/>
  <c r="E1113" i="20"/>
  <c r="O1113" i="20" s="1"/>
  <c r="AF1110" i="20"/>
  <c r="P1110" i="20"/>
  <c r="O1110" i="20"/>
  <c r="N1110" i="20"/>
  <c r="L1110" i="20"/>
  <c r="Q1113" i="20" s="1"/>
  <c r="Y1106" i="20"/>
  <c r="X1106" i="20"/>
  <c r="T1106" i="20"/>
  <c r="Q1106" i="20"/>
  <c r="O1106" i="20"/>
  <c r="AA1106" i="20" s="1"/>
  <c r="N1106" i="20"/>
  <c r="Z1106" i="20" s="1"/>
  <c r="E1106" i="20"/>
  <c r="P1106" i="20" s="1"/>
  <c r="AF1103" i="20"/>
  <c r="P1103" i="20"/>
  <c r="O1103" i="20"/>
  <c r="N1103" i="20"/>
  <c r="L1103" i="20"/>
  <c r="Q1103" i="20" s="1"/>
  <c r="AA1103" i="20" s="1"/>
  <c r="T1099" i="20"/>
  <c r="P1099" i="20"/>
  <c r="O1099" i="20"/>
  <c r="N1099" i="20"/>
  <c r="E1099" i="20"/>
  <c r="AF1096" i="20"/>
  <c r="X1096" i="20"/>
  <c r="Q1096" i="20"/>
  <c r="O1096" i="20"/>
  <c r="N1096" i="20"/>
  <c r="L1096" i="20"/>
  <c r="P1096" i="20" s="1"/>
  <c r="Y1096" i="20" s="1"/>
  <c r="T1092" i="20"/>
  <c r="N1092" i="20"/>
  <c r="E1092" i="20"/>
  <c r="O1092" i="20" s="1"/>
  <c r="AF1089" i="20"/>
  <c r="P1089" i="20"/>
  <c r="O1089" i="20"/>
  <c r="N1089" i="20"/>
  <c r="L1089" i="20"/>
  <c r="Q1092" i="20" s="1"/>
  <c r="Y1085" i="20"/>
  <c r="T1085" i="20"/>
  <c r="Q1085" i="20"/>
  <c r="O1085" i="20"/>
  <c r="AA1085" i="20" s="1"/>
  <c r="N1085" i="20"/>
  <c r="Z1085" i="20" s="1"/>
  <c r="E1085" i="20"/>
  <c r="AF1082" i="20"/>
  <c r="P1082" i="20"/>
  <c r="O1082" i="20"/>
  <c r="N1082" i="20"/>
  <c r="L1082" i="20"/>
  <c r="P1085" i="20" s="1"/>
  <c r="T1078" i="20"/>
  <c r="P1078" i="20"/>
  <c r="O1078" i="20"/>
  <c r="N1078" i="20"/>
  <c r="E1078" i="20"/>
  <c r="AF1075" i="20"/>
  <c r="Y1075" i="20"/>
  <c r="Q1075" i="20"/>
  <c r="O1075" i="20"/>
  <c r="N1075" i="20"/>
  <c r="L1075" i="20"/>
  <c r="P1075" i="20" s="1"/>
  <c r="Z1075" i="20" s="1"/>
  <c r="T1071" i="20"/>
  <c r="N1071" i="20"/>
  <c r="E1071" i="20"/>
  <c r="O1071" i="20" s="1"/>
  <c r="AF1068" i="20"/>
  <c r="P1068" i="20"/>
  <c r="O1068" i="20"/>
  <c r="N1068" i="20"/>
  <c r="L1068" i="20"/>
  <c r="Q1071" i="20" s="1"/>
  <c r="T1064" i="20"/>
  <c r="Q1064" i="20"/>
  <c r="O1064" i="20"/>
  <c r="AA1064" i="20" s="1"/>
  <c r="N1064" i="20"/>
  <c r="E1064" i="20"/>
  <c r="P1064" i="20" s="1"/>
  <c r="AF1061" i="20"/>
  <c r="P1061" i="20"/>
  <c r="O1061" i="20"/>
  <c r="N1061" i="20"/>
  <c r="L1061" i="20"/>
  <c r="Q1061" i="20" s="1"/>
  <c r="AA1061" i="20" s="1"/>
  <c r="T1057" i="20"/>
  <c r="P1057" i="20"/>
  <c r="O1057" i="20"/>
  <c r="N1057" i="20"/>
  <c r="E1057" i="20"/>
  <c r="AF1054" i="20"/>
  <c r="X1054" i="20"/>
  <c r="Q1054" i="20"/>
  <c r="O1054" i="20"/>
  <c r="N1054" i="20"/>
  <c r="AA1054" i="20" s="1"/>
  <c r="L1054" i="20"/>
  <c r="P1054" i="20" s="1"/>
  <c r="Z1054" i="20" s="1"/>
  <c r="T1050" i="20"/>
  <c r="N1050" i="20"/>
  <c r="E1050" i="20"/>
  <c r="O1050" i="20" s="1"/>
  <c r="AF1047" i="20"/>
  <c r="P1047" i="20"/>
  <c r="O1047" i="20"/>
  <c r="N1047" i="20"/>
  <c r="L1047" i="20"/>
  <c r="Q1050" i="20" s="1"/>
  <c r="Y1043" i="20"/>
  <c r="X1043" i="20"/>
  <c r="T1043" i="20"/>
  <c r="Q1043" i="20"/>
  <c r="O1043" i="20"/>
  <c r="AA1043" i="20" s="1"/>
  <c r="N1043" i="20"/>
  <c r="Z1043" i="20" s="1"/>
  <c r="E1043" i="20"/>
  <c r="P1043" i="20" s="1"/>
  <c r="AF1040" i="20"/>
  <c r="P1040" i="20"/>
  <c r="O1040" i="20"/>
  <c r="N1040" i="20"/>
  <c r="L1040" i="20"/>
  <c r="Q1040" i="20" s="1"/>
  <c r="AA1040" i="20" s="1"/>
  <c r="T1036" i="20"/>
  <c r="P1036" i="20"/>
  <c r="O1036" i="20"/>
  <c r="N1036" i="20"/>
  <c r="E1036" i="20"/>
  <c r="AF1033" i="20"/>
  <c r="X1033" i="20"/>
  <c r="Q1033" i="20"/>
  <c r="O1033" i="20"/>
  <c r="N1033" i="20"/>
  <c r="L1033" i="20"/>
  <c r="P1033" i="20" s="1"/>
  <c r="Y1033" i="20" s="1"/>
  <c r="T1029" i="20"/>
  <c r="O1029" i="20"/>
  <c r="N1029" i="20"/>
  <c r="E1029" i="20"/>
  <c r="AF1026" i="20"/>
  <c r="P1026" i="20"/>
  <c r="O1026" i="20"/>
  <c r="N1026" i="20"/>
  <c r="L1026" i="20"/>
  <c r="Q1029" i="20" s="1"/>
  <c r="Y1022" i="20"/>
  <c r="X1022" i="20"/>
  <c r="T1022" i="20"/>
  <c r="Q1022" i="20"/>
  <c r="O1022" i="20"/>
  <c r="AA1022" i="20" s="1"/>
  <c r="N1022" i="20"/>
  <c r="Z1022" i="20" s="1"/>
  <c r="E1022" i="20"/>
  <c r="P1022" i="20" s="1"/>
  <c r="AF1019" i="20"/>
  <c r="P1019" i="20"/>
  <c r="O1019" i="20"/>
  <c r="N1019" i="20"/>
  <c r="L1019" i="20"/>
  <c r="Q1019" i="20" s="1"/>
  <c r="T1015" i="20"/>
  <c r="P1015" i="20"/>
  <c r="O1015" i="20"/>
  <c r="N1015" i="20"/>
  <c r="E1015" i="20"/>
  <c r="AF1012" i="20"/>
  <c r="Z1012" i="20"/>
  <c r="X1012" i="20"/>
  <c r="Q1012" i="20"/>
  <c r="O1012" i="20"/>
  <c r="N1012" i="20"/>
  <c r="AA1012" i="20" s="1"/>
  <c r="L1012" i="20"/>
  <c r="P1012" i="20" s="1"/>
  <c r="Y1012" i="20" s="1"/>
  <c r="AA1008" i="20"/>
  <c r="T1008" i="20"/>
  <c r="Q1008" i="20"/>
  <c r="O1008" i="20"/>
  <c r="N1008" i="20"/>
  <c r="E1008" i="20"/>
  <c r="AF1005" i="20"/>
  <c r="P1005" i="20"/>
  <c r="O1005" i="20"/>
  <c r="N1005" i="20"/>
  <c r="L1005" i="20"/>
  <c r="P1008" i="20" s="1"/>
  <c r="T1001" i="20"/>
  <c r="E1001" i="20"/>
  <c r="AF998" i="20"/>
  <c r="Y998" i="20"/>
  <c r="Q998" i="20"/>
  <c r="P998" i="20"/>
  <c r="AA998" i="20" s="1"/>
  <c r="O998" i="20"/>
  <c r="N998" i="20"/>
  <c r="Z998" i="20" s="1"/>
  <c r="L998" i="20"/>
  <c r="T994" i="20"/>
  <c r="O994" i="20"/>
  <c r="N994" i="20"/>
  <c r="E994" i="20"/>
  <c r="AF991" i="20"/>
  <c r="O991" i="20"/>
  <c r="N991" i="20"/>
  <c r="L991" i="20"/>
  <c r="AA987" i="20"/>
  <c r="X987" i="20"/>
  <c r="T987" i="20"/>
  <c r="Q987" i="20"/>
  <c r="P987" i="20"/>
  <c r="Z987" i="20" s="1"/>
  <c r="O987" i="20"/>
  <c r="N987" i="20"/>
  <c r="Y987" i="20" s="1"/>
  <c r="E987" i="20"/>
  <c r="AF984" i="20"/>
  <c r="P984" i="20"/>
  <c r="O984" i="20"/>
  <c r="N984" i="20"/>
  <c r="AA984" i="20" s="1"/>
  <c r="L984" i="20"/>
  <c r="Q984" i="20" s="1"/>
  <c r="T980" i="20"/>
  <c r="E980" i="20"/>
  <c r="AF977" i="20"/>
  <c r="Q977" i="20"/>
  <c r="Y977" i="20" s="1"/>
  <c r="P977" i="20"/>
  <c r="O977" i="20"/>
  <c r="N977" i="20"/>
  <c r="L977" i="20"/>
  <c r="T973" i="20"/>
  <c r="O973" i="20"/>
  <c r="N973" i="20"/>
  <c r="E973" i="20"/>
  <c r="AF970" i="20"/>
  <c r="O970" i="20"/>
  <c r="N970" i="20"/>
  <c r="L970" i="20"/>
  <c r="AA966" i="20"/>
  <c r="X966" i="20"/>
  <c r="T966" i="20"/>
  <c r="Q966" i="20"/>
  <c r="P966" i="20"/>
  <c r="O966" i="20"/>
  <c r="N966" i="20"/>
  <c r="Z966" i="20" s="1"/>
  <c r="E966" i="20"/>
  <c r="AF963" i="20"/>
  <c r="P963" i="20"/>
  <c r="O963" i="20"/>
  <c r="N963" i="20"/>
  <c r="L963" i="20"/>
  <c r="Q963" i="20" s="1"/>
  <c r="T959" i="20"/>
  <c r="Y956" i="20" s="1"/>
  <c r="O959" i="20"/>
  <c r="E959" i="20"/>
  <c r="AF956" i="20"/>
  <c r="Q956" i="20"/>
  <c r="P956" i="20"/>
  <c r="O956" i="20"/>
  <c r="N956" i="20"/>
  <c r="L956" i="20"/>
  <c r="T952" i="20"/>
  <c r="O952" i="20"/>
  <c r="N952" i="20"/>
  <c r="E952" i="20"/>
  <c r="AF949" i="20"/>
  <c r="O949" i="20"/>
  <c r="N949" i="20"/>
  <c r="L949" i="20"/>
  <c r="AA945" i="20"/>
  <c r="T945" i="20"/>
  <c r="Q945" i="20"/>
  <c r="X945" i="20" s="1"/>
  <c r="P945" i="20"/>
  <c r="O945" i="20"/>
  <c r="N945" i="20"/>
  <c r="E945" i="20"/>
  <c r="AF942" i="20"/>
  <c r="P942" i="20"/>
  <c r="O942" i="20"/>
  <c r="N942" i="20"/>
  <c r="AA942" i="20" s="1"/>
  <c r="L942" i="20"/>
  <c r="Q942" i="20" s="1"/>
  <c r="T938" i="20"/>
  <c r="Y935" i="20" s="1"/>
  <c r="E938" i="20"/>
  <c r="AF935" i="20"/>
  <c r="Q935" i="20"/>
  <c r="P935" i="20"/>
  <c r="O935" i="20"/>
  <c r="N935" i="20"/>
  <c r="L935" i="20"/>
  <c r="T931" i="20"/>
  <c r="O931" i="20"/>
  <c r="N931" i="20"/>
  <c r="E931" i="20"/>
  <c r="AF928" i="20"/>
  <c r="O928" i="20"/>
  <c r="N928" i="20"/>
  <c r="L928" i="20"/>
  <c r="AA924" i="20"/>
  <c r="T924" i="20"/>
  <c r="Q924" i="20"/>
  <c r="P924" i="20"/>
  <c r="X924" i="20" s="1"/>
  <c r="O924" i="20"/>
  <c r="N924" i="20"/>
  <c r="E924" i="20"/>
  <c r="AF921" i="20"/>
  <c r="Z921" i="20"/>
  <c r="P921" i="20"/>
  <c r="O921" i="20"/>
  <c r="N921" i="20"/>
  <c r="AA921" i="20" s="1"/>
  <c r="L921" i="20"/>
  <c r="Q921" i="20" s="1"/>
  <c r="T917" i="20"/>
  <c r="E917" i="20"/>
  <c r="AF914" i="20"/>
  <c r="Q914" i="20"/>
  <c r="P914" i="20"/>
  <c r="O914" i="20"/>
  <c r="N914" i="20"/>
  <c r="L914" i="20"/>
  <c r="T910" i="20"/>
  <c r="O910" i="20"/>
  <c r="N910" i="20"/>
  <c r="E910" i="20"/>
  <c r="AF907" i="20"/>
  <c r="O907" i="20"/>
  <c r="N907" i="20"/>
  <c r="L907" i="20"/>
  <c r="X903" i="20"/>
  <c r="T903" i="20"/>
  <c r="Q903" i="20"/>
  <c r="P903" i="20"/>
  <c r="AA903" i="20" s="1"/>
  <c r="O903" i="20"/>
  <c r="N903" i="20"/>
  <c r="E903" i="20"/>
  <c r="AF900" i="20"/>
  <c r="AA900" i="20"/>
  <c r="P900" i="20"/>
  <c r="O900" i="20"/>
  <c r="N900" i="20"/>
  <c r="Z900" i="20" s="1"/>
  <c r="L900" i="20"/>
  <c r="Q900" i="20" s="1"/>
  <c r="T896" i="20"/>
  <c r="Y893" i="20" s="1"/>
  <c r="O896" i="20"/>
  <c r="E896" i="20"/>
  <c r="AF893" i="20"/>
  <c r="Q893" i="20"/>
  <c r="P893" i="20"/>
  <c r="O893" i="20"/>
  <c r="N893" i="20"/>
  <c r="AA893" i="20" s="1"/>
  <c r="L893" i="20"/>
  <c r="T889" i="20"/>
  <c r="P889" i="20"/>
  <c r="O889" i="20"/>
  <c r="N889" i="20"/>
  <c r="E889" i="20"/>
  <c r="AF886" i="20"/>
  <c r="O886" i="20"/>
  <c r="N886" i="20"/>
  <c r="L886" i="20"/>
  <c r="T882" i="20"/>
  <c r="O882" i="20"/>
  <c r="N882" i="20"/>
  <c r="E882" i="20"/>
  <c r="AF879" i="20"/>
  <c r="O879" i="20"/>
  <c r="N879" i="20"/>
  <c r="L879" i="20"/>
  <c r="T875" i="20"/>
  <c r="Q875" i="20"/>
  <c r="O875" i="20"/>
  <c r="E875" i="20"/>
  <c r="AF872" i="20"/>
  <c r="Q872" i="20"/>
  <c r="P872" i="20"/>
  <c r="O872" i="20"/>
  <c r="N872" i="20"/>
  <c r="L872" i="20"/>
  <c r="T868" i="20"/>
  <c r="P868" i="20"/>
  <c r="O868" i="20"/>
  <c r="N868" i="20"/>
  <c r="E868" i="20"/>
  <c r="AF865" i="20"/>
  <c r="Q865" i="20"/>
  <c r="O865" i="20"/>
  <c r="N865" i="20"/>
  <c r="L865" i="20"/>
  <c r="T861" i="20"/>
  <c r="Q861" i="20"/>
  <c r="X861" i="20" s="1"/>
  <c r="O861" i="20"/>
  <c r="N861" i="20"/>
  <c r="AA861" i="20" s="1"/>
  <c r="E861" i="20"/>
  <c r="P861" i="20" s="1"/>
  <c r="AF858" i="20"/>
  <c r="AA858" i="20"/>
  <c r="Q858" i="20"/>
  <c r="P858" i="20"/>
  <c r="O858" i="20"/>
  <c r="N858" i="20"/>
  <c r="Y858" i="20" s="1"/>
  <c r="L858" i="20"/>
  <c r="T854" i="20"/>
  <c r="E854" i="20"/>
  <c r="AF851" i="20"/>
  <c r="Q851" i="20"/>
  <c r="O851" i="20"/>
  <c r="N851" i="20"/>
  <c r="L851" i="20"/>
  <c r="T847" i="20"/>
  <c r="O847" i="20"/>
  <c r="N847" i="20"/>
  <c r="E847" i="20"/>
  <c r="AF844" i="20"/>
  <c r="O844" i="20"/>
  <c r="N844" i="20"/>
  <c r="L844" i="20"/>
  <c r="T840" i="20"/>
  <c r="Q840" i="20"/>
  <c r="O840" i="20"/>
  <c r="N840" i="20"/>
  <c r="E840" i="20"/>
  <c r="P840" i="20" s="1"/>
  <c r="AF837" i="20"/>
  <c r="AA837" i="20"/>
  <c r="Q837" i="20"/>
  <c r="P837" i="20"/>
  <c r="O837" i="20"/>
  <c r="N837" i="20"/>
  <c r="Y837" i="20" s="1"/>
  <c r="L837" i="20"/>
  <c r="T833" i="20"/>
  <c r="E833" i="20"/>
  <c r="AF830" i="20"/>
  <c r="Q830" i="20"/>
  <c r="O830" i="20"/>
  <c r="N830" i="20"/>
  <c r="L830" i="20"/>
  <c r="T826" i="20"/>
  <c r="O826" i="20"/>
  <c r="N826" i="20"/>
  <c r="E826" i="20"/>
  <c r="AF823" i="20"/>
  <c r="O823" i="20"/>
  <c r="N823" i="20"/>
  <c r="L823" i="20"/>
  <c r="T819" i="20"/>
  <c r="Q819" i="20"/>
  <c r="O819" i="20"/>
  <c r="N819" i="20"/>
  <c r="E819" i="20"/>
  <c r="P819" i="20" s="1"/>
  <c r="AF816" i="20"/>
  <c r="AA816" i="20"/>
  <c r="Q816" i="20"/>
  <c r="P816" i="20"/>
  <c r="O816" i="20"/>
  <c r="N816" i="20"/>
  <c r="Y816" i="20" s="1"/>
  <c r="L816" i="20"/>
  <c r="T812" i="20"/>
  <c r="O812" i="20"/>
  <c r="E812" i="20"/>
  <c r="AF809" i="20"/>
  <c r="Q809" i="20"/>
  <c r="O809" i="20"/>
  <c r="N809" i="20"/>
  <c r="L809" i="20"/>
  <c r="Q812" i="20" s="1"/>
  <c r="T805" i="20"/>
  <c r="O805" i="20"/>
  <c r="N805" i="20"/>
  <c r="E805" i="20"/>
  <c r="AF802" i="20"/>
  <c r="O802" i="20"/>
  <c r="N802" i="20"/>
  <c r="L802" i="20"/>
  <c r="T798" i="20"/>
  <c r="Q798" i="20"/>
  <c r="O798" i="20"/>
  <c r="N798" i="20"/>
  <c r="Z798" i="20" s="1"/>
  <c r="E798" i="20"/>
  <c r="P798" i="20" s="1"/>
  <c r="AA798" i="20" s="1"/>
  <c r="AF795" i="20"/>
  <c r="AA795" i="20"/>
  <c r="Q795" i="20"/>
  <c r="P795" i="20"/>
  <c r="O795" i="20"/>
  <c r="N795" i="20"/>
  <c r="Y795" i="20" s="1"/>
  <c r="L795" i="20"/>
  <c r="T791" i="20"/>
  <c r="E791" i="20"/>
  <c r="AF788" i="20"/>
  <c r="Q788" i="20"/>
  <c r="O788" i="20"/>
  <c r="N788" i="20"/>
  <c r="L788" i="20"/>
  <c r="T784" i="20"/>
  <c r="O784" i="20"/>
  <c r="N784" i="20"/>
  <c r="E784" i="20"/>
  <c r="AF781" i="20"/>
  <c r="O781" i="20"/>
  <c r="N781" i="20"/>
  <c r="L781" i="20"/>
  <c r="T777" i="20"/>
  <c r="Q777" i="20"/>
  <c r="X777" i="20" s="1"/>
  <c r="O777" i="20"/>
  <c r="N777" i="20"/>
  <c r="E777" i="20"/>
  <c r="P777" i="20" s="1"/>
  <c r="AF774" i="20"/>
  <c r="AA774" i="20"/>
  <c r="Q774" i="20"/>
  <c r="P774" i="20"/>
  <c r="O774" i="20"/>
  <c r="N774" i="20"/>
  <c r="Y774" i="20" s="1"/>
  <c r="L774" i="20"/>
  <c r="T770" i="20"/>
  <c r="O770" i="20"/>
  <c r="E770" i="20"/>
  <c r="AF767" i="20"/>
  <c r="Q767" i="20"/>
  <c r="O767" i="20"/>
  <c r="N767" i="20"/>
  <c r="L767" i="20"/>
  <c r="Q770" i="20" s="1"/>
  <c r="T763" i="20"/>
  <c r="O763" i="20"/>
  <c r="N763" i="20"/>
  <c r="E763" i="20"/>
  <c r="AF760" i="20"/>
  <c r="O760" i="20"/>
  <c r="N760" i="20"/>
  <c r="L760" i="20"/>
  <c r="T756" i="20"/>
  <c r="Q756" i="20"/>
  <c r="O756" i="20"/>
  <c r="N756" i="20"/>
  <c r="E756" i="20"/>
  <c r="P756" i="20" s="1"/>
  <c r="AF753" i="20"/>
  <c r="AA753" i="20"/>
  <c r="Q753" i="20"/>
  <c r="P753" i="20"/>
  <c r="O753" i="20"/>
  <c r="N753" i="20"/>
  <c r="Y753" i="20" s="1"/>
  <c r="L753" i="20"/>
  <c r="T749" i="20"/>
  <c r="O749" i="20"/>
  <c r="E749" i="20"/>
  <c r="AF746" i="20"/>
  <c r="Q746" i="20"/>
  <c r="O746" i="20"/>
  <c r="N746" i="20"/>
  <c r="L746" i="20"/>
  <c r="T742" i="20"/>
  <c r="O742" i="20"/>
  <c r="N742" i="20"/>
  <c r="E742" i="20"/>
  <c r="AF739" i="20"/>
  <c r="O739" i="20"/>
  <c r="N739" i="20"/>
  <c r="L739" i="20"/>
  <c r="X735" i="20"/>
  <c r="T735" i="20"/>
  <c r="Q735" i="20"/>
  <c r="O735" i="20"/>
  <c r="N735" i="20"/>
  <c r="Z735" i="20" s="1"/>
  <c r="E735" i="20"/>
  <c r="P735" i="20" s="1"/>
  <c r="AA735" i="20" s="1"/>
  <c r="AF732" i="20"/>
  <c r="AA732" i="20"/>
  <c r="Q732" i="20"/>
  <c r="P732" i="20"/>
  <c r="O732" i="20"/>
  <c r="N732" i="20"/>
  <c r="Y732" i="20" s="1"/>
  <c r="L732" i="20"/>
  <c r="T728" i="20"/>
  <c r="O728" i="20"/>
  <c r="E728" i="20"/>
  <c r="AF725" i="20"/>
  <c r="Q725" i="20"/>
  <c r="O725" i="20"/>
  <c r="N725" i="20"/>
  <c r="L725" i="20"/>
  <c r="Q728" i="20" s="1"/>
  <c r="T721" i="20"/>
  <c r="O721" i="20"/>
  <c r="N721" i="20"/>
  <c r="E721" i="20"/>
  <c r="AF718" i="20"/>
  <c r="O718" i="20"/>
  <c r="N718" i="20"/>
  <c r="L718" i="20"/>
  <c r="X714" i="20"/>
  <c r="T714" i="20"/>
  <c r="Q714" i="20"/>
  <c r="O714" i="20"/>
  <c r="N714" i="20"/>
  <c r="E714" i="20"/>
  <c r="P714" i="20" s="1"/>
  <c r="AF711" i="20"/>
  <c r="AA711" i="20"/>
  <c r="Q711" i="20"/>
  <c r="P711" i="20"/>
  <c r="O711" i="20"/>
  <c r="N711" i="20"/>
  <c r="Y711" i="20" s="1"/>
  <c r="L711" i="20"/>
  <c r="T707" i="20"/>
  <c r="E707" i="20"/>
  <c r="AF704" i="20"/>
  <c r="Q704" i="20"/>
  <c r="O704" i="20"/>
  <c r="N704" i="20"/>
  <c r="L704" i="20"/>
  <c r="Q707" i="20" s="1"/>
  <c r="T700" i="20"/>
  <c r="O700" i="20"/>
  <c r="N700" i="20"/>
  <c r="E700" i="20"/>
  <c r="AF697" i="20"/>
  <c r="O697" i="20"/>
  <c r="N697" i="20"/>
  <c r="L697" i="20"/>
  <c r="T693" i="20"/>
  <c r="Q693" i="20"/>
  <c r="X693" i="20" s="1"/>
  <c r="O693" i="20"/>
  <c r="N693" i="20"/>
  <c r="E693" i="20"/>
  <c r="P693" i="20" s="1"/>
  <c r="AF690" i="20"/>
  <c r="AA690" i="20"/>
  <c r="Q690" i="20"/>
  <c r="P690" i="20"/>
  <c r="O690" i="20"/>
  <c r="N690" i="20"/>
  <c r="Y690" i="20" s="1"/>
  <c r="L690" i="20"/>
  <c r="T686" i="20"/>
  <c r="E686" i="20"/>
  <c r="AF683" i="20"/>
  <c r="Q683" i="20"/>
  <c r="O683" i="20"/>
  <c r="N683" i="20"/>
  <c r="L683" i="20"/>
  <c r="Q686" i="20" s="1"/>
  <c r="T679" i="20"/>
  <c r="O679" i="20"/>
  <c r="N679" i="20"/>
  <c r="E679" i="20"/>
  <c r="AF676" i="20"/>
  <c r="O676" i="20"/>
  <c r="N676" i="20"/>
  <c r="L676" i="20"/>
  <c r="AA672" i="20"/>
  <c r="T672" i="20"/>
  <c r="Q672" i="20"/>
  <c r="X672" i="20" s="1"/>
  <c r="O672" i="20"/>
  <c r="N672" i="20"/>
  <c r="Z672" i="20" s="1"/>
  <c r="E672" i="20"/>
  <c r="P672" i="20" s="1"/>
  <c r="AF669" i="20"/>
  <c r="AA669" i="20"/>
  <c r="X669" i="20"/>
  <c r="Q669" i="20"/>
  <c r="P669" i="20"/>
  <c r="O669" i="20"/>
  <c r="N669" i="20"/>
  <c r="L669" i="20"/>
  <c r="T665" i="20"/>
  <c r="E665" i="20"/>
  <c r="AF662" i="20"/>
  <c r="Q662" i="20"/>
  <c r="O662" i="20"/>
  <c r="N662" i="20"/>
  <c r="L662" i="20"/>
  <c r="Q665" i="20" s="1"/>
  <c r="T658" i="20"/>
  <c r="O658" i="20"/>
  <c r="N658" i="20"/>
  <c r="E658" i="20"/>
  <c r="AF655" i="20"/>
  <c r="O655" i="20"/>
  <c r="N655" i="20"/>
  <c r="L655" i="20"/>
  <c r="X651" i="20"/>
  <c r="T651" i="20"/>
  <c r="Q651" i="20"/>
  <c r="O651" i="20"/>
  <c r="N651" i="20"/>
  <c r="E651" i="20"/>
  <c r="P651" i="20" s="1"/>
  <c r="AA651" i="20" s="1"/>
  <c r="AF648" i="20"/>
  <c r="AA648" i="20"/>
  <c r="X648" i="20"/>
  <c r="Q648" i="20"/>
  <c r="P648" i="20"/>
  <c r="O648" i="20"/>
  <c r="N648" i="20"/>
  <c r="L648" i="20"/>
  <c r="T644" i="20"/>
  <c r="E644" i="20"/>
  <c r="AF641" i="20"/>
  <c r="Q641" i="20"/>
  <c r="O641" i="20"/>
  <c r="N641" i="20"/>
  <c r="L641" i="20"/>
  <c r="T637" i="20"/>
  <c r="O637" i="20"/>
  <c r="N637" i="20"/>
  <c r="E637" i="20"/>
  <c r="AF634" i="20"/>
  <c r="O634" i="20"/>
  <c r="N634" i="20"/>
  <c r="L634" i="20"/>
  <c r="T630" i="20"/>
  <c r="O630" i="20"/>
  <c r="N630" i="20"/>
  <c r="E630" i="20"/>
  <c r="P630" i="20" s="1"/>
  <c r="AF627" i="20"/>
  <c r="Q627" i="20"/>
  <c r="P627" i="20"/>
  <c r="O627" i="20"/>
  <c r="N627" i="20"/>
  <c r="L627" i="20"/>
  <c r="T623" i="20"/>
  <c r="O623" i="20"/>
  <c r="E623" i="20"/>
  <c r="AF620" i="20"/>
  <c r="Q620" i="20"/>
  <c r="O620" i="20"/>
  <c r="N620" i="20"/>
  <c r="L620" i="20"/>
  <c r="T616" i="20"/>
  <c r="Q616" i="20"/>
  <c r="O616" i="20"/>
  <c r="N616" i="20"/>
  <c r="E616" i="20"/>
  <c r="AF613" i="20"/>
  <c r="P613" i="20"/>
  <c r="O613" i="20"/>
  <c r="N613" i="20"/>
  <c r="L613" i="20"/>
  <c r="T609" i="20"/>
  <c r="Q609" i="20"/>
  <c r="O609" i="20"/>
  <c r="E609" i="20"/>
  <c r="P609" i="20" s="1"/>
  <c r="AF606" i="20"/>
  <c r="AA606" i="20"/>
  <c r="X606" i="20"/>
  <c r="Q606" i="20"/>
  <c r="Y606" i="20" s="1"/>
  <c r="P606" i="20"/>
  <c r="O606" i="20"/>
  <c r="N606" i="20"/>
  <c r="L606" i="20"/>
  <c r="T602" i="20"/>
  <c r="P602" i="20"/>
  <c r="E602" i="20"/>
  <c r="N602" i="20" s="1"/>
  <c r="AF599" i="20"/>
  <c r="Q599" i="20"/>
  <c r="O599" i="20"/>
  <c r="N599" i="20"/>
  <c r="L599" i="20"/>
  <c r="T595" i="20"/>
  <c r="O595" i="20"/>
  <c r="N595" i="20"/>
  <c r="E595" i="20"/>
  <c r="AF592" i="20"/>
  <c r="O592" i="20"/>
  <c r="N592" i="20"/>
  <c r="L592" i="20"/>
  <c r="T588" i="20"/>
  <c r="O588" i="20"/>
  <c r="N588" i="20"/>
  <c r="E588" i="20"/>
  <c r="P588" i="20" s="1"/>
  <c r="AF585" i="20"/>
  <c r="Y585" i="20"/>
  <c r="X585" i="20"/>
  <c r="Q585" i="20"/>
  <c r="P585" i="20"/>
  <c r="O585" i="20"/>
  <c r="N585" i="20"/>
  <c r="AA585" i="20" s="1"/>
  <c r="L585" i="20"/>
  <c r="T581" i="20"/>
  <c r="P581" i="20"/>
  <c r="O581" i="20"/>
  <c r="E581" i="20"/>
  <c r="N581" i="20" s="1"/>
  <c r="AF578" i="20"/>
  <c r="Q578" i="20"/>
  <c r="O578" i="20"/>
  <c r="N578" i="20"/>
  <c r="L578" i="20"/>
  <c r="T574" i="20"/>
  <c r="Q574" i="20"/>
  <c r="O574" i="20"/>
  <c r="N574" i="20"/>
  <c r="E574" i="20"/>
  <c r="AF571" i="20"/>
  <c r="P571" i="20"/>
  <c r="O571" i="20"/>
  <c r="N571" i="20"/>
  <c r="L571" i="20"/>
  <c r="T567" i="20"/>
  <c r="Q567" i="20"/>
  <c r="E567" i="20"/>
  <c r="P567" i="20" s="1"/>
  <c r="AF564" i="20"/>
  <c r="AA564" i="20"/>
  <c r="Y564" i="20"/>
  <c r="X564" i="20"/>
  <c r="Q564" i="20"/>
  <c r="P564" i="20"/>
  <c r="O564" i="20"/>
  <c r="N564" i="20"/>
  <c r="L564" i="20"/>
  <c r="T560" i="20"/>
  <c r="E560" i="20"/>
  <c r="AF557" i="20"/>
  <c r="O557" i="20"/>
  <c r="N557" i="20"/>
  <c r="L557" i="20"/>
  <c r="T553" i="20"/>
  <c r="P553" i="20"/>
  <c r="O553" i="20"/>
  <c r="N553" i="20"/>
  <c r="E553" i="20"/>
  <c r="AF550" i="20"/>
  <c r="O550" i="20"/>
  <c r="N550" i="20"/>
  <c r="L550" i="20"/>
  <c r="Q550" i="20" s="1"/>
  <c r="Y546" i="20"/>
  <c r="X546" i="20"/>
  <c r="T546" i="20"/>
  <c r="Q546" i="20"/>
  <c r="O546" i="20"/>
  <c r="N546" i="20"/>
  <c r="AA546" i="20" s="1"/>
  <c r="E546" i="20"/>
  <c r="P546" i="20" s="1"/>
  <c r="AF543" i="20"/>
  <c r="AA543" i="20"/>
  <c r="X543" i="20"/>
  <c r="Q543" i="20"/>
  <c r="P543" i="20"/>
  <c r="Y543" i="20" s="1"/>
  <c r="O543" i="20"/>
  <c r="N543" i="20"/>
  <c r="L543" i="20"/>
  <c r="T539" i="20"/>
  <c r="E539" i="20"/>
  <c r="P539" i="20" s="1"/>
  <c r="AF536" i="20"/>
  <c r="Q536" i="20"/>
  <c r="O536" i="20"/>
  <c r="N536" i="20"/>
  <c r="L536" i="20"/>
  <c r="T532" i="20"/>
  <c r="P532" i="20"/>
  <c r="O532" i="20"/>
  <c r="N532" i="20"/>
  <c r="E532" i="20"/>
  <c r="AF529" i="20"/>
  <c r="X529" i="20"/>
  <c r="Q529" i="20"/>
  <c r="O529" i="20"/>
  <c r="N529" i="20"/>
  <c r="L529" i="20"/>
  <c r="P529" i="20" s="1"/>
  <c r="Z529" i="20" s="1"/>
  <c r="T525" i="20"/>
  <c r="O525" i="20"/>
  <c r="N525" i="20"/>
  <c r="E525" i="20"/>
  <c r="AF522" i="20"/>
  <c r="O522" i="20"/>
  <c r="N522" i="20"/>
  <c r="L522" i="20"/>
  <c r="T518" i="20"/>
  <c r="Y515" i="20" s="1"/>
  <c r="Q518" i="20"/>
  <c r="O518" i="20"/>
  <c r="E518" i="20"/>
  <c r="P518" i="20" s="1"/>
  <c r="AF515" i="20"/>
  <c r="AA515" i="20"/>
  <c r="Q515" i="20"/>
  <c r="X515" i="20" s="1"/>
  <c r="P515" i="20"/>
  <c r="O515" i="20"/>
  <c r="N515" i="20"/>
  <c r="Z515" i="20" s="1"/>
  <c r="L515" i="20"/>
  <c r="T511" i="20"/>
  <c r="N511" i="20"/>
  <c r="E511" i="20"/>
  <c r="AF508" i="20"/>
  <c r="Q508" i="20"/>
  <c r="X508" i="20" s="1"/>
  <c r="O508" i="20"/>
  <c r="N508" i="20"/>
  <c r="L508" i="20"/>
  <c r="P508" i="20" s="1"/>
  <c r="T504" i="20"/>
  <c r="O504" i="20"/>
  <c r="N504" i="20"/>
  <c r="E504" i="20"/>
  <c r="AF501" i="20"/>
  <c r="O501" i="20"/>
  <c r="N501" i="20"/>
  <c r="L501" i="20"/>
  <c r="T497" i="20"/>
  <c r="Y494" i="20" s="1"/>
  <c r="Q497" i="20"/>
  <c r="O497" i="20"/>
  <c r="N497" i="20"/>
  <c r="E497" i="20"/>
  <c r="P497" i="20" s="1"/>
  <c r="AF494" i="20"/>
  <c r="AA494" i="20"/>
  <c r="X494" i="20"/>
  <c r="Q494" i="20"/>
  <c r="P494" i="20"/>
  <c r="O494" i="20"/>
  <c r="N494" i="20"/>
  <c r="Z494" i="20" s="1"/>
  <c r="L494" i="20"/>
  <c r="T490" i="20"/>
  <c r="E490" i="20"/>
  <c r="AF487" i="20"/>
  <c r="Q487" i="20"/>
  <c r="O487" i="20"/>
  <c r="N487" i="20"/>
  <c r="X487" i="20" s="1"/>
  <c r="L487" i="20"/>
  <c r="P487" i="20" s="1"/>
  <c r="T483" i="20"/>
  <c r="O483" i="20"/>
  <c r="N483" i="20"/>
  <c r="E483" i="20"/>
  <c r="AF480" i="20"/>
  <c r="O480" i="20"/>
  <c r="N480" i="20"/>
  <c r="L480" i="20"/>
  <c r="T476" i="20"/>
  <c r="Y473" i="20" s="1"/>
  <c r="Q476" i="20"/>
  <c r="O476" i="20"/>
  <c r="N476" i="20"/>
  <c r="E476" i="20"/>
  <c r="P476" i="20" s="1"/>
  <c r="AF473" i="20"/>
  <c r="AA473" i="20"/>
  <c r="X473" i="20"/>
  <c r="Q473" i="20"/>
  <c r="P473" i="20"/>
  <c r="O473" i="20"/>
  <c r="N473" i="20"/>
  <c r="Z473" i="20" s="1"/>
  <c r="L473" i="20"/>
  <c r="T469" i="20"/>
  <c r="N469" i="20"/>
  <c r="E469" i="20"/>
  <c r="AF466" i="20"/>
  <c r="X466" i="20"/>
  <c r="Q466" i="20"/>
  <c r="O466" i="20"/>
  <c r="N466" i="20"/>
  <c r="L466" i="20"/>
  <c r="P466" i="20" s="1"/>
  <c r="T462" i="20"/>
  <c r="O462" i="20"/>
  <c r="N462" i="20"/>
  <c r="E462" i="20"/>
  <c r="AF459" i="20"/>
  <c r="O459" i="20"/>
  <c r="N459" i="20"/>
  <c r="L459" i="20"/>
  <c r="T455" i="20"/>
  <c r="Y452" i="20" s="1"/>
  <c r="Q455" i="20"/>
  <c r="O455" i="20"/>
  <c r="N455" i="20"/>
  <c r="E455" i="20"/>
  <c r="P455" i="20" s="1"/>
  <c r="AF452" i="20"/>
  <c r="AA452" i="20"/>
  <c r="Q452" i="20"/>
  <c r="P452" i="20"/>
  <c r="O452" i="20"/>
  <c r="N452" i="20"/>
  <c r="Z452" i="20" s="1"/>
  <c r="L452" i="20"/>
  <c r="T448" i="20"/>
  <c r="E448" i="20"/>
  <c r="AF445" i="20"/>
  <c r="Q445" i="20"/>
  <c r="O445" i="20"/>
  <c r="N445" i="20"/>
  <c r="L445" i="20"/>
  <c r="P445" i="20" s="1"/>
  <c r="T441" i="20"/>
  <c r="O441" i="20"/>
  <c r="N441" i="20"/>
  <c r="E441" i="20"/>
  <c r="AF438" i="20"/>
  <c r="O438" i="20"/>
  <c r="N438" i="20"/>
  <c r="L438" i="20"/>
  <c r="T434" i="20"/>
  <c r="Y431" i="20" s="1"/>
  <c r="Q434" i="20"/>
  <c r="N434" i="20"/>
  <c r="E434" i="20"/>
  <c r="P434" i="20" s="1"/>
  <c r="AF431" i="20"/>
  <c r="AA431" i="20"/>
  <c r="X431" i="20"/>
  <c r="Q431" i="20"/>
  <c r="P431" i="20"/>
  <c r="O431" i="20"/>
  <c r="N431" i="20"/>
  <c r="Z431" i="20" s="1"/>
  <c r="L431" i="20"/>
  <c r="T427" i="20"/>
  <c r="E427" i="20"/>
  <c r="AF424" i="20"/>
  <c r="Q424" i="20"/>
  <c r="O424" i="20"/>
  <c r="N424" i="20"/>
  <c r="X424" i="20" s="1"/>
  <c r="L424" i="20"/>
  <c r="P424" i="20" s="1"/>
  <c r="T420" i="20"/>
  <c r="O420" i="20"/>
  <c r="N420" i="20"/>
  <c r="E420" i="20"/>
  <c r="AF417" i="20"/>
  <c r="O417" i="20"/>
  <c r="N417" i="20"/>
  <c r="L417" i="20"/>
  <c r="T413" i="20"/>
  <c r="Y410" i="20" s="1"/>
  <c r="Q413" i="20"/>
  <c r="N413" i="20"/>
  <c r="E413" i="20"/>
  <c r="P413" i="20" s="1"/>
  <c r="AF410" i="20"/>
  <c r="AA410" i="20"/>
  <c r="Q410" i="20"/>
  <c r="P410" i="20"/>
  <c r="O410" i="20"/>
  <c r="N410" i="20"/>
  <c r="Z410" i="20" s="1"/>
  <c r="L410" i="20"/>
  <c r="T406" i="20"/>
  <c r="N406" i="20"/>
  <c r="E406" i="20"/>
  <c r="AF403" i="20"/>
  <c r="Q403" i="20"/>
  <c r="X403" i="20" s="1"/>
  <c r="O403" i="20"/>
  <c r="N403" i="20"/>
  <c r="L403" i="20"/>
  <c r="P403" i="20" s="1"/>
  <c r="T399" i="20"/>
  <c r="O399" i="20"/>
  <c r="N399" i="20"/>
  <c r="E399" i="20"/>
  <c r="AF396" i="20"/>
  <c r="O396" i="20"/>
  <c r="N396" i="20"/>
  <c r="L396" i="20"/>
  <c r="T392" i="20"/>
  <c r="Y389" i="20" s="1"/>
  <c r="Q392" i="20"/>
  <c r="N392" i="20"/>
  <c r="E392" i="20"/>
  <c r="P392" i="20" s="1"/>
  <c r="AF389" i="20"/>
  <c r="AA389" i="20"/>
  <c r="X389" i="20"/>
  <c r="Q389" i="20"/>
  <c r="P389" i="20"/>
  <c r="O389" i="20"/>
  <c r="N389" i="20"/>
  <c r="Z389" i="20" s="1"/>
  <c r="L389" i="20"/>
  <c r="T385" i="20"/>
  <c r="E385" i="20"/>
  <c r="AF382" i="20"/>
  <c r="Q382" i="20"/>
  <c r="O382" i="20"/>
  <c r="N382" i="20"/>
  <c r="X382" i="20" s="1"/>
  <c r="L382" i="20"/>
  <c r="P382" i="20" s="1"/>
  <c r="T378" i="20"/>
  <c r="O378" i="20"/>
  <c r="N378" i="20"/>
  <c r="E378" i="20"/>
  <c r="AF375" i="20"/>
  <c r="O375" i="20"/>
  <c r="N375" i="20"/>
  <c r="L375" i="20"/>
  <c r="T371" i="20"/>
  <c r="E371" i="20"/>
  <c r="AF368" i="20"/>
  <c r="AA368" i="20"/>
  <c r="Q368" i="20"/>
  <c r="X368" i="20" s="1"/>
  <c r="P368" i="20"/>
  <c r="O368" i="20"/>
  <c r="N368" i="20"/>
  <c r="L368" i="20"/>
  <c r="T364" i="20"/>
  <c r="N364" i="20"/>
  <c r="E364" i="20"/>
  <c r="AF361" i="20"/>
  <c r="Q361" i="20"/>
  <c r="O361" i="20"/>
  <c r="N361" i="20"/>
  <c r="L361" i="20"/>
  <c r="T357" i="20"/>
  <c r="O357" i="20"/>
  <c r="N357" i="20"/>
  <c r="E357" i="20"/>
  <c r="AF354" i="20"/>
  <c r="O354" i="20"/>
  <c r="N354" i="20"/>
  <c r="L354" i="20"/>
  <c r="Q357" i="20" s="1"/>
  <c r="T350" i="20"/>
  <c r="Y347" i="20" s="1"/>
  <c r="Q350" i="20"/>
  <c r="N350" i="20"/>
  <c r="E350" i="20"/>
  <c r="AF347" i="20"/>
  <c r="Q347" i="20"/>
  <c r="AA347" i="20" s="1"/>
  <c r="P347" i="20"/>
  <c r="O347" i="20"/>
  <c r="N347" i="20"/>
  <c r="Z347" i="20" s="1"/>
  <c r="L347" i="20"/>
  <c r="T343" i="20"/>
  <c r="N343" i="20"/>
  <c r="E343" i="20"/>
  <c r="AF340" i="20"/>
  <c r="Q340" i="20"/>
  <c r="O340" i="20"/>
  <c r="N340" i="20"/>
  <c r="L340" i="20"/>
  <c r="T336" i="20"/>
  <c r="Q336" i="20"/>
  <c r="O336" i="20"/>
  <c r="N336" i="20"/>
  <c r="E336" i="20"/>
  <c r="AF333" i="20"/>
  <c r="O333" i="20"/>
  <c r="N333" i="20"/>
  <c r="L333" i="20"/>
  <c r="T329" i="20"/>
  <c r="Q329" i="20"/>
  <c r="O329" i="20"/>
  <c r="N329" i="20"/>
  <c r="E329" i="20"/>
  <c r="P329" i="20" s="1"/>
  <c r="AF326" i="20"/>
  <c r="Q326" i="20"/>
  <c r="AA326" i="20" s="1"/>
  <c r="P326" i="20"/>
  <c r="O326" i="20"/>
  <c r="N326" i="20"/>
  <c r="L326" i="20"/>
  <c r="T322" i="20"/>
  <c r="N322" i="20"/>
  <c r="E322" i="20"/>
  <c r="O322" i="20" s="1"/>
  <c r="AF319" i="20"/>
  <c r="O319" i="20"/>
  <c r="N319" i="20"/>
  <c r="L319" i="20"/>
  <c r="T315" i="20"/>
  <c r="O315" i="20"/>
  <c r="N315" i="20"/>
  <c r="E315" i="20"/>
  <c r="AF312" i="20"/>
  <c r="O312" i="20"/>
  <c r="N312" i="20"/>
  <c r="L312" i="20"/>
  <c r="T308" i="20"/>
  <c r="Y305" i="20" s="1"/>
  <c r="Q308" i="20"/>
  <c r="E308" i="20"/>
  <c r="P308" i="20" s="1"/>
  <c r="AF305" i="20"/>
  <c r="AA305" i="20"/>
  <c r="Q305" i="20"/>
  <c r="X305" i="20" s="1"/>
  <c r="P305" i="20"/>
  <c r="O305" i="20"/>
  <c r="N305" i="20"/>
  <c r="Z305" i="20" s="1"/>
  <c r="L305" i="20"/>
  <c r="T301" i="20"/>
  <c r="E301" i="20"/>
  <c r="O301" i="20" s="1"/>
  <c r="AF298" i="20"/>
  <c r="Q298" i="20"/>
  <c r="O298" i="20"/>
  <c r="N298" i="20"/>
  <c r="L298" i="20"/>
  <c r="T294" i="20"/>
  <c r="O294" i="20"/>
  <c r="N294" i="20"/>
  <c r="E294" i="20"/>
  <c r="AF291" i="20"/>
  <c r="O291" i="20"/>
  <c r="N291" i="20"/>
  <c r="L291" i="20"/>
  <c r="P291" i="20" s="1"/>
  <c r="T287" i="20"/>
  <c r="Y284" i="20" s="1"/>
  <c r="Q287" i="20"/>
  <c r="O287" i="20"/>
  <c r="N287" i="20"/>
  <c r="E287" i="20"/>
  <c r="P287" i="20" s="1"/>
  <c r="AF284" i="20"/>
  <c r="AA284" i="20"/>
  <c r="X284" i="20"/>
  <c r="Q284" i="20"/>
  <c r="P284" i="20"/>
  <c r="O284" i="20"/>
  <c r="N284" i="20"/>
  <c r="Z284" i="20" s="1"/>
  <c r="L284" i="20"/>
  <c r="T280" i="20"/>
  <c r="E280" i="20"/>
  <c r="O280" i="20" s="1"/>
  <c r="AF277" i="20"/>
  <c r="Q277" i="20"/>
  <c r="O277" i="20"/>
  <c r="N277" i="20"/>
  <c r="L277" i="20"/>
  <c r="T273" i="20"/>
  <c r="O273" i="20"/>
  <c r="N273" i="20"/>
  <c r="E273" i="20"/>
  <c r="AF270" i="20"/>
  <c r="P270" i="20"/>
  <c r="O270" i="20"/>
  <c r="N270" i="20"/>
  <c r="L270" i="20"/>
  <c r="Q273" i="20" s="1"/>
  <c r="T266" i="20"/>
  <c r="E266" i="20"/>
  <c r="P266" i="20" s="1"/>
  <c r="AF263" i="20"/>
  <c r="AA263" i="20"/>
  <c r="Y263" i="20"/>
  <c r="X263" i="20"/>
  <c r="Q263" i="20"/>
  <c r="P263" i="20"/>
  <c r="O263" i="20"/>
  <c r="N263" i="20"/>
  <c r="L263" i="20"/>
  <c r="T259" i="20"/>
  <c r="N259" i="20"/>
  <c r="E259" i="20"/>
  <c r="O259" i="20" s="1"/>
  <c r="AF256" i="20"/>
  <c r="Q256" i="20"/>
  <c r="O256" i="20"/>
  <c r="N256" i="20"/>
  <c r="L256" i="20"/>
  <c r="T252" i="20"/>
  <c r="Q252" i="20"/>
  <c r="O252" i="20"/>
  <c r="N252" i="20"/>
  <c r="E252" i="20"/>
  <c r="AF249" i="20"/>
  <c r="P249" i="20"/>
  <c r="O249" i="20"/>
  <c r="N249" i="20"/>
  <c r="L249" i="20"/>
  <c r="T245" i="20"/>
  <c r="E245" i="20"/>
  <c r="P245" i="20" s="1"/>
  <c r="AF242" i="20"/>
  <c r="Q242" i="20"/>
  <c r="P242" i="20"/>
  <c r="O242" i="20"/>
  <c r="N242" i="20"/>
  <c r="Z242" i="20" s="1"/>
  <c r="L242" i="20"/>
  <c r="T238" i="20"/>
  <c r="E238" i="20"/>
  <c r="O238" i="20" s="1"/>
  <c r="AF235" i="20"/>
  <c r="Q235" i="20"/>
  <c r="P235" i="20"/>
  <c r="O235" i="20"/>
  <c r="N235" i="20"/>
  <c r="L235" i="20"/>
  <c r="T231" i="20"/>
  <c r="P231" i="20"/>
  <c r="O231" i="20"/>
  <c r="N231" i="20"/>
  <c r="E231" i="20"/>
  <c r="AF228" i="20"/>
  <c r="O228" i="20"/>
  <c r="N228" i="20"/>
  <c r="L228" i="20"/>
  <c r="Q228" i="20" s="1"/>
  <c r="T224" i="20"/>
  <c r="O224" i="20"/>
  <c r="E224" i="20"/>
  <c r="Q224" i="20" s="1"/>
  <c r="AF221" i="20"/>
  <c r="AA221" i="20"/>
  <c r="Q221" i="20"/>
  <c r="P221" i="20"/>
  <c r="O221" i="20"/>
  <c r="Y221" i="20" s="1"/>
  <c r="N221" i="20"/>
  <c r="Z221" i="20" s="1"/>
  <c r="L221" i="20"/>
  <c r="T217" i="20"/>
  <c r="E217" i="20"/>
  <c r="O217" i="20" s="1"/>
  <c r="AF214" i="20"/>
  <c r="O214" i="20"/>
  <c r="N214" i="20"/>
  <c r="L214" i="20"/>
  <c r="Q217" i="20" s="1"/>
  <c r="T210" i="20"/>
  <c r="P210" i="20"/>
  <c r="O210" i="20"/>
  <c r="N210" i="20"/>
  <c r="E210" i="20"/>
  <c r="AF207" i="20"/>
  <c r="P207" i="20"/>
  <c r="X207" i="20" s="1"/>
  <c r="O207" i="20"/>
  <c r="N207" i="20"/>
  <c r="AA207" i="20" s="1"/>
  <c r="L207" i="20"/>
  <c r="Q207" i="20" s="1"/>
  <c r="T203" i="20"/>
  <c r="Y203" i="20" s="1"/>
  <c r="P203" i="20"/>
  <c r="O203" i="20"/>
  <c r="N203" i="20"/>
  <c r="AA203" i="20" s="1"/>
  <c r="E203" i="20"/>
  <c r="Q203" i="20" s="1"/>
  <c r="AF200" i="20"/>
  <c r="AA200" i="20"/>
  <c r="Z200" i="20"/>
  <c r="Q200" i="20"/>
  <c r="P200" i="20"/>
  <c r="O200" i="20"/>
  <c r="N200" i="20"/>
  <c r="X200" i="20" s="1"/>
  <c r="L200" i="20"/>
  <c r="T196" i="20"/>
  <c r="N196" i="20"/>
  <c r="E196" i="20"/>
  <c r="O196" i="20" s="1"/>
  <c r="AF193" i="20"/>
  <c r="O193" i="20"/>
  <c r="N193" i="20"/>
  <c r="L193" i="20"/>
  <c r="Q196" i="20" s="1"/>
  <c r="T189" i="20"/>
  <c r="O189" i="20"/>
  <c r="N189" i="20"/>
  <c r="E189" i="20"/>
  <c r="AF186" i="20"/>
  <c r="P186" i="20"/>
  <c r="AA186" i="20" s="1"/>
  <c r="O186" i="20"/>
  <c r="N186" i="20"/>
  <c r="Z186" i="20" s="1"/>
  <c r="L186" i="20"/>
  <c r="Q186" i="20" s="1"/>
  <c r="T182" i="20"/>
  <c r="Y182" i="20" s="1"/>
  <c r="P182" i="20"/>
  <c r="O182" i="20"/>
  <c r="N182" i="20"/>
  <c r="AA182" i="20" s="1"/>
  <c r="E182" i="20"/>
  <c r="AF179" i="20"/>
  <c r="AA179" i="20"/>
  <c r="Q179" i="20"/>
  <c r="X179" i="20" s="1"/>
  <c r="P179" i="20"/>
  <c r="O179" i="20"/>
  <c r="Y179" i="20" s="1"/>
  <c r="N179" i="20"/>
  <c r="Z179" i="20" s="1"/>
  <c r="L179" i="20"/>
  <c r="Q182" i="20" s="1"/>
  <c r="T175" i="20"/>
  <c r="E175" i="20"/>
  <c r="P175" i="20" s="1"/>
  <c r="AF172" i="20"/>
  <c r="Q172" i="20"/>
  <c r="P172" i="20"/>
  <c r="X172" i="20" s="1"/>
  <c r="O172" i="20"/>
  <c r="N172" i="20"/>
  <c r="AA172" i="20" s="1"/>
  <c r="L172" i="20"/>
  <c r="Q175" i="20" s="1"/>
  <c r="T168" i="20"/>
  <c r="O168" i="20"/>
  <c r="N168" i="20"/>
  <c r="E168" i="20"/>
  <c r="AF165" i="20"/>
  <c r="O165" i="20"/>
  <c r="N165" i="20"/>
  <c r="L165" i="20"/>
  <c r="Q168" i="20" s="1"/>
  <c r="T161" i="20"/>
  <c r="Q161" i="20"/>
  <c r="P161" i="20"/>
  <c r="E161" i="20"/>
  <c r="N161" i="20" s="1"/>
  <c r="AF158" i="20"/>
  <c r="AA158" i="20"/>
  <c r="Z158" i="20"/>
  <c r="Q158" i="20"/>
  <c r="P158" i="20"/>
  <c r="O158" i="20"/>
  <c r="N158" i="20"/>
  <c r="X158" i="20" s="1"/>
  <c r="L158" i="20"/>
  <c r="T154" i="20"/>
  <c r="E154" i="20"/>
  <c r="P154" i="20" s="1"/>
  <c r="AF151" i="20"/>
  <c r="Q151" i="20"/>
  <c r="P151" i="20"/>
  <c r="X151" i="20" s="1"/>
  <c r="O151" i="20"/>
  <c r="N151" i="20"/>
  <c r="AA151" i="20" s="1"/>
  <c r="L151" i="20"/>
  <c r="Q154" i="20" s="1"/>
  <c r="T147" i="20"/>
  <c r="O147" i="20"/>
  <c r="N147" i="20"/>
  <c r="E147" i="20"/>
  <c r="AF144" i="20"/>
  <c r="O144" i="20"/>
  <c r="N144" i="20"/>
  <c r="L144" i="20"/>
  <c r="Q147" i="20" s="1"/>
  <c r="T140" i="20"/>
  <c r="Q140" i="20"/>
  <c r="P140" i="20"/>
  <c r="E140" i="20"/>
  <c r="N140" i="20" s="1"/>
  <c r="AF137" i="20"/>
  <c r="AA137" i="20"/>
  <c r="Z137" i="20"/>
  <c r="Q137" i="20"/>
  <c r="P137" i="20"/>
  <c r="O137" i="20"/>
  <c r="N137" i="20"/>
  <c r="X137" i="20" s="1"/>
  <c r="L137" i="20"/>
  <c r="T133" i="20"/>
  <c r="E133" i="20"/>
  <c r="P133" i="20" s="1"/>
  <c r="AF130" i="20"/>
  <c r="Q130" i="20"/>
  <c r="P130" i="20"/>
  <c r="X130" i="20" s="1"/>
  <c r="O130" i="20"/>
  <c r="N130" i="20"/>
  <c r="AA130" i="20" s="1"/>
  <c r="L130" i="20"/>
  <c r="Q133" i="20" s="1"/>
  <c r="T126" i="20"/>
  <c r="O126" i="20"/>
  <c r="N126" i="20"/>
  <c r="E126" i="20"/>
  <c r="AF123" i="20"/>
  <c r="O123" i="20"/>
  <c r="N123" i="20"/>
  <c r="L123" i="20"/>
  <c r="Q126" i="20" s="1"/>
  <c r="T119" i="20"/>
  <c r="Q119" i="20"/>
  <c r="P119" i="20"/>
  <c r="E119" i="20"/>
  <c r="N119" i="20" s="1"/>
  <c r="AF116" i="20"/>
  <c r="AA116" i="20"/>
  <c r="Z116" i="20"/>
  <c r="Q116" i="20"/>
  <c r="P116" i="20"/>
  <c r="O116" i="20"/>
  <c r="N116" i="20"/>
  <c r="X116" i="20" s="1"/>
  <c r="L116" i="20"/>
  <c r="T112" i="20"/>
  <c r="E112" i="20"/>
  <c r="P112" i="20" s="1"/>
  <c r="AF109" i="20"/>
  <c r="Q109" i="20"/>
  <c r="P109" i="20"/>
  <c r="X109" i="20" s="1"/>
  <c r="O109" i="20"/>
  <c r="N109" i="20"/>
  <c r="AA109" i="20" s="1"/>
  <c r="L109" i="20"/>
  <c r="Q112" i="20" s="1"/>
  <c r="T105" i="20"/>
  <c r="O105" i="20"/>
  <c r="N105" i="20"/>
  <c r="E105" i="20"/>
  <c r="AF102" i="20"/>
  <c r="O102" i="20"/>
  <c r="N102" i="20"/>
  <c r="L102" i="20"/>
  <c r="Q105" i="20" s="1"/>
  <c r="T98" i="20"/>
  <c r="Q98" i="20"/>
  <c r="P98" i="20"/>
  <c r="E98" i="20"/>
  <c r="N98" i="20" s="1"/>
  <c r="AF95" i="20"/>
  <c r="AA95" i="20"/>
  <c r="Z95" i="20"/>
  <c r="Q95" i="20"/>
  <c r="P95" i="20"/>
  <c r="O95" i="20"/>
  <c r="N95" i="20"/>
  <c r="X95" i="20" s="1"/>
  <c r="L95" i="20"/>
  <c r="T91" i="20"/>
  <c r="E91" i="20"/>
  <c r="P91" i="20" s="1"/>
  <c r="AF88" i="20"/>
  <c r="Q88" i="20"/>
  <c r="P88" i="20"/>
  <c r="X88" i="20" s="1"/>
  <c r="O88" i="20"/>
  <c r="N88" i="20"/>
  <c r="AA88" i="20" s="1"/>
  <c r="L88" i="20"/>
  <c r="Q91" i="20" s="1"/>
  <c r="T84" i="20"/>
  <c r="O84" i="20"/>
  <c r="N84" i="20"/>
  <c r="E84" i="20"/>
  <c r="AF81" i="20"/>
  <c r="O81" i="20"/>
  <c r="N81" i="20"/>
  <c r="L81" i="20"/>
  <c r="Q84" i="20" s="1"/>
  <c r="T77" i="20"/>
  <c r="Q77" i="20"/>
  <c r="P77" i="20"/>
  <c r="E77" i="20"/>
  <c r="N77" i="20" s="1"/>
  <c r="AF74" i="20"/>
  <c r="AA74" i="20"/>
  <c r="Z74" i="20"/>
  <c r="Q74" i="20"/>
  <c r="P74" i="20"/>
  <c r="O74" i="20"/>
  <c r="N74" i="20"/>
  <c r="X74" i="20" s="1"/>
  <c r="L74" i="20"/>
  <c r="T70" i="20"/>
  <c r="E70" i="20"/>
  <c r="P70" i="20" s="1"/>
  <c r="AF67" i="20"/>
  <c r="Q67" i="20"/>
  <c r="P67" i="20"/>
  <c r="X67" i="20" s="1"/>
  <c r="O67" i="20"/>
  <c r="N67" i="20"/>
  <c r="AA67" i="20" s="1"/>
  <c r="L67" i="20"/>
  <c r="Q70" i="20" s="1"/>
  <c r="T63" i="20"/>
  <c r="O63" i="20"/>
  <c r="N63" i="20"/>
  <c r="E63" i="20"/>
  <c r="AF60" i="20"/>
  <c r="O60" i="20"/>
  <c r="N60" i="20"/>
  <c r="L60" i="20"/>
  <c r="Q63" i="20" s="1"/>
  <c r="T56" i="20"/>
  <c r="Q56" i="20"/>
  <c r="P56" i="20"/>
  <c r="E56" i="20"/>
  <c r="N56" i="20" s="1"/>
  <c r="AF53" i="20"/>
  <c r="AA53" i="20"/>
  <c r="Z53" i="20"/>
  <c r="Q53" i="20"/>
  <c r="P53" i="20"/>
  <c r="O53" i="20"/>
  <c r="N53" i="20"/>
  <c r="X53" i="20" s="1"/>
  <c r="L53" i="20"/>
  <c r="T49" i="20"/>
  <c r="E49" i="20"/>
  <c r="P49" i="20" s="1"/>
  <c r="AF46" i="20"/>
  <c r="Q46" i="20"/>
  <c r="P46" i="20"/>
  <c r="X46" i="20" s="1"/>
  <c r="O46" i="20"/>
  <c r="N46" i="20"/>
  <c r="AA46" i="20" s="1"/>
  <c r="L46" i="20"/>
  <c r="Q49" i="20" s="1"/>
  <c r="T42" i="20"/>
  <c r="O42" i="20"/>
  <c r="N42" i="20"/>
  <c r="E42" i="20"/>
  <c r="AF39" i="20"/>
  <c r="O39" i="20"/>
  <c r="N39" i="20"/>
  <c r="L39" i="20"/>
  <c r="Q42" i="20" s="1"/>
  <c r="T35" i="20"/>
  <c r="Q35" i="20"/>
  <c r="P35" i="20"/>
  <c r="E35" i="20"/>
  <c r="N35" i="20" s="1"/>
  <c r="AF32" i="20"/>
  <c r="AA32" i="20"/>
  <c r="Z32" i="20"/>
  <c r="Q32" i="20"/>
  <c r="P32" i="20"/>
  <c r="O32" i="20"/>
  <c r="N32" i="20"/>
  <c r="X32" i="20" s="1"/>
  <c r="L32" i="20"/>
  <c r="T28" i="20"/>
  <c r="Q28" i="20"/>
  <c r="E28" i="20"/>
  <c r="P28" i="20" s="1"/>
  <c r="AF25" i="20"/>
  <c r="O25" i="20"/>
  <c r="N25" i="20"/>
  <c r="L25" i="20"/>
  <c r="Q25" i="20" s="1"/>
  <c r="AO18" i="20"/>
  <c r="AK53" i="20" l="1"/>
  <c r="AJ53" i="20"/>
  <c r="AI53" i="20"/>
  <c r="AA105" i="20"/>
  <c r="AK305" i="20"/>
  <c r="AJ305" i="20"/>
  <c r="AH305" i="20"/>
  <c r="AI305" i="20"/>
  <c r="AJ88" i="20"/>
  <c r="AI88" i="20"/>
  <c r="AH88" i="20"/>
  <c r="Z35" i="20"/>
  <c r="Y35" i="20"/>
  <c r="X35" i="20"/>
  <c r="AA98" i="20"/>
  <c r="Z98" i="20"/>
  <c r="Y98" i="20"/>
  <c r="AH179" i="20"/>
  <c r="AK179" i="20"/>
  <c r="AJ179" i="20"/>
  <c r="AI179" i="20"/>
  <c r="AA63" i="20"/>
  <c r="AK137" i="20"/>
  <c r="X256" i="20"/>
  <c r="AA119" i="20"/>
  <c r="Z119" i="20"/>
  <c r="Y119" i="20"/>
  <c r="X119" i="20"/>
  <c r="AI368" i="20"/>
  <c r="AH368" i="20"/>
  <c r="AK32" i="20"/>
  <c r="AI32" i="20"/>
  <c r="Y32" i="20"/>
  <c r="AJ32" i="20" s="1"/>
  <c r="O35" i="20"/>
  <c r="AA35" i="20" s="1"/>
  <c r="Y53" i="20"/>
  <c r="AH53" i="20" s="1"/>
  <c r="O56" i="20"/>
  <c r="X56" i="20" s="1"/>
  <c r="X63" i="20"/>
  <c r="Y74" i="20"/>
  <c r="AK74" i="20" s="1"/>
  <c r="O77" i="20"/>
  <c r="AA77" i="20" s="1"/>
  <c r="X84" i="20"/>
  <c r="Y95" i="20"/>
  <c r="AK95" i="20" s="1"/>
  <c r="O98" i="20"/>
  <c r="X98" i="20" s="1"/>
  <c r="X105" i="20"/>
  <c r="Y116" i="20"/>
  <c r="AH116" i="20" s="1"/>
  <c r="O119" i="20"/>
  <c r="Y137" i="20"/>
  <c r="AJ137" i="20" s="1"/>
  <c r="O140" i="20"/>
  <c r="X140" i="20" s="1"/>
  <c r="Y158" i="20"/>
  <c r="AK158" i="20" s="1"/>
  <c r="O161" i="20"/>
  <c r="AA161" i="20" s="1"/>
  <c r="Y200" i="20"/>
  <c r="AJ200" i="20" s="1"/>
  <c r="P228" i="20"/>
  <c r="AA228" i="20" s="1"/>
  <c r="Q238" i="20"/>
  <c r="P252" i="20"/>
  <c r="Q249" i="20"/>
  <c r="AA249" i="20" s="1"/>
  <c r="Y252" i="20"/>
  <c r="O308" i="20"/>
  <c r="P364" i="20"/>
  <c r="O364" i="20"/>
  <c r="Y364" i="20" s="1"/>
  <c r="Q420" i="20"/>
  <c r="P420" i="20"/>
  <c r="Y420" i="20" s="1"/>
  <c r="Q417" i="20"/>
  <c r="X417" i="20" s="1"/>
  <c r="P417" i="20"/>
  <c r="AA455" i="20"/>
  <c r="Z455" i="20"/>
  <c r="Y455" i="20"/>
  <c r="X455" i="20"/>
  <c r="P469" i="20"/>
  <c r="Z469" i="20" s="1"/>
  <c r="O469" i="20"/>
  <c r="AA469" i="20" s="1"/>
  <c r="AA508" i="20"/>
  <c r="P319" i="20"/>
  <c r="Q322" i="20"/>
  <c r="P322" i="20"/>
  <c r="Y322" i="20" s="1"/>
  <c r="P357" i="20"/>
  <c r="Q354" i="20"/>
  <c r="P354" i="20"/>
  <c r="Y354" i="20" s="1"/>
  <c r="AK389" i="20"/>
  <c r="AJ389" i="20"/>
  <c r="AI389" i="20"/>
  <c r="AH389" i="20"/>
  <c r="Q441" i="20"/>
  <c r="P441" i="20"/>
  <c r="Q438" i="20"/>
  <c r="P438" i="20"/>
  <c r="Z438" i="20" s="1"/>
  <c r="AK494" i="20"/>
  <c r="AJ494" i="20"/>
  <c r="AI494" i="20"/>
  <c r="AH494" i="20"/>
  <c r="AK515" i="20"/>
  <c r="AJ515" i="20"/>
  <c r="AI515" i="20"/>
  <c r="AH515" i="20"/>
  <c r="Z627" i="20"/>
  <c r="AA627" i="20"/>
  <c r="Y627" i="20"/>
  <c r="X627" i="20"/>
  <c r="Q721" i="20"/>
  <c r="P721" i="20"/>
  <c r="Q718" i="20"/>
  <c r="AA718" i="20" s="1"/>
  <c r="P718" i="20"/>
  <c r="Z718" i="20" s="1"/>
  <c r="Z819" i="20"/>
  <c r="AA819" i="20"/>
  <c r="X819" i="20"/>
  <c r="N49" i="20"/>
  <c r="N70" i="20"/>
  <c r="N91" i="20"/>
  <c r="N112" i="20"/>
  <c r="N133" i="20"/>
  <c r="N154" i="20"/>
  <c r="N175" i="20"/>
  <c r="Z182" i="20"/>
  <c r="X186" i="20"/>
  <c r="Y207" i="20"/>
  <c r="AK207" i="20" s="1"/>
  <c r="AA214" i="20"/>
  <c r="Y214" i="20"/>
  <c r="Q231" i="20"/>
  <c r="X231" i="20" s="1"/>
  <c r="P238" i="20"/>
  <c r="O245" i="20"/>
  <c r="N266" i="20"/>
  <c r="N301" i="20"/>
  <c r="X326" i="20"/>
  <c r="X354" i="20"/>
  <c r="P371" i="20"/>
  <c r="O371" i="20"/>
  <c r="P385" i="20"/>
  <c r="O385" i="20"/>
  <c r="AA438" i="20"/>
  <c r="AA445" i="20"/>
  <c r="Z445" i="20"/>
  <c r="Y445" i="20"/>
  <c r="AA476" i="20"/>
  <c r="Z476" i="20"/>
  <c r="Y476" i="20"/>
  <c r="X476" i="20"/>
  <c r="Y483" i="20"/>
  <c r="P490" i="20"/>
  <c r="O490" i="20"/>
  <c r="P644" i="20"/>
  <c r="N644" i="20"/>
  <c r="O644" i="20"/>
  <c r="AA235" i="20"/>
  <c r="Y235" i="20"/>
  <c r="P854" i="20"/>
  <c r="N854" i="20"/>
  <c r="O854" i="20"/>
  <c r="N245" i="20"/>
  <c r="Y46" i="20"/>
  <c r="AI46" i="20" s="1"/>
  <c r="O49" i="20"/>
  <c r="Y67" i="20"/>
  <c r="AK67" i="20" s="1"/>
  <c r="O70" i="20"/>
  <c r="Y88" i="20"/>
  <c r="AK88" i="20" s="1"/>
  <c r="O91" i="20"/>
  <c r="Y109" i="20"/>
  <c r="AI109" i="20" s="1"/>
  <c r="O112" i="20"/>
  <c r="Y130" i="20"/>
  <c r="AK130" i="20" s="1"/>
  <c r="O133" i="20"/>
  <c r="Y151" i="20"/>
  <c r="AK151" i="20" s="1"/>
  <c r="O154" i="20"/>
  <c r="Y172" i="20"/>
  <c r="O175" i="20"/>
  <c r="Y186" i="20"/>
  <c r="P189" i="20"/>
  <c r="Z207" i="20"/>
  <c r="AJ207" i="20" s="1"/>
  <c r="Q210" i="20"/>
  <c r="AA210" i="20" s="1"/>
  <c r="Q245" i="20"/>
  <c r="X249" i="20"/>
  <c r="O266" i="20"/>
  <c r="P298" i="20"/>
  <c r="Y298" i="20" s="1"/>
  <c r="Q301" i="20"/>
  <c r="P301" i="20"/>
  <c r="Z322" i="20"/>
  <c r="Y326" i="20"/>
  <c r="P336" i="20"/>
  <c r="Q333" i="20"/>
  <c r="P333" i="20"/>
  <c r="AA333" i="20" s="1"/>
  <c r="P361" i="20"/>
  <c r="X361" i="20" s="1"/>
  <c r="Q364" i="20"/>
  <c r="Z364" i="20" s="1"/>
  <c r="N371" i="20"/>
  <c r="N385" i="20"/>
  <c r="X410" i="20"/>
  <c r="N490" i="20"/>
  <c r="Y525" i="20"/>
  <c r="P560" i="20"/>
  <c r="O560" i="20"/>
  <c r="N560" i="20"/>
  <c r="AI606" i="20"/>
  <c r="AK1355" i="20"/>
  <c r="AJ1355" i="20"/>
  <c r="AI1355" i="20"/>
  <c r="AH1355" i="20"/>
  <c r="AA287" i="20"/>
  <c r="Z287" i="20"/>
  <c r="X287" i="20"/>
  <c r="Y336" i="20"/>
  <c r="AA424" i="20"/>
  <c r="Z424" i="20"/>
  <c r="AJ424" i="20" s="1"/>
  <c r="Y424" i="20"/>
  <c r="AI424" i="20" s="1"/>
  <c r="N238" i="20"/>
  <c r="P39" i="20"/>
  <c r="Z46" i="20"/>
  <c r="AK46" i="20" s="1"/>
  <c r="P60" i="20"/>
  <c r="Y60" i="20" s="1"/>
  <c r="Z67" i="20"/>
  <c r="AJ67" i="20" s="1"/>
  <c r="P81" i="20"/>
  <c r="Z88" i="20"/>
  <c r="P102" i="20"/>
  <c r="X102" i="20" s="1"/>
  <c r="Z109" i="20"/>
  <c r="AJ109" i="20" s="1"/>
  <c r="P123" i="20"/>
  <c r="X123" i="20" s="1"/>
  <c r="Z130" i="20"/>
  <c r="AJ130" i="20" s="1"/>
  <c r="P144" i="20"/>
  <c r="Z144" i="20" s="1"/>
  <c r="Z151" i="20"/>
  <c r="AJ151" i="20" s="1"/>
  <c r="P165" i="20"/>
  <c r="Z172" i="20"/>
  <c r="AK172" i="20" s="1"/>
  <c r="Q189" i="20"/>
  <c r="AA189" i="20" s="1"/>
  <c r="P214" i="20"/>
  <c r="X214" i="20" s="1"/>
  <c r="N217" i="20"/>
  <c r="X235" i="20"/>
  <c r="Z252" i="20"/>
  <c r="Z263" i="20"/>
  <c r="AI263" i="20" s="1"/>
  <c r="Q266" i="20"/>
  <c r="N280" i="20"/>
  <c r="Y287" i="20"/>
  <c r="AA298" i="20"/>
  <c r="Q319" i="20"/>
  <c r="AA319" i="20" s="1"/>
  <c r="AA322" i="20"/>
  <c r="P343" i="20"/>
  <c r="X343" i="20" s="1"/>
  <c r="O343" i="20"/>
  <c r="Y343" i="20" s="1"/>
  <c r="X347" i="20"/>
  <c r="AA354" i="20"/>
  <c r="AA361" i="20"/>
  <c r="Z361" i="20"/>
  <c r="Q371" i="20"/>
  <c r="P406" i="20"/>
  <c r="O406" i="20"/>
  <c r="Q462" i="20"/>
  <c r="P462" i="20"/>
  <c r="Y462" i="20" s="1"/>
  <c r="Q459" i="20"/>
  <c r="P459" i="20"/>
  <c r="Z459" i="20" s="1"/>
  <c r="P511" i="20"/>
  <c r="Z511" i="20" s="1"/>
  <c r="O511" i="20"/>
  <c r="AA511" i="20" s="1"/>
  <c r="AK606" i="20"/>
  <c r="Z249" i="20"/>
  <c r="Y249" i="20"/>
  <c r="Q39" i="20"/>
  <c r="Q60" i="20"/>
  <c r="Q81" i="20"/>
  <c r="X81" i="20" s="1"/>
  <c r="Q102" i="20"/>
  <c r="Q123" i="20"/>
  <c r="Q144" i="20"/>
  <c r="Q165" i="20"/>
  <c r="P193" i="20"/>
  <c r="AA193" i="20" s="1"/>
  <c r="Q214" i="20"/>
  <c r="P217" i="20"/>
  <c r="Y231" i="20"/>
  <c r="Z235" i="20"/>
  <c r="X242" i="20"/>
  <c r="P277" i="20"/>
  <c r="X277" i="20" s="1"/>
  <c r="Q280" i="20"/>
  <c r="P280" i="20"/>
  <c r="X319" i="20"/>
  <c r="Y368" i="20"/>
  <c r="AK368" i="20" s="1"/>
  <c r="AK431" i="20"/>
  <c r="AJ431" i="20"/>
  <c r="AI431" i="20"/>
  <c r="AH431" i="20"/>
  <c r="X445" i="20"/>
  <c r="Y459" i="20"/>
  <c r="X459" i="20"/>
  <c r="AA466" i="20"/>
  <c r="Z466" i="20"/>
  <c r="AJ466" i="20" s="1"/>
  <c r="Y466" i="20"/>
  <c r="AA497" i="20"/>
  <c r="Z497" i="20"/>
  <c r="Y497" i="20"/>
  <c r="X497" i="20"/>
  <c r="AA840" i="20"/>
  <c r="X840" i="20"/>
  <c r="X165" i="20"/>
  <c r="X189" i="20"/>
  <c r="Q193" i="20"/>
  <c r="P196" i="20"/>
  <c r="AA196" i="20" s="1"/>
  <c r="Y210" i="20"/>
  <c r="Y242" i="20"/>
  <c r="AK284" i="20"/>
  <c r="AJ284" i="20"/>
  <c r="AH284" i="20"/>
  <c r="P315" i="20"/>
  <c r="Y315" i="20" s="1"/>
  <c r="Q312" i="20"/>
  <c r="Z312" i="20" s="1"/>
  <c r="Z319" i="20"/>
  <c r="P427" i="20"/>
  <c r="O427" i="20"/>
  <c r="AA704" i="20"/>
  <c r="P833" i="20"/>
  <c r="N833" i="20"/>
  <c r="O1218" i="20"/>
  <c r="N1218" i="20"/>
  <c r="P1218" i="20"/>
  <c r="Y81" i="20"/>
  <c r="Y102" i="20"/>
  <c r="Y123" i="20"/>
  <c r="Y144" i="20"/>
  <c r="Y165" i="20"/>
  <c r="Y189" i="20"/>
  <c r="Z210" i="20"/>
  <c r="Z214" i="20"/>
  <c r="N224" i="20"/>
  <c r="AA242" i="20"/>
  <c r="P256" i="20"/>
  <c r="Z256" i="20" s="1"/>
  <c r="Q259" i="20"/>
  <c r="P259" i="20"/>
  <c r="Y259" i="20" s="1"/>
  <c r="Y312" i="20"/>
  <c r="Q315" i="20"/>
  <c r="P340" i="20"/>
  <c r="AA340" i="20" s="1"/>
  <c r="Q343" i="20"/>
  <c r="P350" i="20"/>
  <c r="O350" i="20"/>
  <c r="Y350" i="20" s="1"/>
  <c r="Z368" i="20"/>
  <c r="AJ368" i="20" s="1"/>
  <c r="Q378" i="20"/>
  <c r="P378" i="20"/>
  <c r="Y378" i="20" s="1"/>
  <c r="Q375" i="20"/>
  <c r="P375" i="20"/>
  <c r="N427" i="20"/>
  <c r="X452" i="20"/>
  <c r="Q483" i="20"/>
  <c r="P483" i="20"/>
  <c r="Q480" i="20"/>
  <c r="P480" i="20"/>
  <c r="Z480" i="20" s="1"/>
  <c r="Z630" i="20"/>
  <c r="Y630" i="20"/>
  <c r="AA630" i="20"/>
  <c r="Q658" i="20"/>
  <c r="P658" i="20"/>
  <c r="Z658" i="20" s="1"/>
  <c r="Q655" i="20"/>
  <c r="P655" i="20"/>
  <c r="X655" i="20" s="1"/>
  <c r="O833" i="20"/>
  <c r="P42" i="20"/>
  <c r="X42" i="20" s="1"/>
  <c r="P63" i="20"/>
  <c r="P84" i="20"/>
  <c r="P105" i="20"/>
  <c r="P126" i="20"/>
  <c r="AA126" i="20" s="1"/>
  <c r="P147" i="20"/>
  <c r="P168" i="20"/>
  <c r="X182" i="20"/>
  <c r="Z189" i="20"/>
  <c r="Z203" i="20"/>
  <c r="X203" i="20"/>
  <c r="AA256" i="20"/>
  <c r="Y256" i="20"/>
  <c r="P294" i="20"/>
  <c r="Y294" i="20" s="1"/>
  <c r="Q291" i="20"/>
  <c r="AA291" i="20" s="1"/>
  <c r="AA329" i="20"/>
  <c r="Z329" i="20"/>
  <c r="Y329" i="20"/>
  <c r="X329" i="20"/>
  <c r="Z340" i="20"/>
  <c r="Y340" i="20"/>
  <c r="AA350" i="20"/>
  <c r="Z350" i="20"/>
  <c r="X350" i="20"/>
  <c r="AA375" i="20"/>
  <c r="Z375" i="20"/>
  <c r="Y375" i="20"/>
  <c r="X375" i="20"/>
  <c r="AA382" i="20"/>
  <c r="Z382" i="20"/>
  <c r="AJ382" i="20" s="1"/>
  <c r="Y382" i="20"/>
  <c r="AI382" i="20" s="1"/>
  <c r="Y441" i="20"/>
  <c r="P448" i="20"/>
  <c r="O448" i="20"/>
  <c r="AI466" i="20"/>
  <c r="AH466" i="20"/>
  <c r="AA480" i="20"/>
  <c r="Y480" i="20"/>
  <c r="AA487" i="20"/>
  <c r="Z487" i="20"/>
  <c r="AJ487" i="20" s="1"/>
  <c r="Y487" i="20"/>
  <c r="AK487" i="20" s="1"/>
  <c r="Q525" i="20"/>
  <c r="P525" i="20"/>
  <c r="Q522" i="20"/>
  <c r="P522" i="20"/>
  <c r="AA522" i="20" s="1"/>
  <c r="X221" i="20"/>
  <c r="P224" i="20"/>
  <c r="Z259" i="20"/>
  <c r="Y273" i="20"/>
  <c r="Y291" i="20"/>
  <c r="Q294" i="20"/>
  <c r="P312" i="20"/>
  <c r="Y357" i="20"/>
  <c r="Q399" i="20"/>
  <c r="P399" i="20"/>
  <c r="Y399" i="20" s="1"/>
  <c r="Q396" i="20"/>
  <c r="P396" i="20"/>
  <c r="X396" i="20" s="1"/>
  <c r="N448" i="20"/>
  <c r="Y522" i="20"/>
  <c r="X522" i="20"/>
  <c r="AA529" i="20"/>
  <c r="AH529" i="20" s="1"/>
  <c r="Q700" i="20"/>
  <c r="P700" i="20"/>
  <c r="Z700" i="20" s="1"/>
  <c r="Q697" i="20"/>
  <c r="P697" i="20"/>
  <c r="Z697" i="20" s="1"/>
  <c r="X756" i="20"/>
  <c r="AA259" i="20"/>
  <c r="P273" i="20"/>
  <c r="Q270" i="20"/>
  <c r="AA270" i="20" s="1"/>
  <c r="Z277" i="20"/>
  <c r="AI284" i="20"/>
  <c r="N308" i="20"/>
  <c r="Z326" i="20"/>
  <c r="AA396" i="20"/>
  <c r="Z396" i="20"/>
  <c r="Y396" i="20"/>
  <c r="AA403" i="20"/>
  <c r="Z403" i="20"/>
  <c r="AJ403" i="20" s="1"/>
  <c r="Y403" i="20"/>
  <c r="AK403" i="20" s="1"/>
  <c r="AK466" i="20"/>
  <c r="AK473" i="20"/>
  <c r="AJ473" i="20"/>
  <c r="AI473" i="20"/>
  <c r="AH473" i="20"/>
  <c r="Q504" i="20"/>
  <c r="P504" i="20"/>
  <c r="Y504" i="20" s="1"/>
  <c r="Q501" i="20"/>
  <c r="P501" i="20"/>
  <c r="AA501" i="20" s="1"/>
  <c r="Z508" i="20"/>
  <c r="AJ508" i="20" s="1"/>
  <c r="Q560" i="20"/>
  <c r="P557" i="20"/>
  <c r="Y557" i="20" s="1"/>
  <c r="Q557" i="20"/>
  <c r="AA557" i="20" s="1"/>
  <c r="AK1012" i="20"/>
  <c r="AJ1012" i="20"/>
  <c r="AI1012" i="20"/>
  <c r="AH1012" i="20"/>
  <c r="Y508" i="20"/>
  <c r="AK508" i="20" s="1"/>
  <c r="Y529" i="20"/>
  <c r="AK529" i="20" s="1"/>
  <c r="Q539" i="20"/>
  <c r="P536" i="20"/>
  <c r="AA536" i="20" s="1"/>
  <c r="Q553" i="20"/>
  <c r="Y553" i="20" s="1"/>
  <c r="AH606" i="20"/>
  <c r="P623" i="20"/>
  <c r="N623" i="20"/>
  <c r="Q630" i="20"/>
  <c r="X630" i="20" s="1"/>
  <c r="Z655" i="20"/>
  <c r="AA697" i="20"/>
  <c r="Q742" i="20"/>
  <c r="P742" i="20"/>
  <c r="Z742" i="20" s="1"/>
  <c r="Q739" i="20"/>
  <c r="AA739" i="20" s="1"/>
  <c r="P739" i="20"/>
  <c r="Y739" i="20" s="1"/>
  <c r="Q749" i="20"/>
  <c r="Z840" i="20"/>
  <c r="AA868" i="20"/>
  <c r="Z868" i="20"/>
  <c r="AA655" i="20"/>
  <c r="Y655" i="20"/>
  <c r="Z739" i="20"/>
  <c r="Q763" i="20"/>
  <c r="P763" i="20"/>
  <c r="X763" i="20" s="1"/>
  <c r="Q760" i="20"/>
  <c r="Z760" i="20" s="1"/>
  <c r="P760" i="20"/>
  <c r="AA760" i="20" s="1"/>
  <c r="Q385" i="20"/>
  <c r="Q406" i="20"/>
  <c r="Z406" i="20" s="1"/>
  <c r="Q427" i="20"/>
  <c r="Q448" i="20"/>
  <c r="Q469" i="20"/>
  <c r="Q490" i="20"/>
  <c r="Q511" i="20"/>
  <c r="Y511" i="20" s="1"/>
  <c r="Q532" i="20"/>
  <c r="X532" i="20" s="1"/>
  <c r="N539" i="20"/>
  <c r="Z564" i="20"/>
  <c r="Q623" i="20"/>
  <c r="P620" i="20"/>
  <c r="Y620" i="20" s="1"/>
  <c r="Q784" i="20"/>
  <c r="AA784" i="20" s="1"/>
  <c r="P784" i="20"/>
  <c r="Z784" i="20" s="1"/>
  <c r="Q781" i="20"/>
  <c r="P781" i="20"/>
  <c r="X781" i="20" s="1"/>
  <c r="Q791" i="20"/>
  <c r="X798" i="20"/>
  <c r="O539" i="20"/>
  <c r="P574" i="20"/>
  <c r="Q571" i="20"/>
  <c r="Y571" i="20" s="1"/>
  <c r="Z620" i="20"/>
  <c r="X620" i="20"/>
  <c r="Y669" i="20"/>
  <c r="Z669" i="20"/>
  <c r="AH669" i="20" s="1"/>
  <c r="P686" i="20"/>
  <c r="N686" i="20"/>
  <c r="Z781" i="20"/>
  <c r="AA788" i="20"/>
  <c r="Q805" i="20"/>
  <c r="P805" i="20"/>
  <c r="X805" i="20" s="1"/>
  <c r="Q802" i="20"/>
  <c r="P802" i="20"/>
  <c r="Z802" i="20" s="1"/>
  <c r="Q879" i="20"/>
  <c r="Q882" i="20"/>
  <c r="P882" i="20"/>
  <c r="X882" i="20" s="1"/>
  <c r="P879" i="20"/>
  <c r="Q938" i="20"/>
  <c r="P938" i="20"/>
  <c r="N938" i="20"/>
  <c r="O938" i="20"/>
  <c r="X1148" i="20"/>
  <c r="Q1320" i="20"/>
  <c r="P1320" i="20"/>
  <c r="Y1320" i="20" s="1"/>
  <c r="Q1323" i="20"/>
  <c r="P1323" i="20"/>
  <c r="Z543" i="20"/>
  <c r="AH543" i="20" s="1"/>
  <c r="N567" i="20"/>
  <c r="Z571" i="20"/>
  <c r="Q581" i="20"/>
  <c r="AA581" i="20" s="1"/>
  <c r="P578" i="20"/>
  <c r="AA578" i="20" s="1"/>
  <c r="Z606" i="20"/>
  <c r="P616" i="20"/>
  <c r="Q613" i="20"/>
  <c r="Z613" i="20" s="1"/>
  <c r="Q644" i="20"/>
  <c r="Z651" i="20"/>
  <c r="AJ651" i="20" s="1"/>
  <c r="Y651" i="20"/>
  <c r="O686" i="20"/>
  <c r="AA693" i="20"/>
  <c r="P707" i="20"/>
  <c r="N707" i="20"/>
  <c r="AA781" i="20"/>
  <c r="Y781" i="20"/>
  <c r="Q826" i="20"/>
  <c r="P826" i="20"/>
  <c r="X826" i="20" s="1"/>
  <c r="Q823" i="20"/>
  <c r="AA823" i="20" s="1"/>
  <c r="P823" i="20"/>
  <c r="Q833" i="20"/>
  <c r="AA879" i="20"/>
  <c r="Y914" i="20"/>
  <c r="AK1022" i="20"/>
  <c r="AJ1022" i="20"/>
  <c r="AI1022" i="20"/>
  <c r="AH1022" i="20"/>
  <c r="P1243" i="20"/>
  <c r="X1243" i="20" s="1"/>
  <c r="Q1243" i="20"/>
  <c r="Q1246" i="20"/>
  <c r="Y536" i="20"/>
  <c r="O567" i="20"/>
  <c r="Y574" i="20"/>
  <c r="Q602" i="20"/>
  <c r="Z602" i="20" s="1"/>
  <c r="P599" i="20"/>
  <c r="Z599" i="20" s="1"/>
  <c r="O602" i="20"/>
  <c r="N609" i="20"/>
  <c r="AA616" i="20"/>
  <c r="Y616" i="20"/>
  <c r="AA641" i="20"/>
  <c r="Z641" i="20"/>
  <c r="X641" i="20"/>
  <c r="Z693" i="20"/>
  <c r="AJ693" i="20" s="1"/>
  <c r="O707" i="20"/>
  <c r="AA714" i="20"/>
  <c r="P728" i="20"/>
  <c r="N728" i="20"/>
  <c r="Y802" i="20"/>
  <c r="Z823" i="20"/>
  <c r="Q847" i="20"/>
  <c r="P847" i="20"/>
  <c r="Z847" i="20" s="1"/>
  <c r="Q844" i="20"/>
  <c r="AA844" i="20" s="1"/>
  <c r="P844" i="20"/>
  <c r="Q854" i="20"/>
  <c r="Y879" i="20"/>
  <c r="P1309" i="20"/>
  <c r="O1309" i="20"/>
  <c r="N1309" i="20"/>
  <c r="Z536" i="20"/>
  <c r="Z546" i="20"/>
  <c r="AK546" i="20" s="1"/>
  <c r="AJ564" i="20"/>
  <c r="Z585" i="20"/>
  <c r="AJ585" i="20" s="1"/>
  <c r="P595" i="20"/>
  <c r="X595" i="20" s="1"/>
  <c r="Q592" i="20"/>
  <c r="Y648" i="20"/>
  <c r="AI648" i="20" s="1"/>
  <c r="Z648" i="20"/>
  <c r="AJ648" i="20" s="1"/>
  <c r="Z714" i="20"/>
  <c r="AK714" i="20" s="1"/>
  <c r="X721" i="20"/>
  <c r="P749" i="20"/>
  <c r="N749" i="20"/>
  <c r="Z844" i="20"/>
  <c r="AA872" i="20"/>
  <c r="Y872" i="20"/>
  <c r="AH987" i="20"/>
  <c r="Y1064" i="20"/>
  <c r="X1064" i="20"/>
  <c r="N518" i="20"/>
  <c r="X571" i="20"/>
  <c r="Z588" i="20"/>
  <c r="AA595" i="20"/>
  <c r="X658" i="20"/>
  <c r="AI669" i="20"/>
  <c r="Q679" i="20"/>
  <c r="P679" i="20"/>
  <c r="Z679" i="20" s="1"/>
  <c r="Q676" i="20"/>
  <c r="P676" i="20"/>
  <c r="X676" i="20" s="1"/>
  <c r="X742" i="20"/>
  <c r="AA756" i="20"/>
  <c r="P770" i="20"/>
  <c r="N770" i="20"/>
  <c r="Q917" i="20"/>
  <c r="P917" i="20"/>
  <c r="N917" i="20"/>
  <c r="O917" i="20"/>
  <c r="Y1127" i="20"/>
  <c r="X1127" i="20"/>
  <c r="Q1299" i="20"/>
  <c r="P1299" i="20"/>
  <c r="AA1299" i="20" s="1"/>
  <c r="Q1302" i="20"/>
  <c r="P1302" i="20"/>
  <c r="O392" i="20"/>
  <c r="Z392" i="20" s="1"/>
  <c r="O413" i="20"/>
  <c r="AA413" i="20" s="1"/>
  <c r="O434" i="20"/>
  <c r="AA434" i="20" s="1"/>
  <c r="AJ606" i="20"/>
  <c r="P637" i="20"/>
  <c r="X637" i="20" s="1"/>
  <c r="Q634" i="20"/>
  <c r="P634" i="20"/>
  <c r="X634" i="20" s="1"/>
  <c r="AI651" i="20"/>
  <c r="AH651" i="20"/>
  <c r="P665" i="20"/>
  <c r="N665" i="20"/>
  <c r="Z676" i="20"/>
  <c r="Z756" i="20"/>
  <c r="AA777" i="20"/>
  <c r="P791" i="20"/>
  <c r="N791" i="20"/>
  <c r="Q980" i="20"/>
  <c r="P980" i="20"/>
  <c r="N980" i="20"/>
  <c r="O980" i="20"/>
  <c r="Y1190" i="20"/>
  <c r="X1190" i="20"/>
  <c r="P550" i="20"/>
  <c r="Q588" i="20"/>
  <c r="P592" i="20"/>
  <c r="Q595" i="20"/>
  <c r="Q637" i="20"/>
  <c r="O665" i="20"/>
  <c r="AA676" i="20"/>
  <c r="Z777" i="20"/>
  <c r="AJ777" i="20" s="1"/>
  <c r="X784" i="20"/>
  <c r="O791" i="20"/>
  <c r="P812" i="20"/>
  <c r="N812" i="20"/>
  <c r="X1085" i="20"/>
  <c r="AA1127" i="20"/>
  <c r="P641" i="20"/>
  <c r="Y641" i="20" s="1"/>
  <c r="P662" i="20"/>
  <c r="Y662" i="20" s="1"/>
  <c r="P683" i="20"/>
  <c r="Y683" i="20" s="1"/>
  <c r="Z690" i="20"/>
  <c r="P704" i="20"/>
  <c r="Y704" i="20" s="1"/>
  <c r="Z711" i="20"/>
  <c r="Y721" i="20"/>
  <c r="P725" i="20"/>
  <c r="Y725" i="20" s="1"/>
  <c r="Z732" i="20"/>
  <c r="Y742" i="20"/>
  <c r="P746" i="20"/>
  <c r="Y746" i="20" s="1"/>
  <c r="Z753" i="20"/>
  <c r="Y763" i="20"/>
  <c r="P767" i="20"/>
  <c r="Y767" i="20" s="1"/>
  <c r="Z774" i="20"/>
  <c r="Y784" i="20"/>
  <c r="P788" i="20"/>
  <c r="Y788" i="20" s="1"/>
  <c r="Z795" i="20"/>
  <c r="Y805" i="20"/>
  <c r="P809" i="20"/>
  <c r="Z816" i="20"/>
  <c r="Y826" i="20"/>
  <c r="P830" i="20"/>
  <c r="Y830" i="20" s="1"/>
  <c r="Z837" i="20"/>
  <c r="Y847" i="20"/>
  <c r="P851" i="20"/>
  <c r="Y851" i="20" s="1"/>
  <c r="Z858" i="20"/>
  <c r="P865" i="20"/>
  <c r="AA865" i="20" s="1"/>
  <c r="Q868" i="20"/>
  <c r="Y868" i="20" s="1"/>
  <c r="Q896" i="20"/>
  <c r="P896" i="20"/>
  <c r="N896" i="20"/>
  <c r="AA956" i="20"/>
  <c r="AA970" i="20"/>
  <c r="Y1019" i="20"/>
  <c r="Z1033" i="20"/>
  <c r="AJ1033" i="20" s="1"/>
  <c r="Z1096" i="20"/>
  <c r="AK1096" i="20" s="1"/>
  <c r="Z1159" i="20"/>
  <c r="AI1159" i="20" s="1"/>
  <c r="AA1201" i="20"/>
  <c r="P1372" i="20"/>
  <c r="O1372" i="20"/>
  <c r="N1372" i="20"/>
  <c r="Q1449" i="20"/>
  <c r="P1449" i="20"/>
  <c r="Q1446" i="20"/>
  <c r="P1446" i="20"/>
  <c r="Z1446" i="20" s="1"/>
  <c r="X683" i="20"/>
  <c r="AA700" i="20"/>
  <c r="X704" i="20"/>
  <c r="AA721" i="20"/>
  <c r="AA742" i="20"/>
  <c r="X746" i="20"/>
  <c r="X788" i="20"/>
  <c r="AA805" i="20"/>
  <c r="X809" i="20"/>
  <c r="AA826" i="20"/>
  <c r="X830" i="20"/>
  <c r="AA847" i="20"/>
  <c r="Z872" i="20"/>
  <c r="X872" i="20"/>
  <c r="P875" i="20"/>
  <c r="N875" i="20"/>
  <c r="Y952" i="20"/>
  <c r="X952" i="20"/>
  <c r="AK987" i="20"/>
  <c r="AJ987" i="20"/>
  <c r="Y1008" i="20"/>
  <c r="Z1019" i="20"/>
  <c r="Z1064" i="20"/>
  <c r="X1075" i="20"/>
  <c r="Z1127" i="20"/>
  <c r="X1138" i="20"/>
  <c r="Z1190" i="20"/>
  <c r="P1477" i="20"/>
  <c r="Z1477" i="20" s="1"/>
  <c r="O1477" i="20"/>
  <c r="Q1862" i="20"/>
  <c r="P1862" i="20"/>
  <c r="O1862" i="20"/>
  <c r="N1862" i="20"/>
  <c r="Y672" i="20"/>
  <c r="AK672" i="20" s="1"/>
  <c r="Z683" i="20"/>
  <c r="Y693" i="20"/>
  <c r="AI693" i="20" s="1"/>
  <c r="Z704" i="20"/>
  <c r="Y714" i="20"/>
  <c r="Y735" i="20"/>
  <c r="Z746" i="20"/>
  <c r="Y756" i="20"/>
  <c r="Z767" i="20"/>
  <c r="Y777" i="20"/>
  <c r="AK777" i="20" s="1"/>
  <c r="Z788" i="20"/>
  <c r="Y798" i="20"/>
  <c r="Z809" i="20"/>
  <c r="Y819" i="20"/>
  <c r="Y840" i="20"/>
  <c r="Y861" i="20"/>
  <c r="Y882" i="20"/>
  <c r="P886" i="20"/>
  <c r="Q889" i="20"/>
  <c r="AA914" i="20"/>
  <c r="Q949" i="20"/>
  <c r="AA949" i="20" s="1"/>
  <c r="P949" i="20"/>
  <c r="Q952" i="20"/>
  <c r="P952" i="20"/>
  <c r="Z963" i="20"/>
  <c r="Y963" i="20"/>
  <c r="X963" i="20"/>
  <c r="Z1008" i="20"/>
  <c r="X1008" i="20"/>
  <c r="AA1019" i="20"/>
  <c r="Z1197" i="20"/>
  <c r="X1197" i="20"/>
  <c r="Z1243" i="20"/>
  <c r="Y1243" i="20"/>
  <c r="AA1243" i="20"/>
  <c r="Y1299" i="20"/>
  <c r="X1299" i="20"/>
  <c r="X1320" i="20"/>
  <c r="AA1320" i="20"/>
  <c r="Z1320" i="20"/>
  <c r="P1393" i="20"/>
  <c r="O1393" i="20"/>
  <c r="N1393" i="20"/>
  <c r="AA1638" i="20"/>
  <c r="Z1638" i="20"/>
  <c r="Y1638" i="20"/>
  <c r="X1638" i="20"/>
  <c r="Z861" i="20"/>
  <c r="X879" i="20"/>
  <c r="AA886" i="20"/>
  <c r="AA935" i="20"/>
  <c r="AI987" i="20"/>
  <c r="X1005" i="20"/>
  <c r="Y1061" i="20"/>
  <c r="AA1089" i="20"/>
  <c r="Z1089" i="20"/>
  <c r="Y1089" i="20"/>
  <c r="Y1124" i="20"/>
  <c r="Y1187" i="20"/>
  <c r="Q2006" i="20"/>
  <c r="Q2009" i="20"/>
  <c r="P2006" i="20"/>
  <c r="P2009" i="20"/>
  <c r="AA2009" i="20" s="1"/>
  <c r="Q907" i="20"/>
  <c r="P907" i="20"/>
  <c r="AA907" i="20" s="1"/>
  <c r="Q910" i="20"/>
  <c r="Q991" i="20"/>
  <c r="P991" i="20"/>
  <c r="Q994" i="20"/>
  <c r="AA994" i="20" s="1"/>
  <c r="P994" i="20"/>
  <c r="AA1015" i="20"/>
  <c r="Z1015" i="20"/>
  <c r="Y1015" i="20"/>
  <c r="AK1054" i="20"/>
  <c r="AJ1054" i="20"/>
  <c r="AK1180" i="20"/>
  <c r="AJ1180" i="20"/>
  <c r="AI1180" i="20"/>
  <c r="Z1222" i="20"/>
  <c r="Y1222" i="20"/>
  <c r="AA1222" i="20"/>
  <c r="X1222" i="20"/>
  <c r="AA1271" i="20"/>
  <c r="Y1271" i="20"/>
  <c r="X1271" i="20"/>
  <c r="Y823" i="20"/>
  <c r="Z879" i="20"/>
  <c r="Q886" i="20"/>
  <c r="P910" i="20"/>
  <c r="Q928" i="20"/>
  <c r="P928" i="20"/>
  <c r="Q931" i="20"/>
  <c r="Z945" i="20"/>
  <c r="AA963" i="20"/>
  <c r="Z977" i="20"/>
  <c r="AA991" i="20"/>
  <c r="AA1033" i="20"/>
  <c r="Y1054" i="20"/>
  <c r="Z1061" i="20"/>
  <c r="AA1096" i="20"/>
  <c r="Y1117" i="20"/>
  <c r="AK1117" i="20" s="1"/>
  <c r="Z1124" i="20"/>
  <c r="AA1141" i="20"/>
  <c r="Z1141" i="20"/>
  <c r="X1141" i="20"/>
  <c r="AA1159" i="20"/>
  <c r="Y1180" i="20"/>
  <c r="AH1180" i="20" s="1"/>
  <c r="Z1187" i="20"/>
  <c r="P1264" i="20"/>
  <c r="Q1264" i="20"/>
  <c r="AK1376" i="20"/>
  <c r="AJ1376" i="20"/>
  <c r="AI1376" i="20"/>
  <c r="AH1376" i="20"/>
  <c r="P1414" i="20"/>
  <c r="O1414" i="20"/>
  <c r="Q1512" i="20"/>
  <c r="P1512" i="20"/>
  <c r="Q1509" i="20"/>
  <c r="P1509" i="20"/>
  <c r="Z1509" i="20" s="1"/>
  <c r="Y889" i="20"/>
  <c r="Z903" i="20"/>
  <c r="AA928" i="20"/>
  <c r="P931" i="20"/>
  <c r="Z931" i="20" s="1"/>
  <c r="Q959" i="20"/>
  <c r="P959" i="20"/>
  <c r="N959" i="20"/>
  <c r="Z994" i="20"/>
  <c r="X1246" i="20"/>
  <c r="P1351" i="20"/>
  <c r="O1351" i="20"/>
  <c r="N1351" i="20"/>
  <c r="N1414" i="20"/>
  <c r="AA1509" i="20"/>
  <c r="Y1509" i="20"/>
  <c r="X1509" i="20"/>
  <c r="P1603" i="20"/>
  <c r="N1603" i="20"/>
  <c r="Y900" i="20"/>
  <c r="X900" i="20"/>
  <c r="Z924" i="20"/>
  <c r="Z942" i="20"/>
  <c r="Y942" i="20"/>
  <c r="X942" i="20"/>
  <c r="AA977" i="20"/>
  <c r="Y1040" i="20"/>
  <c r="AA1068" i="20"/>
  <c r="Y1068" i="20"/>
  <c r="Y1103" i="20"/>
  <c r="Y1113" i="20"/>
  <c r="Z1131" i="20"/>
  <c r="Y1131" i="20"/>
  <c r="Y1166" i="20"/>
  <c r="AA1194" i="20"/>
  <c r="AA1292" i="20"/>
  <c r="X690" i="20"/>
  <c r="X711" i="20"/>
  <c r="X732" i="20"/>
  <c r="X753" i="20"/>
  <c r="X774" i="20"/>
  <c r="X795" i="20"/>
  <c r="X816" i="20"/>
  <c r="X837" i="20"/>
  <c r="X858" i="20"/>
  <c r="Y921" i="20"/>
  <c r="X921" i="20"/>
  <c r="Q1001" i="20"/>
  <c r="P1001" i="20"/>
  <c r="N1001" i="20"/>
  <c r="AK1033" i="20"/>
  <c r="AI1033" i="20"/>
  <c r="AH1033" i="20"/>
  <c r="AK1043" i="20"/>
  <c r="AJ1043" i="20"/>
  <c r="AI1043" i="20"/>
  <c r="AH1043" i="20"/>
  <c r="AJ1096" i="20"/>
  <c r="AI1096" i="20"/>
  <c r="AH1096" i="20"/>
  <c r="AK1106" i="20"/>
  <c r="AJ1106" i="20"/>
  <c r="AI1106" i="20"/>
  <c r="AH1106" i="20"/>
  <c r="AH1159" i="20"/>
  <c r="AK1169" i="20"/>
  <c r="AJ1169" i="20"/>
  <c r="AI1169" i="20"/>
  <c r="AH1169" i="20"/>
  <c r="P1285" i="20"/>
  <c r="Q1285" i="20"/>
  <c r="Q970" i="20"/>
  <c r="P970" i="20"/>
  <c r="Q973" i="20"/>
  <c r="P973" i="20"/>
  <c r="Y973" i="20" s="1"/>
  <c r="Z984" i="20"/>
  <c r="Y984" i="20"/>
  <c r="X984" i="20"/>
  <c r="O1001" i="20"/>
  <c r="Z1040" i="20"/>
  <c r="Z1057" i="20"/>
  <c r="AA1075" i="20"/>
  <c r="Z1103" i="20"/>
  <c r="AA1120" i="20"/>
  <c r="Z1120" i="20"/>
  <c r="Y1120" i="20"/>
  <c r="X1120" i="20"/>
  <c r="AA1138" i="20"/>
  <c r="Z1166" i="20"/>
  <c r="Y1183" i="20"/>
  <c r="AH1208" i="20"/>
  <c r="AJ1208" i="20"/>
  <c r="AA1250" i="20"/>
  <c r="Y1250" i="20"/>
  <c r="X1313" i="20"/>
  <c r="AK1397" i="20"/>
  <c r="AJ1397" i="20"/>
  <c r="AI1397" i="20"/>
  <c r="AH1397" i="20"/>
  <c r="Q1005" i="20"/>
  <c r="AA1005" i="20" s="1"/>
  <c r="Q1015" i="20"/>
  <c r="X1015" i="20" s="1"/>
  <c r="Q1026" i="20"/>
  <c r="X1026" i="20" s="1"/>
  <c r="Q1036" i="20"/>
  <c r="Q1047" i="20"/>
  <c r="Q1057" i="20"/>
  <c r="Q1068" i="20"/>
  <c r="Z1068" i="20" s="1"/>
  <c r="Q1078" i="20"/>
  <c r="X1078" i="20" s="1"/>
  <c r="Q1089" i="20"/>
  <c r="X1089" i="20" s="1"/>
  <c r="Q1099" i="20"/>
  <c r="Q1110" i="20"/>
  <c r="Q1120" i="20"/>
  <c r="Q1131" i="20"/>
  <c r="AA1131" i="20" s="1"/>
  <c r="Q1141" i="20"/>
  <c r="Y1141" i="20" s="1"/>
  <c r="Q1152" i="20"/>
  <c r="X1152" i="20" s="1"/>
  <c r="Q1162" i="20"/>
  <c r="Q1173" i="20"/>
  <c r="Q1183" i="20"/>
  <c r="Z1183" i="20" s="1"/>
  <c r="Y1194" i="20"/>
  <c r="O1239" i="20"/>
  <c r="N1239" i="20"/>
  <c r="Y1246" i="20"/>
  <c r="Q1435" i="20"/>
  <c r="Q1498" i="20"/>
  <c r="AA1533" i="20"/>
  <c r="Y1533" i="20"/>
  <c r="X1533" i="20"/>
  <c r="Z1533" i="20"/>
  <c r="Q1687" i="20"/>
  <c r="Q1684" i="20"/>
  <c r="P1684" i="20"/>
  <c r="X1684" i="20" s="1"/>
  <c r="Z1194" i="20"/>
  <c r="Q1218" i="20"/>
  <c r="O1260" i="20"/>
  <c r="N1260" i="20"/>
  <c r="Q1309" i="20"/>
  <c r="P1306" i="20"/>
  <c r="Q1330" i="20"/>
  <c r="P1327" i="20"/>
  <c r="AH1418" i="20"/>
  <c r="AK1481" i="20"/>
  <c r="AJ1481" i="20"/>
  <c r="Z2202" i="20"/>
  <c r="X2202" i="20"/>
  <c r="Q1239" i="20"/>
  <c r="AA1246" i="20"/>
  <c r="P1260" i="20"/>
  <c r="O1281" i="20"/>
  <c r="N1281" i="20"/>
  <c r="Z1306" i="20"/>
  <c r="Y1306" i="20"/>
  <c r="AA1337" i="20"/>
  <c r="Z1337" i="20"/>
  <c r="Z1358" i="20"/>
  <c r="X1358" i="20"/>
  <c r="Q1428" i="20"/>
  <c r="P1428" i="20"/>
  <c r="Q1425" i="20"/>
  <c r="P1425" i="20"/>
  <c r="Y1439" i="20"/>
  <c r="AJ1439" i="20" s="1"/>
  <c r="P1456" i="20"/>
  <c r="Z1456" i="20" s="1"/>
  <c r="O1456" i="20"/>
  <c r="Q1491" i="20"/>
  <c r="P1491" i="20"/>
  <c r="Q1488" i="20"/>
  <c r="P1488" i="20"/>
  <c r="X1488" i="20" s="1"/>
  <c r="Y1502" i="20"/>
  <c r="AJ1502" i="20" s="1"/>
  <c r="P1519" i="20"/>
  <c r="O1519" i="20"/>
  <c r="P1029" i="20"/>
  <c r="P1050" i="20"/>
  <c r="P1071" i="20"/>
  <c r="Y1071" i="20" s="1"/>
  <c r="P1092" i="20"/>
  <c r="P1113" i="20"/>
  <c r="P1134" i="20"/>
  <c r="Y1134" i="20" s="1"/>
  <c r="P1155" i="20"/>
  <c r="P1176" i="20"/>
  <c r="Q1260" i="20"/>
  <c r="O1295" i="20"/>
  <c r="P1295" i="20"/>
  <c r="O1316" i="20"/>
  <c r="P1316" i="20"/>
  <c r="AA1425" i="20"/>
  <c r="Z1425" i="20"/>
  <c r="Y1425" i="20"/>
  <c r="X1425" i="20"/>
  <c r="AA1456" i="20"/>
  <c r="Y1456" i="20"/>
  <c r="X1456" i="20"/>
  <c r="Y1488" i="20"/>
  <c r="N1519" i="20"/>
  <c r="P1589" i="20"/>
  <c r="O1589" i="20"/>
  <c r="Q1589" i="20"/>
  <c r="P1736" i="20"/>
  <c r="O1736" i="20"/>
  <c r="Q1082" i="20"/>
  <c r="N1211" i="20"/>
  <c r="Q1215" i="20"/>
  <c r="X1215" i="20" s="1"/>
  <c r="P1232" i="20"/>
  <c r="Q1281" i="20"/>
  <c r="AA1285" i="20"/>
  <c r="N1295" i="20"/>
  <c r="Q1306" i="20"/>
  <c r="AA1306" i="20" s="1"/>
  <c r="N1316" i="20"/>
  <c r="Q1327" i="20"/>
  <c r="Q1351" i="20"/>
  <c r="Q1372" i="20"/>
  <c r="Q1393" i="20"/>
  <c r="Q1414" i="20"/>
  <c r="Q1477" i="20"/>
  <c r="N1589" i="20"/>
  <c r="N1736" i="20"/>
  <c r="X893" i="20"/>
  <c r="X914" i="20"/>
  <c r="X935" i="20"/>
  <c r="X956" i="20"/>
  <c r="X977" i="20"/>
  <c r="X998" i="20"/>
  <c r="X1019" i="20"/>
  <c r="X1040" i="20"/>
  <c r="X1061" i="20"/>
  <c r="X1082" i="20"/>
  <c r="X1103" i="20"/>
  <c r="X1124" i="20"/>
  <c r="X1145" i="20"/>
  <c r="X1166" i="20"/>
  <c r="X1187" i="20"/>
  <c r="Z1208" i="20"/>
  <c r="O1211" i="20"/>
  <c r="N1232" i="20"/>
  <c r="Q1236" i="20"/>
  <c r="AA1236" i="20" s="1"/>
  <c r="P1253" i="20"/>
  <c r="Z1253" i="20" s="1"/>
  <c r="Q1295" i="20"/>
  <c r="X1306" i="20"/>
  <c r="Q1316" i="20"/>
  <c r="X1327" i="20"/>
  <c r="AA1348" i="20"/>
  <c r="AA1390" i="20"/>
  <c r="Z1390" i="20"/>
  <c r="Y1390" i="20"/>
  <c r="AK1460" i="20"/>
  <c r="AJ1460" i="20"/>
  <c r="AI1460" i="20"/>
  <c r="AH1460" i="20"/>
  <c r="AA1474" i="20"/>
  <c r="AA1537" i="20"/>
  <c r="Z1537" i="20"/>
  <c r="AA1887" i="20"/>
  <c r="Z1887" i="20"/>
  <c r="Y1887" i="20"/>
  <c r="X1887" i="20"/>
  <c r="P1204" i="20"/>
  <c r="O1204" i="20"/>
  <c r="Z1229" i="20"/>
  <c r="Q1257" i="20"/>
  <c r="Z1257" i="20" s="1"/>
  <c r="Q1344" i="20"/>
  <c r="P1344" i="20"/>
  <c r="Q1341" i="20"/>
  <c r="P1341" i="20"/>
  <c r="Q1365" i="20"/>
  <c r="P1365" i="20"/>
  <c r="Q1362" i="20"/>
  <c r="Z1362" i="20" s="1"/>
  <c r="P1362" i="20"/>
  <c r="Q1386" i="20"/>
  <c r="P1386" i="20"/>
  <c r="Q1383" i="20"/>
  <c r="P1383" i="20"/>
  <c r="AA1383" i="20" s="1"/>
  <c r="Q1407" i="20"/>
  <c r="P1407" i="20"/>
  <c r="Q1404" i="20"/>
  <c r="Z1404" i="20" s="1"/>
  <c r="P1404" i="20"/>
  <c r="Y1404" i="20" s="1"/>
  <c r="Y1418" i="20"/>
  <c r="P1435" i="20"/>
  <c r="O1435" i="20"/>
  <c r="Q1470" i="20"/>
  <c r="P1470" i="20"/>
  <c r="Q1467" i="20"/>
  <c r="P1467" i="20"/>
  <c r="Z1467" i="20" s="1"/>
  <c r="Y1481" i="20"/>
  <c r="AI1481" i="20" s="1"/>
  <c r="P1498" i="20"/>
  <c r="O1498" i="20"/>
  <c r="AA1617" i="20"/>
  <c r="Z1617" i="20"/>
  <c r="Y1617" i="20"/>
  <c r="X1617" i="20"/>
  <c r="Y1971" i="20"/>
  <c r="X1971" i="20"/>
  <c r="Z893" i="20"/>
  <c r="Y903" i="20"/>
  <c r="Z914" i="20"/>
  <c r="Y924" i="20"/>
  <c r="Z935" i="20"/>
  <c r="Y945" i="20"/>
  <c r="Z956" i="20"/>
  <c r="Y966" i="20"/>
  <c r="Y1197" i="20"/>
  <c r="Z1201" i="20"/>
  <c r="Y1201" i="20"/>
  <c r="N1204" i="20"/>
  <c r="P1225" i="20"/>
  <c r="X1225" i="20" s="1"/>
  <c r="O1225" i="20"/>
  <c r="AA1225" i="20" s="1"/>
  <c r="Z1250" i="20"/>
  <c r="O1253" i="20"/>
  <c r="N1274" i="20"/>
  <c r="Q1278" i="20"/>
  <c r="Z1292" i="20"/>
  <c r="Z1313" i="20"/>
  <c r="Y1334" i="20"/>
  <c r="Z1341" i="20"/>
  <c r="Y1341" i="20"/>
  <c r="X1341" i="20"/>
  <c r="Z1383" i="20"/>
  <c r="Y1383" i="20"/>
  <c r="X1404" i="20"/>
  <c r="N1435" i="20"/>
  <c r="AA1467" i="20"/>
  <c r="Y1467" i="20"/>
  <c r="N1498" i="20"/>
  <c r="AA1505" i="20"/>
  <c r="AA1530" i="20"/>
  <c r="X1194" i="20"/>
  <c r="P1246" i="20"/>
  <c r="Z1246" i="20" s="1"/>
  <c r="O1246" i="20"/>
  <c r="Z1271" i="20"/>
  <c r="Q1799" i="20"/>
  <c r="P1799" i="20"/>
  <c r="O1799" i="20"/>
  <c r="P1267" i="20"/>
  <c r="O1267" i="20"/>
  <c r="Q1274" i="20"/>
  <c r="P1288" i="20"/>
  <c r="O1288" i="20"/>
  <c r="Y1292" i="20"/>
  <c r="Y1313" i="20"/>
  <c r="P1330" i="20"/>
  <c r="O1330" i="20"/>
  <c r="Y1330" i="20" s="1"/>
  <c r="AK1334" i="20"/>
  <c r="AJ1334" i="20"/>
  <c r="AI1334" i="20"/>
  <c r="AH1334" i="20"/>
  <c r="AK1439" i="20"/>
  <c r="AI1439" i="20"/>
  <c r="AH1439" i="20"/>
  <c r="AK1502" i="20"/>
  <c r="AI1502" i="20"/>
  <c r="AH1502" i="20"/>
  <c r="AA1516" i="20"/>
  <c r="AI1565" i="20"/>
  <c r="AK1565" i="20"/>
  <c r="AJ1565" i="20"/>
  <c r="N1799" i="20"/>
  <c r="AA2030" i="20"/>
  <c r="P1337" i="20"/>
  <c r="Y1337" i="20" s="1"/>
  <c r="P1348" i="20"/>
  <c r="P1358" i="20"/>
  <c r="Y1358" i="20" s="1"/>
  <c r="P1369" i="20"/>
  <c r="Z1369" i="20" s="1"/>
  <c r="P1379" i="20"/>
  <c r="AA1379" i="20" s="1"/>
  <c r="P1390" i="20"/>
  <c r="X1390" i="20" s="1"/>
  <c r="P1400" i="20"/>
  <c r="AA1400" i="20" s="1"/>
  <c r="P1411" i="20"/>
  <c r="X1411" i="20" s="1"/>
  <c r="P1421" i="20"/>
  <c r="Z1421" i="20" s="1"/>
  <c r="P1432" i="20"/>
  <c r="X1432" i="20" s="1"/>
  <c r="P1442" i="20"/>
  <c r="AA1442" i="20" s="1"/>
  <c r="P1453" i="20"/>
  <c r="Y1453" i="20" s="1"/>
  <c r="P1463" i="20"/>
  <c r="P1474" i="20"/>
  <c r="X1474" i="20" s="1"/>
  <c r="P1484" i="20"/>
  <c r="AA1484" i="20" s="1"/>
  <c r="P1495" i="20"/>
  <c r="Y1495" i="20" s="1"/>
  <c r="P1505" i="20"/>
  <c r="X1505" i="20" s="1"/>
  <c r="P1516" i="20"/>
  <c r="X1516" i="20" s="1"/>
  <c r="Z1523" i="20"/>
  <c r="AJ1523" i="20" s="1"/>
  <c r="P1540" i="20"/>
  <c r="N1540" i="20"/>
  <c r="P1554" i="20"/>
  <c r="Z1554" i="20" s="1"/>
  <c r="Q1558" i="20"/>
  <c r="AA1628" i="20"/>
  <c r="Z1628" i="20"/>
  <c r="Y1628" i="20"/>
  <c r="Z1768" i="20"/>
  <c r="Y1768" i="20"/>
  <c r="AA1806" i="20"/>
  <c r="AA1869" i="20"/>
  <c r="X1421" i="20"/>
  <c r="Y1432" i="20"/>
  <c r="X1442" i="20"/>
  <c r="X1484" i="20"/>
  <c r="Y1516" i="20"/>
  <c r="X1530" i="20"/>
  <c r="Q1537" i="20"/>
  <c r="X1537" i="20" s="1"/>
  <c r="X1544" i="20"/>
  <c r="Z1586" i="20"/>
  <c r="Y1586" i="20"/>
  <c r="P1645" i="20"/>
  <c r="AA1684" i="20"/>
  <c r="Z1684" i="20"/>
  <c r="Y1684" i="20"/>
  <c r="Y1698" i="20"/>
  <c r="Q1813" i="20"/>
  <c r="Q1810" i="20"/>
  <c r="P1810" i="20"/>
  <c r="Z1810" i="20" s="1"/>
  <c r="AA1817" i="20"/>
  <c r="Q1876" i="20"/>
  <c r="Q1873" i="20"/>
  <c r="P1873" i="20"/>
  <c r="Z1873" i="20" s="1"/>
  <c r="Z1908" i="20"/>
  <c r="O2163" i="20"/>
  <c r="P2163" i="20"/>
  <c r="N2163" i="20"/>
  <c r="Y2188" i="20"/>
  <c r="X2188" i="20"/>
  <c r="AA2188" i="20"/>
  <c r="Z2188" i="20"/>
  <c r="Z2394" i="20"/>
  <c r="X2394" i="20"/>
  <c r="Z1432" i="20"/>
  <c r="Y1442" i="20"/>
  <c r="Y1463" i="20"/>
  <c r="Z1474" i="20"/>
  <c r="Y1484" i="20"/>
  <c r="Z1516" i="20"/>
  <c r="Y1530" i="20"/>
  <c r="Z1551" i="20"/>
  <c r="AK1551" i="20" s="1"/>
  <c r="P1582" i="20"/>
  <c r="N1582" i="20"/>
  <c r="Q1603" i="20"/>
  <c r="P1600" i="20"/>
  <c r="AA1600" i="20" s="1"/>
  <c r="P1624" i="20"/>
  <c r="X1628" i="20"/>
  <c r="AA1722" i="20"/>
  <c r="Q1750" i="20"/>
  <c r="Q1747" i="20"/>
  <c r="P1747" i="20"/>
  <c r="Z1747" i="20" s="1"/>
  <c r="AA1754" i="20"/>
  <c r="AK1754" i="20" s="1"/>
  <c r="AA1785" i="20"/>
  <c r="Y1810" i="20"/>
  <c r="X1810" i="20"/>
  <c r="Y1824" i="20"/>
  <c r="AA1848" i="20"/>
  <c r="AA1873" i="20"/>
  <c r="Y1873" i="20"/>
  <c r="Z2044" i="20"/>
  <c r="X2044" i="20"/>
  <c r="Z1442" i="20"/>
  <c r="Z1463" i="20"/>
  <c r="Z1484" i="20"/>
  <c r="Z1505" i="20"/>
  <c r="Z1530" i="20"/>
  <c r="Q1652" i="20"/>
  <c r="P1652" i="20"/>
  <c r="O1652" i="20"/>
  <c r="AJ1670" i="20"/>
  <c r="AI1670" i="20"/>
  <c r="P1708" i="20"/>
  <c r="P1715" i="20"/>
  <c r="O1715" i="20"/>
  <c r="AA1747" i="20"/>
  <c r="P1771" i="20"/>
  <c r="Q1778" i="20"/>
  <c r="Y1778" i="20" s="1"/>
  <c r="P1778" i="20"/>
  <c r="O1778" i="20"/>
  <c r="P1834" i="20"/>
  <c r="Q1841" i="20"/>
  <c r="P1841" i="20"/>
  <c r="Z1841" i="20" s="1"/>
  <c r="O1841" i="20"/>
  <c r="AA1936" i="20"/>
  <c r="Q1985" i="20"/>
  <c r="Z1985" i="20" s="1"/>
  <c r="Q1988" i="20"/>
  <c r="P1985" i="20"/>
  <c r="P1988" i="20"/>
  <c r="X1988" i="20" s="1"/>
  <c r="Y2013" i="20"/>
  <c r="X2013" i="20"/>
  <c r="N1302" i="20"/>
  <c r="N1323" i="20"/>
  <c r="N1344" i="20"/>
  <c r="N1365" i="20"/>
  <c r="N1386" i="20"/>
  <c r="N1407" i="20"/>
  <c r="N1428" i="20"/>
  <c r="N1449" i="20"/>
  <c r="N1470" i="20"/>
  <c r="N1491" i="20"/>
  <c r="N1512" i="20"/>
  <c r="N1575" i="20"/>
  <c r="Z1579" i="20"/>
  <c r="X1579" i="20"/>
  <c r="Q1582" i="20"/>
  <c r="N1652" i="20"/>
  <c r="AA1659" i="20"/>
  <c r="P1666" i="20"/>
  <c r="N1715" i="20"/>
  <c r="Z1740" i="20"/>
  <c r="X1740" i="20"/>
  <c r="AA1778" i="20"/>
  <c r="Z1778" i="20"/>
  <c r="Y1841" i="20"/>
  <c r="X1841" i="20"/>
  <c r="AI1929" i="20"/>
  <c r="Y2009" i="20"/>
  <c r="X2009" i="20"/>
  <c r="Z2009" i="20"/>
  <c r="AA2149" i="20"/>
  <c r="Y2149" i="20"/>
  <c r="Z1565" i="20"/>
  <c r="AH1565" i="20" s="1"/>
  <c r="Y1565" i="20"/>
  <c r="P1568" i="20"/>
  <c r="Z1568" i="20" s="1"/>
  <c r="O1568" i="20"/>
  <c r="Y1568" i="20" s="1"/>
  <c r="AA1701" i="20"/>
  <c r="Q1792" i="20"/>
  <c r="Q1789" i="20"/>
  <c r="X1789" i="20" s="1"/>
  <c r="P1789" i="20"/>
  <c r="AA1796" i="20"/>
  <c r="Q1855" i="20"/>
  <c r="Q1852" i="20"/>
  <c r="P1852" i="20"/>
  <c r="AA1852" i="20" s="1"/>
  <c r="AA1859" i="20"/>
  <c r="P1561" i="20"/>
  <c r="N1561" i="20"/>
  <c r="AA1596" i="20"/>
  <c r="Q1610" i="20"/>
  <c r="P1610" i="20"/>
  <c r="X1610" i="20" s="1"/>
  <c r="O1610" i="20"/>
  <c r="Q1624" i="20"/>
  <c r="Q1621" i="20"/>
  <c r="P1621" i="20"/>
  <c r="AA1621" i="20" s="1"/>
  <c r="Q1645" i="20"/>
  <c r="Q1642" i="20"/>
  <c r="P1642" i="20"/>
  <c r="X1642" i="20" s="1"/>
  <c r="Q1673" i="20"/>
  <c r="P1673" i="20"/>
  <c r="AA1673" i="20" s="1"/>
  <c r="O1673" i="20"/>
  <c r="Y1673" i="20" s="1"/>
  <c r="P1687" i="20"/>
  <c r="P1694" i="20"/>
  <c r="Y1694" i="20" s="1"/>
  <c r="O1694" i="20"/>
  <c r="Q1729" i="20"/>
  <c r="Q1726" i="20"/>
  <c r="P1726" i="20"/>
  <c r="Z1726" i="20" s="1"/>
  <c r="AA1733" i="20"/>
  <c r="AA1764" i="20"/>
  <c r="AA1789" i="20"/>
  <c r="Z1789" i="20"/>
  <c r="Y1789" i="20"/>
  <c r="Y1803" i="20"/>
  <c r="AA1827" i="20"/>
  <c r="Z1852" i="20"/>
  <c r="Y1852" i="20"/>
  <c r="Q1890" i="20"/>
  <c r="P1890" i="20"/>
  <c r="O1890" i="20"/>
  <c r="N1890" i="20"/>
  <c r="Q1911" i="20"/>
  <c r="P1911" i="20"/>
  <c r="O1911" i="20"/>
  <c r="AA1911" i="20" s="1"/>
  <c r="X2027" i="20"/>
  <c r="O1561" i="20"/>
  <c r="Y1610" i="20"/>
  <c r="Q1631" i="20"/>
  <c r="P1631" i="20"/>
  <c r="Z1631" i="20" s="1"/>
  <c r="O1631" i="20"/>
  <c r="AA1642" i="20"/>
  <c r="Z1642" i="20"/>
  <c r="AA1694" i="20"/>
  <c r="Z1694" i="20"/>
  <c r="P1757" i="20"/>
  <c r="Z1757" i="20" s="1"/>
  <c r="O1757" i="20"/>
  <c r="AA1757" i="20" s="1"/>
  <c r="Q1820" i="20"/>
  <c r="P1820" i="20"/>
  <c r="O1820" i="20"/>
  <c r="Z1911" i="20"/>
  <c r="Q1964" i="20"/>
  <c r="Q1967" i="20"/>
  <c r="P1964" i="20"/>
  <c r="P1967" i="20"/>
  <c r="Y1967" i="20" s="1"/>
  <c r="Y1992" i="20"/>
  <c r="X1992" i="20"/>
  <c r="AA2020" i="20"/>
  <c r="AI2034" i="20"/>
  <c r="Q2079" i="20"/>
  <c r="Z2079" i="20" s="1"/>
  <c r="P2079" i="20"/>
  <c r="AA2079" i="20" s="1"/>
  <c r="Q2076" i="20"/>
  <c r="P2076" i="20"/>
  <c r="AA1554" i="20"/>
  <c r="Y1554" i="20"/>
  <c r="X1554" i="20"/>
  <c r="Z1558" i="20"/>
  <c r="X1558" i="20"/>
  <c r="AK1572" i="20"/>
  <c r="AI1572" i="20"/>
  <c r="AH1572" i="20"/>
  <c r="Q1593" i="20"/>
  <c r="P1593" i="20"/>
  <c r="Y1593" i="20" s="1"/>
  <c r="Q1596" i="20"/>
  <c r="Z1596" i="20" s="1"/>
  <c r="Z1607" i="20"/>
  <c r="AJ1607" i="20" s="1"/>
  <c r="Y1607" i="20"/>
  <c r="Y1631" i="20"/>
  <c r="AA1649" i="20"/>
  <c r="X1757" i="20"/>
  <c r="AA1820" i="20"/>
  <c r="Z1820" i="20"/>
  <c r="Y1820" i="20"/>
  <c r="X1820" i="20"/>
  <c r="Y1988" i="20"/>
  <c r="AA1988" i="20"/>
  <c r="Z1988" i="20"/>
  <c r="Z2069" i="20"/>
  <c r="Y2069" i="20"/>
  <c r="P1526" i="20"/>
  <c r="AA1526" i="20" s="1"/>
  <c r="Z1544" i="20"/>
  <c r="Y1544" i="20"/>
  <c r="P1547" i="20"/>
  <c r="Z1547" i="20" s="1"/>
  <c r="O1547" i="20"/>
  <c r="Y1547" i="20" s="1"/>
  <c r="Y1642" i="20"/>
  <c r="Q1666" i="20"/>
  <c r="Q1663" i="20"/>
  <c r="AA1663" i="20" s="1"/>
  <c r="P1663" i="20"/>
  <c r="X1673" i="20"/>
  <c r="Q1708" i="20"/>
  <c r="Q1705" i="20"/>
  <c r="P1705" i="20"/>
  <c r="AA1705" i="20" s="1"/>
  <c r="AA1712" i="20"/>
  <c r="Q1771" i="20"/>
  <c r="Q1768" i="20"/>
  <c r="P1768" i="20"/>
  <c r="AA1768" i="20" s="1"/>
  <c r="AA1775" i="20"/>
  <c r="Q1834" i="20"/>
  <c r="Q1831" i="20"/>
  <c r="Z1831" i="20" s="1"/>
  <c r="P1831" i="20"/>
  <c r="AA1838" i="20"/>
  <c r="AA2069" i="20"/>
  <c r="Y1649" i="20"/>
  <c r="AK1649" i="20" s="1"/>
  <c r="X1659" i="20"/>
  <c r="Y1670" i="20"/>
  <c r="X1680" i="20"/>
  <c r="Y1691" i="20"/>
  <c r="X1701" i="20"/>
  <c r="Y1712" i="20"/>
  <c r="AK1712" i="20" s="1"/>
  <c r="X1722" i="20"/>
  <c r="Y1733" i="20"/>
  <c r="AK1733" i="20" s="1"/>
  <c r="Y1754" i="20"/>
  <c r="X1764" i="20"/>
  <c r="Y1775" i="20"/>
  <c r="AK1775" i="20" s="1"/>
  <c r="X1785" i="20"/>
  <c r="Y1796" i="20"/>
  <c r="AK1796" i="20" s="1"/>
  <c r="X1806" i="20"/>
  <c r="Y1817" i="20"/>
  <c r="AK1817" i="20" s="1"/>
  <c r="X1827" i="20"/>
  <c r="Y1838" i="20"/>
  <c r="X1848" i="20"/>
  <c r="Y1859" i="20"/>
  <c r="AK1859" i="20" s="1"/>
  <c r="X1869" i="20"/>
  <c r="Z1950" i="20"/>
  <c r="AK1950" i="20" s="1"/>
  <c r="AA1964" i="20"/>
  <c r="AA2006" i="20"/>
  <c r="AH2034" i="20"/>
  <c r="Q2100" i="20"/>
  <c r="AA2345" i="20"/>
  <c r="Z1649" i="20"/>
  <c r="AH1649" i="20" s="1"/>
  <c r="Y1659" i="20"/>
  <c r="Z1670" i="20"/>
  <c r="AH1670" i="20" s="1"/>
  <c r="Y1680" i="20"/>
  <c r="Z1691" i="20"/>
  <c r="Y1701" i="20"/>
  <c r="Z1712" i="20"/>
  <c r="Y1722" i="20"/>
  <c r="Z1733" i="20"/>
  <c r="AJ1733" i="20" s="1"/>
  <c r="Z1754" i="20"/>
  <c r="Y1764" i="20"/>
  <c r="Z1775" i="20"/>
  <c r="AJ1775" i="20" s="1"/>
  <c r="Y1785" i="20"/>
  <c r="Z1796" i="20"/>
  <c r="AJ1796" i="20" s="1"/>
  <c r="Y1806" i="20"/>
  <c r="Z1817" i="20"/>
  <c r="AH1817" i="20" s="1"/>
  <c r="Y1827" i="20"/>
  <c r="Z1838" i="20"/>
  <c r="AJ1838" i="20" s="1"/>
  <c r="Y1848" i="20"/>
  <c r="Z1859" i="20"/>
  <c r="AH1859" i="20" s="1"/>
  <c r="Y1869" i="20"/>
  <c r="X1908" i="20"/>
  <c r="Y1915" i="20"/>
  <c r="AK1915" i="20" s="1"/>
  <c r="AH2055" i="20"/>
  <c r="Z1659" i="20"/>
  <c r="Z1680" i="20"/>
  <c r="Z1701" i="20"/>
  <c r="Z1722" i="20"/>
  <c r="Q1736" i="20"/>
  <c r="Q1757" i="20"/>
  <c r="Z1764" i="20"/>
  <c r="Z1785" i="20"/>
  <c r="Z1806" i="20"/>
  <c r="Z1827" i="20"/>
  <c r="Z1848" i="20"/>
  <c r="Z1869" i="20"/>
  <c r="Y1894" i="20"/>
  <c r="Y1908" i="20"/>
  <c r="AH1929" i="20"/>
  <c r="AA2048" i="20"/>
  <c r="X2048" i="20"/>
  <c r="N1624" i="20"/>
  <c r="N1645" i="20"/>
  <c r="N1666" i="20"/>
  <c r="N1687" i="20"/>
  <c r="N1708" i="20"/>
  <c r="N1729" i="20"/>
  <c r="N1750" i="20"/>
  <c r="N1771" i="20"/>
  <c r="N1792" i="20"/>
  <c r="N1813" i="20"/>
  <c r="N1834" i="20"/>
  <c r="N1855" i="20"/>
  <c r="N1876" i="20"/>
  <c r="Q1946" i="20"/>
  <c r="AA2037" i="20"/>
  <c r="X1925" i="20"/>
  <c r="P1939" i="20"/>
  <c r="Q1936" i="20"/>
  <c r="AA1943" i="20"/>
  <c r="Z1981" i="20"/>
  <c r="X1981" i="20"/>
  <c r="Z2002" i="20"/>
  <c r="X2002" i="20"/>
  <c r="Z2023" i="20"/>
  <c r="X2023" i="20"/>
  <c r="AA2023" i="20"/>
  <c r="Y2065" i="20"/>
  <c r="AA2065" i="20"/>
  <c r="AJ2181" i="20"/>
  <c r="AI2181" i="20"/>
  <c r="AA2258" i="20"/>
  <c r="Y2258" i="20"/>
  <c r="X2258" i="20"/>
  <c r="P1614" i="20"/>
  <c r="P1635" i="20"/>
  <c r="P1656" i="20"/>
  <c r="Y1656" i="20" s="1"/>
  <c r="P1677" i="20"/>
  <c r="P1698" i="20"/>
  <c r="P1719" i="20"/>
  <c r="P1761" i="20"/>
  <c r="Y1761" i="20" s="1"/>
  <c r="P1782" i="20"/>
  <c r="Y1782" i="20" s="1"/>
  <c r="P1803" i="20"/>
  <c r="P1824" i="20"/>
  <c r="P1845" i="20"/>
  <c r="Y1845" i="20" s="1"/>
  <c r="P1866" i="20"/>
  <c r="Q1883" i="20"/>
  <c r="X1894" i="20"/>
  <c r="AA1901" i="20"/>
  <c r="Q1918" i="20"/>
  <c r="Z1918" i="20" s="1"/>
  <c r="P1922" i="20"/>
  <c r="N1932" i="20"/>
  <c r="Z1936" i="20"/>
  <c r="Y1936" i="20"/>
  <c r="X1936" i="20"/>
  <c r="N1946" i="20"/>
  <c r="Z1960" i="20"/>
  <c r="X1960" i="20"/>
  <c r="Z1964" i="20"/>
  <c r="Z1999" i="20"/>
  <c r="Y1999" i="20"/>
  <c r="Z2006" i="20"/>
  <c r="Y2020" i="20"/>
  <c r="X2020" i="20"/>
  <c r="Y2048" i="20"/>
  <c r="Y2079" i="20"/>
  <c r="X2415" i="20"/>
  <c r="Q1761" i="20"/>
  <c r="Q1782" i="20"/>
  <c r="Q1803" i="20"/>
  <c r="Q1824" i="20"/>
  <c r="Q1845" i="20"/>
  <c r="Q1866" i="20"/>
  <c r="AA1880" i="20"/>
  <c r="AI1880" i="20" s="1"/>
  <c r="Z1894" i="20"/>
  <c r="Q1922" i="20"/>
  <c r="AA1922" i="20" s="1"/>
  <c r="P1925" i="20"/>
  <c r="Y1925" i="20" s="1"/>
  <c r="O1932" i="20"/>
  <c r="AA1953" i="20"/>
  <c r="Z1953" i="20"/>
  <c r="Y2023" i="20"/>
  <c r="AA2044" i="20"/>
  <c r="Z2139" i="20"/>
  <c r="X2139" i="20"/>
  <c r="Q1974" i="20"/>
  <c r="O1974" i="20"/>
  <c r="Q1995" i="20"/>
  <c r="O1995" i="20"/>
  <c r="Q2016" i="20"/>
  <c r="O2016" i="20"/>
  <c r="Q2135" i="20"/>
  <c r="P2135" i="20"/>
  <c r="X2135" i="20" s="1"/>
  <c r="Q2132" i="20"/>
  <c r="AA2132" i="20" s="1"/>
  <c r="P2132" i="20"/>
  <c r="Y2282" i="20"/>
  <c r="O1743" i="20"/>
  <c r="Z1743" i="20" s="1"/>
  <c r="N1883" i="20"/>
  <c r="X1897" i="20"/>
  <c r="Q1901" i="20"/>
  <c r="Z1901" i="20" s="1"/>
  <c r="Z1925" i="20"/>
  <c r="X1943" i="20"/>
  <c r="N1974" i="20"/>
  <c r="AA1981" i="20"/>
  <c r="N1995" i="20"/>
  <c r="AA2002" i="20"/>
  <c r="N2016" i="20"/>
  <c r="Y2030" i="20"/>
  <c r="O2100" i="20"/>
  <c r="P2100" i="20"/>
  <c r="AI2121" i="20"/>
  <c r="Z2132" i="20"/>
  <c r="Y2132" i="20"/>
  <c r="X2177" i="20"/>
  <c r="AA2177" i="20"/>
  <c r="Y2177" i="20"/>
  <c r="P1904" i="20"/>
  <c r="Y1904" i="20" s="1"/>
  <c r="AA1925" i="20"/>
  <c r="AK1929" i="20"/>
  <c r="AJ1929" i="20"/>
  <c r="Y1943" i="20"/>
  <c r="P1974" i="20"/>
  <c r="P1995" i="20"/>
  <c r="P2016" i="20"/>
  <c r="Q2027" i="20"/>
  <c r="AA2027" i="20" s="1"/>
  <c r="Q2030" i="20"/>
  <c r="Z2030" i="20" s="1"/>
  <c r="AK2034" i="20"/>
  <c r="AJ2034" i="20"/>
  <c r="Z2065" i="20"/>
  <c r="X2065" i="20"/>
  <c r="N2100" i="20"/>
  <c r="X2069" i="20"/>
  <c r="Y2104" i="20"/>
  <c r="Z2107" i="20"/>
  <c r="X2107" i="20"/>
  <c r="AA2202" i="20"/>
  <c r="Y2254" i="20"/>
  <c r="Q1957" i="20"/>
  <c r="AA1957" i="20" s="1"/>
  <c r="Q1978" i="20"/>
  <c r="AA1978" i="20" s="1"/>
  <c r="Q1999" i="20"/>
  <c r="X1999" i="20" s="1"/>
  <c r="Q2020" i="20"/>
  <c r="Z2020" i="20" s="1"/>
  <c r="Q2041" i="20"/>
  <c r="AA2041" i="20" s="1"/>
  <c r="Q2051" i="20"/>
  <c r="Y2051" i="20" s="1"/>
  <c r="AJ2055" i="20"/>
  <c r="Q2062" i="20"/>
  <c r="Z2062" i="20" s="1"/>
  <c r="Q2072" i="20"/>
  <c r="AA2072" i="20" s="1"/>
  <c r="AA2076" i="20"/>
  <c r="AA2097" i="20"/>
  <c r="AJ2097" i="20" s="1"/>
  <c r="Y2097" i="20"/>
  <c r="AI2097" i="20" s="1"/>
  <c r="Z2149" i="20"/>
  <c r="Z2167" i="20"/>
  <c r="Y2191" i="20"/>
  <c r="AA2226" i="20"/>
  <c r="Z2226" i="20"/>
  <c r="Y2226" i="20"/>
  <c r="X2226" i="20"/>
  <c r="AJ2244" i="20"/>
  <c r="AA2289" i="20"/>
  <c r="Z2289" i="20"/>
  <c r="Y2289" i="20"/>
  <c r="X2289" i="20"/>
  <c r="AK2307" i="20"/>
  <c r="AJ2307" i="20"/>
  <c r="X2352" i="20"/>
  <c r="AA2426" i="20"/>
  <c r="Z2426" i="20"/>
  <c r="Y2426" i="20"/>
  <c r="X2426" i="20"/>
  <c r="AH2499" i="20"/>
  <c r="X2062" i="20"/>
  <c r="X2104" i="20"/>
  <c r="Y2107" i="20"/>
  <c r="Y2125" i="20"/>
  <c r="AK2125" i="20" s="1"/>
  <c r="Z2128" i="20"/>
  <c r="X2128" i="20"/>
  <c r="Y2212" i="20"/>
  <c r="Y2275" i="20"/>
  <c r="Z2384" i="20"/>
  <c r="AA2384" i="20"/>
  <c r="Y2384" i="20"/>
  <c r="X2384" i="20"/>
  <c r="Y2468" i="20"/>
  <c r="X2468" i="20"/>
  <c r="X2531" i="20"/>
  <c r="AA2531" i="20"/>
  <c r="Z2531" i="20"/>
  <c r="Y2531" i="20"/>
  <c r="X2030" i="20"/>
  <c r="X2051" i="20"/>
  <c r="Y2062" i="20"/>
  <c r="Q2093" i="20"/>
  <c r="P2093" i="20"/>
  <c r="Q2090" i="20"/>
  <c r="Y2090" i="20" s="1"/>
  <c r="X2093" i="20"/>
  <c r="Z2104" i="20"/>
  <c r="AA2107" i="20"/>
  <c r="Y2146" i="20"/>
  <c r="X2146" i="20"/>
  <c r="Q2163" i="20"/>
  <c r="Y2072" i="20"/>
  <c r="Y2083" i="20"/>
  <c r="AA2104" i="20"/>
  <c r="Z2121" i="20"/>
  <c r="AH2121" i="20" s="1"/>
  <c r="Y2121" i="20"/>
  <c r="AA2160" i="20"/>
  <c r="AA2216" i="20"/>
  <c r="Z2408" i="20"/>
  <c r="Y2408" i="20"/>
  <c r="AA2408" i="20"/>
  <c r="Z2086" i="20"/>
  <c r="X2086" i="20"/>
  <c r="AA2118" i="20"/>
  <c r="Y2118" i="20"/>
  <c r="AA2184" i="20"/>
  <c r="Z2184" i="20"/>
  <c r="Y2184" i="20"/>
  <c r="X2184" i="20"/>
  <c r="Z2195" i="20"/>
  <c r="AA2247" i="20"/>
  <c r="Z2247" i="20"/>
  <c r="Y2247" i="20"/>
  <c r="X2247" i="20"/>
  <c r="AK2265" i="20"/>
  <c r="AJ2265" i="20"/>
  <c r="AI2265" i="20"/>
  <c r="AH2265" i="20"/>
  <c r="AA2310" i="20"/>
  <c r="Z2310" i="20"/>
  <c r="Y2310" i="20"/>
  <c r="X2310" i="20"/>
  <c r="Q2324" i="20"/>
  <c r="Q2321" i="20"/>
  <c r="P2321" i="20"/>
  <c r="Z2321" i="20" s="1"/>
  <c r="AH2478" i="20"/>
  <c r="O2037" i="20"/>
  <c r="O2058" i="20"/>
  <c r="AA2058" i="20" s="1"/>
  <c r="Q2114" i="20"/>
  <c r="P2114" i="20"/>
  <c r="X2114" i="20" s="1"/>
  <c r="Q2111" i="20"/>
  <c r="AA2111" i="20" s="1"/>
  <c r="N2142" i="20"/>
  <c r="Z2170" i="20"/>
  <c r="AA2205" i="20"/>
  <c r="Z2205" i="20"/>
  <c r="Y2205" i="20"/>
  <c r="X2205" i="20"/>
  <c r="Y2261" i="20"/>
  <c r="Q2412" i="20"/>
  <c r="P2412" i="20"/>
  <c r="Q2415" i="20"/>
  <c r="Y2415" i="20" s="1"/>
  <c r="X2083" i="20"/>
  <c r="Q2156" i="20"/>
  <c r="P2156" i="20"/>
  <c r="X2156" i="20" s="1"/>
  <c r="Q2153" i="20"/>
  <c r="X2153" i="20" s="1"/>
  <c r="X2160" i="20"/>
  <c r="AA2237" i="20"/>
  <c r="Z2237" i="20"/>
  <c r="X2237" i="20"/>
  <c r="Y2321" i="20"/>
  <c r="Z2356" i="20"/>
  <c r="Z2387" i="20"/>
  <c r="Y2387" i="20"/>
  <c r="X2387" i="20"/>
  <c r="AA2387" i="20"/>
  <c r="Y2086" i="20"/>
  <c r="AK2097" i="20"/>
  <c r="X2118" i="20"/>
  <c r="AA2139" i="20"/>
  <c r="Y2153" i="20"/>
  <c r="Y2167" i="20"/>
  <c r="X2167" i="20"/>
  <c r="Z2191" i="20"/>
  <c r="AH2223" i="20"/>
  <c r="AA2268" i="20"/>
  <c r="Z2268" i="20"/>
  <c r="Y2268" i="20"/>
  <c r="X2268" i="20"/>
  <c r="AK2286" i="20"/>
  <c r="P2314" i="20"/>
  <c r="Z2314" i="20" s="1"/>
  <c r="Q2317" i="20"/>
  <c r="Q2314" i="20"/>
  <c r="P2317" i="20"/>
  <c r="Z2405" i="20"/>
  <c r="AA2405" i="20"/>
  <c r="Y2405" i="20"/>
  <c r="X2405" i="20"/>
  <c r="Q2538" i="20"/>
  <c r="P2538" i="20"/>
  <c r="Q2541" i="20"/>
  <c r="X2541" i="20" s="1"/>
  <c r="P2541" i="20"/>
  <c r="AA2541" i="20" s="1"/>
  <c r="AA2209" i="20"/>
  <c r="AA2230" i="20"/>
  <c r="Z2240" i="20"/>
  <c r="AA2251" i="20"/>
  <c r="Z2261" i="20"/>
  <c r="AA2272" i="20"/>
  <c r="Z2282" i="20"/>
  <c r="AA2293" i="20"/>
  <c r="X2349" i="20"/>
  <c r="AA2363" i="20"/>
  <c r="AA2457" i="20"/>
  <c r="Y2520" i="20"/>
  <c r="Q2548" i="20"/>
  <c r="Q2545" i="20"/>
  <c r="P2545" i="20"/>
  <c r="AA2545" i="20" s="1"/>
  <c r="Y2139" i="20"/>
  <c r="X2149" i="20"/>
  <c r="Y2160" i="20"/>
  <c r="X2170" i="20"/>
  <c r="Y2181" i="20"/>
  <c r="AK2181" i="20" s="1"/>
  <c r="X2191" i="20"/>
  <c r="Y2202" i="20"/>
  <c r="X2212" i="20"/>
  <c r="Y2223" i="20"/>
  <c r="AK2223" i="20" s="1"/>
  <c r="X2233" i="20"/>
  <c r="Y2244" i="20"/>
  <c r="AI2244" i="20" s="1"/>
  <c r="X2254" i="20"/>
  <c r="Y2265" i="20"/>
  <c r="X2275" i="20"/>
  <c r="Y2286" i="20"/>
  <c r="AJ2286" i="20" s="1"/>
  <c r="X2296" i="20"/>
  <c r="Y2307" i="20"/>
  <c r="AI2307" i="20" s="1"/>
  <c r="O2387" i="20"/>
  <c r="Y2545" i="20"/>
  <c r="Z2762" i="20"/>
  <c r="X2762" i="20"/>
  <c r="P2905" i="20"/>
  <c r="AA2905" i="20" s="1"/>
  <c r="Q2902" i="20"/>
  <c r="Q2905" i="20"/>
  <c r="P2902" i="20"/>
  <c r="Q2174" i="20"/>
  <c r="X2174" i="20" s="1"/>
  <c r="Q2195" i="20"/>
  <c r="X2195" i="20" s="1"/>
  <c r="Q2216" i="20"/>
  <c r="Z2216" i="20" s="1"/>
  <c r="Q2237" i="20"/>
  <c r="Y2237" i="20" s="1"/>
  <c r="Q2258" i="20"/>
  <c r="Z2258" i="20" s="1"/>
  <c r="Q2279" i="20"/>
  <c r="AA2279" i="20" s="1"/>
  <c r="Q2300" i="20"/>
  <c r="AA2300" i="20" s="1"/>
  <c r="X2314" i="20"/>
  <c r="O2317" i="20"/>
  <c r="N2317" i="20"/>
  <c r="P2380" i="20"/>
  <c r="O2380" i="20"/>
  <c r="N2380" i="20"/>
  <c r="O2408" i="20"/>
  <c r="X2408" i="20" s="1"/>
  <c r="Q2443" i="20"/>
  <c r="Q2440" i="20"/>
  <c r="P2440" i="20"/>
  <c r="AA2440" i="20" s="1"/>
  <c r="P2324" i="20"/>
  <c r="Z2503" i="20"/>
  <c r="Y2503" i="20"/>
  <c r="X2503" i="20"/>
  <c r="AA2510" i="20"/>
  <c r="Q2527" i="20"/>
  <c r="Q2524" i="20"/>
  <c r="AA2524" i="20" s="1"/>
  <c r="P2524" i="20"/>
  <c r="Y2524" i="20" s="1"/>
  <c r="N2324" i="20"/>
  <c r="Q2380" i="20"/>
  <c r="P2377" i="20"/>
  <c r="Z2377" i="20" s="1"/>
  <c r="P2401" i="20"/>
  <c r="O2401" i="20"/>
  <c r="N2401" i="20"/>
  <c r="Q2450" i="20"/>
  <c r="P2450" i="20"/>
  <c r="Q2517" i="20"/>
  <c r="P2517" i="20"/>
  <c r="Q2520" i="20"/>
  <c r="P2520" i="20"/>
  <c r="X2520" i="20" s="1"/>
  <c r="P2548" i="20"/>
  <c r="N2548" i="20"/>
  <c r="O2548" i="20"/>
  <c r="P2177" i="20"/>
  <c r="Z2177" i="20" s="1"/>
  <c r="P2198" i="20"/>
  <c r="P2219" i="20"/>
  <c r="AA2219" i="20" s="1"/>
  <c r="P2240" i="20"/>
  <c r="AA2240" i="20" s="1"/>
  <c r="P2261" i="20"/>
  <c r="AA2261" i="20" s="1"/>
  <c r="P2282" i="20"/>
  <c r="AA2282" i="20" s="1"/>
  <c r="P2303" i="20"/>
  <c r="AA2303" i="20" s="1"/>
  <c r="Y2314" i="20"/>
  <c r="O2324" i="20"/>
  <c r="O2359" i="20"/>
  <c r="N2359" i="20"/>
  <c r="N2366" i="20"/>
  <c r="Y2373" i="20"/>
  <c r="AA2377" i="20"/>
  <c r="AA2436" i="20"/>
  <c r="AI2436" i="20" s="1"/>
  <c r="Z2436" i="20"/>
  <c r="AJ2436" i="20" s="1"/>
  <c r="Y2436" i="20"/>
  <c r="N2450" i="20"/>
  <c r="Y2541" i="20"/>
  <c r="AA2331" i="20"/>
  <c r="Y2331" i="20"/>
  <c r="AH2331" i="20" s="1"/>
  <c r="O2338" i="20"/>
  <c r="N2338" i="20"/>
  <c r="Z2342" i="20"/>
  <c r="AJ2342" i="20" s="1"/>
  <c r="Q2359" i="20"/>
  <c r="P2356" i="20"/>
  <c r="X2356" i="20" s="1"/>
  <c r="P2359" i="20"/>
  <c r="O2366" i="20"/>
  <c r="Q2401" i="20"/>
  <c r="P2398" i="20"/>
  <c r="AA2398" i="20" s="1"/>
  <c r="Q2422" i="20"/>
  <c r="Q2419" i="20"/>
  <c r="P2419" i="20"/>
  <c r="AA2419" i="20" s="1"/>
  <c r="O2450" i="20"/>
  <c r="Q2464" i="20"/>
  <c r="Q2461" i="20"/>
  <c r="P2461" i="20"/>
  <c r="Z2461" i="20" s="1"/>
  <c r="Y2492" i="20"/>
  <c r="Q2590" i="20"/>
  <c r="Q2587" i="20"/>
  <c r="P2587" i="20"/>
  <c r="AA2587" i="20" s="1"/>
  <c r="X2209" i="20"/>
  <c r="X2230" i="20"/>
  <c r="X2251" i="20"/>
  <c r="X2272" i="20"/>
  <c r="X2293" i="20"/>
  <c r="P2328" i="20"/>
  <c r="Y2335" i="20"/>
  <c r="X2335" i="20"/>
  <c r="Z2345" i="20"/>
  <c r="X2345" i="20"/>
  <c r="AA2352" i="20"/>
  <c r="Y2352" i="20"/>
  <c r="AA2356" i="20"/>
  <c r="Y2356" i="20"/>
  <c r="Q2366" i="20"/>
  <c r="P2370" i="20"/>
  <c r="P2373" i="20"/>
  <c r="Q2377" i="20"/>
  <c r="Z2398" i="20"/>
  <c r="Y2398" i="20"/>
  <c r="X2398" i="20"/>
  <c r="AA2447" i="20"/>
  <c r="AI2447" i="20" s="1"/>
  <c r="AA2461" i="20"/>
  <c r="X2510" i="20"/>
  <c r="N2534" i="20"/>
  <c r="Q2534" i="20"/>
  <c r="P2534" i="20"/>
  <c r="AA2573" i="20"/>
  <c r="Z2573" i="20"/>
  <c r="X2573" i="20"/>
  <c r="Y2573" i="20"/>
  <c r="Y2230" i="20"/>
  <c r="X2240" i="20"/>
  <c r="Y2251" i="20"/>
  <c r="X2261" i="20"/>
  <c r="Y2272" i="20"/>
  <c r="X2282" i="20"/>
  <c r="Y2293" i="20"/>
  <c r="AA2321" i="20"/>
  <c r="Q2338" i="20"/>
  <c r="O2345" i="20"/>
  <c r="Y2345" i="20" s="1"/>
  <c r="X2363" i="20"/>
  <c r="Q2373" i="20"/>
  <c r="AA2394" i="20"/>
  <c r="Y2394" i="20"/>
  <c r="Q2471" i="20"/>
  <c r="P2471" i="20"/>
  <c r="AA2471" i="20" s="1"/>
  <c r="O2534" i="20"/>
  <c r="Z2552" i="20"/>
  <c r="X2552" i="20"/>
  <c r="AA2552" i="20"/>
  <c r="Y2552" i="20"/>
  <c r="Q2391" i="20"/>
  <c r="P2391" i="20"/>
  <c r="AA2415" i="20"/>
  <c r="Z2415" i="20"/>
  <c r="Q2429" i="20"/>
  <c r="AA2429" i="20" s="1"/>
  <c r="P2429" i="20"/>
  <c r="Z2429" i="20" s="1"/>
  <c r="X2471" i="20"/>
  <c r="AA2482" i="20"/>
  <c r="P2527" i="20"/>
  <c r="N2527" i="20"/>
  <c r="O2527" i="20"/>
  <c r="P2849" i="20"/>
  <c r="N2849" i="20"/>
  <c r="Z2447" i="20"/>
  <c r="AK2447" i="20" s="1"/>
  <c r="Y2457" i="20"/>
  <c r="Z2468" i="20"/>
  <c r="Y2478" i="20"/>
  <c r="AK2478" i="20" s="1"/>
  <c r="P2482" i="20"/>
  <c r="Z2482" i="20" s="1"/>
  <c r="Z2489" i="20"/>
  <c r="AK2489" i="20" s="1"/>
  <c r="P2492" i="20"/>
  <c r="AA2492" i="20" s="1"/>
  <c r="Y2499" i="20"/>
  <c r="AK2499" i="20" s="1"/>
  <c r="P2503" i="20"/>
  <c r="AA2503" i="20" s="1"/>
  <c r="Z2510" i="20"/>
  <c r="Q2597" i="20"/>
  <c r="P2597" i="20"/>
  <c r="O2597" i="20"/>
  <c r="N2597" i="20"/>
  <c r="P2632" i="20"/>
  <c r="Q2681" i="20"/>
  <c r="P2681" i="20"/>
  <c r="O2681" i="20"/>
  <c r="N2681" i="20"/>
  <c r="AA2688" i="20"/>
  <c r="AI2688" i="20" s="1"/>
  <c r="AI2699" i="20"/>
  <c r="AA2793" i="20"/>
  <c r="X2832" i="20"/>
  <c r="AA2832" i="20"/>
  <c r="Z2832" i="20"/>
  <c r="Y2832" i="20"/>
  <c r="Z2457" i="20"/>
  <c r="AK2457" i="20" s="1"/>
  <c r="Z2478" i="20"/>
  <c r="AJ2478" i="20" s="1"/>
  <c r="Q2482" i="20"/>
  <c r="Z2499" i="20"/>
  <c r="AJ2499" i="20" s="1"/>
  <c r="Q2503" i="20"/>
  <c r="X2695" i="20"/>
  <c r="N2422" i="20"/>
  <c r="N2443" i="20"/>
  <c r="N2464" i="20"/>
  <c r="N2485" i="20"/>
  <c r="N2506" i="20"/>
  <c r="X2513" i="20"/>
  <c r="AA2583" i="20"/>
  <c r="Z2583" i="20"/>
  <c r="Y2583" i="20"/>
  <c r="X2583" i="20"/>
  <c r="Q2611" i="20"/>
  <c r="Q2608" i="20"/>
  <c r="P2608" i="20"/>
  <c r="Y2608" i="20" s="1"/>
  <c r="Q2674" i="20"/>
  <c r="Q2671" i="20"/>
  <c r="P2671" i="20"/>
  <c r="Y2671" i="20" s="1"/>
  <c r="AA2758" i="20"/>
  <c r="Z2772" i="20"/>
  <c r="Y2772" i="20"/>
  <c r="AA2772" i="20"/>
  <c r="X2772" i="20"/>
  <c r="Q2891" i="20"/>
  <c r="Q2888" i="20"/>
  <c r="P2888" i="20"/>
  <c r="Y2888" i="20" s="1"/>
  <c r="O2422" i="20"/>
  <c r="O2443" i="20"/>
  <c r="O2464" i="20"/>
  <c r="O2485" i="20"/>
  <c r="O2506" i="20"/>
  <c r="Z2513" i="20"/>
  <c r="AA2594" i="20"/>
  <c r="Z2594" i="20"/>
  <c r="Y2594" i="20"/>
  <c r="X2594" i="20"/>
  <c r="Q2618" i="20"/>
  <c r="P2618" i="20"/>
  <c r="O2618" i="20"/>
  <c r="N2618" i="20"/>
  <c r="Q2653" i="20"/>
  <c r="Q2650" i="20"/>
  <c r="AA2650" i="20" s="1"/>
  <c r="P2650" i="20"/>
  <c r="X2650" i="20" s="1"/>
  <c r="Q2660" i="20"/>
  <c r="P2660" i="20"/>
  <c r="O2660" i="20"/>
  <c r="N2660" i="20"/>
  <c r="Z2842" i="20"/>
  <c r="Y2842" i="20"/>
  <c r="X2986" i="20"/>
  <c r="P2433" i="20"/>
  <c r="P2454" i="20"/>
  <c r="P2475" i="20"/>
  <c r="P2496" i="20"/>
  <c r="Q2569" i="20"/>
  <c r="Q2566" i="20"/>
  <c r="X2566" i="20" s="1"/>
  <c r="P2566" i="20"/>
  <c r="Q2632" i="20"/>
  <c r="Q2629" i="20"/>
  <c r="P2629" i="20"/>
  <c r="Y2629" i="20" s="1"/>
  <c r="Q2639" i="20"/>
  <c r="P2639" i="20"/>
  <c r="O2639" i="20"/>
  <c r="N2639" i="20"/>
  <c r="AJ2688" i="20"/>
  <c r="AH2688" i="20"/>
  <c r="AA2804" i="20"/>
  <c r="Y2804" i="20"/>
  <c r="N2940" i="20"/>
  <c r="Q2940" i="20"/>
  <c r="O2940" i="20"/>
  <c r="AA2604" i="20"/>
  <c r="Z2604" i="20"/>
  <c r="Y2604" i="20"/>
  <c r="X2604" i="20"/>
  <c r="AA2678" i="20"/>
  <c r="Z2804" i="20"/>
  <c r="X2804" i="20"/>
  <c r="Z2825" i="20"/>
  <c r="X2825" i="20"/>
  <c r="P2884" i="20"/>
  <c r="X2884" i="20" s="1"/>
  <c r="Q2881" i="20"/>
  <c r="Y2881" i="20" s="1"/>
  <c r="Q2884" i="20"/>
  <c r="P2881" i="20"/>
  <c r="Q2912" i="20"/>
  <c r="Q2909" i="20"/>
  <c r="Y2909" i="20" s="1"/>
  <c r="P2909" i="20"/>
  <c r="P2940" i="20"/>
  <c r="AA2562" i="20"/>
  <c r="AH2562" i="20" s="1"/>
  <c r="Z2562" i="20"/>
  <c r="AJ2562" i="20" s="1"/>
  <c r="Y2562" i="20"/>
  <c r="AI2562" i="20" s="1"/>
  <c r="AA2615" i="20"/>
  <c r="Z2615" i="20"/>
  <c r="Y2615" i="20"/>
  <c r="X2615" i="20"/>
  <c r="AA2667" i="20"/>
  <c r="AK2748" i="20"/>
  <c r="X2790" i="20"/>
  <c r="AA2790" i="20"/>
  <c r="Z2790" i="20"/>
  <c r="Y2790" i="20"/>
  <c r="Z2881" i="20"/>
  <c r="AA2881" i="20"/>
  <c r="Q2576" i="20"/>
  <c r="P2576" i="20"/>
  <c r="N2576" i="20"/>
  <c r="AA2625" i="20"/>
  <c r="AA2636" i="20"/>
  <c r="X2709" i="20"/>
  <c r="AA2741" i="20"/>
  <c r="Y2741" i="20"/>
  <c r="X2741" i="20"/>
  <c r="Z2902" i="20"/>
  <c r="Y2902" i="20"/>
  <c r="AA2902" i="20"/>
  <c r="X2902" i="20"/>
  <c r="P2954" i="20"/>
  <c r="N2954" i="20"/>
  <c r="P3010" i="20"/>
  <c r="O3010" i="20"/>
  <c r="N3010" i="20"/>
  <c r="Q3010" i="20"/>
  <c r="Y2513" i="20"/>
  <c r="P2555" i="20"/>
  <c r="N2555" i="20"/>
  <c r="O2576" i="20"/>
  <c r="Q2758" i="20"/>
  <c r="P2758" i="20"/>
  <c r="Z2758" i="20" s="1"/>
  <c r="Q2755" i="20"/>
  <c r="P2755" i="20"/>
  <c r="X2755" i="20" s="1"/>
  <c r="O2954" i="20"/>
  <c r="Q2993" i="20"/>
  <c r="Q2996" i="20"/>
  <c r="P2996" i="20"/>
  <c r="Z2996" i="20" s="1"/>
  <c r="P2993" i="20"/>
  <c r="AA2993" i="20" s="1"/>
  <c r="AA2744" i="20"/>
  <c r="AA2762" i="20"/>
  <c r="Q2779" i="20"/>
  <c r="P2779" i="20"/>
  <c r="Q2776" i="20"/>
  <c r="AA2776" i="20" s="1"/>
  <c r="P2776" i="20"/>
  <c r="Z2776" i="20" s="1"/>
  <c r="AK2783" i="20"/>
  <c r="AH2783" i="20"/>
  <c r="AK2818" i="20"/>
  <c r="N2919" i="20"/>
  <c r="Q2919" i="20"/>
  <c r="O2919" i="20"/>
  <c r="Q3042" i="20"/>
  <c r="X3042" i="20" s="1"/>
  <c r="Q3045" i="20"/>
  <c r="X2636" i="20"/>
  <c r="X2657" i="20"/>
  <c r="X2678" i="20"/>
  <c r="Z2741" i="20"/>
  <c r="AH2748" i="20"/>
  <c r="Z2755" i="20"/>
  <c r="Y2762" i="20"/>
  <c r="P2842" i="20"/>
  <c r="X2842" i="20" s="1"/>
  <c r="Q2839" i="20"/>
  <c r="Q2842" i="20"/>
  <c r="P2839" i="20"/>
  <c r="N2856" i="20"/>
  <c r="Q2856" i="20"/>
  <c r="O2856" i="20"/>
  <c r="P2926" i="20"/>
  <c r="Q2923" i="20"/>
  <c r="Z2923" i="20" s="1"/>
  <c r="Q2926" i="20"/>
  <c r="AA2926" i="20" s="1"/>
  <c r="O3003" i="20"/>
  <c r="N3003" i="20"/>
  <c r="P3003" i="20"/>
  <c r="AA3028" i="20"/>
  <c r="Z3028" i="20"/>
  <c r="X2625" i="20"/>
  <c r="Y2636" i="20"/>
  <c r="X2646" i="20"/>
  <c r="Y2657" i="20"/>
  <c r="X2667" i="20"/>
  <c r="Y2678" i="20"/>
  <c r="Q2737" i="20"/>
  <c r="P2737" i="20"/>
  <c r="AA2737" i="20" s="1"/>
  <c r="Q2734" i="20"/>
  <c r="P2734" i="20"/>
  <c r="Z2734" i="20" s="1"/>
  <c r="Q2786" i="20"/>
  <c r="P2786" i="20"/>
  <c r="N2786" i="20"/>
  <c r="AA2821" i="20"/>
  <c r="Y2821" i="20"/>
  <c r="X2821" i="20"/>
  <c r="AA2909" i="20"/>
  <c r="Y2923" i="20"/>
  <c r="Q2933" i="20"/>
  <c r="Q2930" i="20"/>
  <c r="P2930" i="20"/>
  <c r="AA2930" i="20" s="1"/>
  <c r="Q2961" i="20"/>
  <c r="P2958" i="20"/>
  <c r="Z2958" i="20" s="1"/>
  <c r="P2961" i="20"/>
  <c r="Q2958" i="20"/>
  <c r="Y3294" i="20"/>
  <c r="Y2625" i="20"/>
  <c r="Z2636" i="20"/>
  <c r="Y2646" i="20"/>
  <c r="Z2657" i="20"/>
  <c r="Y2667" i="20"/>
  <c r="Z2678" i="20"/>
  <c r="Q2716" i="20"/>
  <c r="P2713" i="20"/>
  <c r="Y2734" i="20"/>
  <c r="Z2751" i="20"/>
  <c r="Y2751" i="20"/>
  <c r="X2769" i="20"/>
  <c r="O2786" i="20"/>
  <c r="Q2849" i="20"/>
  <c r="Q2846" i="20"/>
  <c r="Y2846" i="20" s="1"/>
  <c r="P2846" i="20"/>
  <c r="P2870" i="20"/>
  <c r="N2870" i="20"/>
  <c r="P2947" i="20"/>
  <c r="X2947" i="20" s="1"/>
  <c r="Q2944" i="20"/>
  <c r="Z2944" i="20" s="1"/>
  <c r="Q2947" i="20"/>
  <c r="X3021" i="20"/>
  <c r="Z2625" i="20"/>
  <c r="Z2646" i="20"/>
  <c r="Z2667" i="20"/>
  <c r="AA2713" i="20"/>
  <c r="Y2713" i="20"/>
  <c r="N2716" i="20"/>
  <c r="N2723" i="20"/>
  <c r="X2737" i="20"/>
  <c r="Q2800" i="20"/>
  <c r="P2800" i="20"/>
  <c r="Y2800" i="20" s="1"/>
  <c r="Q2797" i="20"/>
  <c r="P2797" i="20"/>
  <c r="X2797" i="20" s="1"/>
  <c r="P2828" i="20"/>
  <c r="N2828" i="20"/>
  <c r="AA2944" i="20"/>
  <c r="X2944" i="20"/>
  <c r="Q2954" i="20"/>
  <c r="Q2951" i="20"/>
  <c r="P2951" i="20"/>
  <c r="X3028" i="20"/>
  <c r="Q3094" i="20"/>
  <c r="Q3091" i="20"/>
  <c r="Y3091" i="20" s="1"/>
  <c r="P3091" i="20"/>
  <c r="P3168" i="20"/>
  <c r="Q3171" i="20"/>
  <c r="Q3168" i="20"/>
  <c r="Y3168" i="20" s="1"/>
  <c r="X2524" i="20"/>
  <c r="X2545" i="20"/>
  <c r="N2569" i="20"/>
  <c r="X2587" i="20"/>
  <c r="N2590" i="20"/>
  <c r="X2608" i="20"/>
  <c r="N2611" i="20"/>
  <c r="N2632" i="20"/>
  <c r="N2653" i="20"/>
  <c r="N2674" i="20"/>
  <c r="Q2695" i="20"/>
  <c r="P2692" i="20"/>
  <c r="X2692" i="20" s="1"/>
  <c r="P2716" i="20"/>
  <c r="O2723" i="20"/>
  <c r="P2727" i="20"/>
  <c r="Y2727" i="20" s="1"/>
  <c r="P2730" i="20"/>
  <c r="Y2730" i="20" s="1"/>
  <c r="Q2765" i="20"/>
  <c r="AA2765" i="20" s="1"/>
  <c r="P2765" i="20"/>
  <c r="Z2765" i="20" s="1"/>
  <c r="AA2797" i="20"/>
  <c r="Y2811" i="20"/>
  <c r="AJ2811" i="20" s="1"/>
  <c r="O2828" i="20"/>
  <c r="P2891" i="20"/>
  <c r="N2891" i="20"/>
  <c r="Y2965" i="20"/>
  <c r="Y2688" i="20"/>
  <c r="AK2688" i="20" s="1"/>
  <c r="AA2692" i="20"/>
  <c r="Z2699" i="20"/>
  <c r="AK2699" i="20" s="1"/>
  <c r="AA2702" i="20"/>
  <c r="Z2702" i="20"/>
  <c r="X2702" i="20"/>
  <c r="AJ2748" i="20"/>
  <c r="AI2748" i="20"/>
  <c r="Q2807" i="20"/>
  <c r="P2807" i="20"/>
  <c r="N2807" i="20"/>
  <c r="P2863" i="20"/>
  <c r="X2863" i="20" s="1"/>
  <c r="Q2860" i="20"/>
  <c r="Z2860" i="20" s="1"/>
  <c r="Q2863" i="20"/>
  <c r="N2877" i="20"/>
  <c r="Q2877" i="20"/>
  <c r="O2877" i="20"/>
  <c r="AA2884" i="20"/>
  <c r="P2912" i="20"/>
  <c r="N2912" i="20"/>
  <c r="AA2951" i="20"/>
  <c r="Y2951" i="20"/>
  <c r="Z2524" i="20"/>
  <c r="Z2545" i="20"/>
  <c r="P2559" i="20"/>
  <c r="AA2559" i="20" s="1"/>
  <c r="Z2566" i="20"/>
  <c r="P2580" i="20"/>
  <c r="Z2587" i="20"/>
  <c r="P2601" i="20"/>
  <c r="P2622" i="20"/>
  <c r="P2643" i="20"/>
  <c r="Z2650" i="20"/>
  <c r="P2664" i="20"/>
  <c r="AA2664" i="20" s="1"/>
  <c r="Q2685" i="20"/>
  <c r="X2685" i="20" s="1"/>
  <c r="P2706" i="20"/>
  <c r="Q2709" i="20"/>
  <c r="X2713" i="20"/>
  <c r="Z2727" i="20"/>
  <c r="Z2769" i="20"/>
  <c r="Z2783" i="20"/>
  <c r="AJ2783" i="20" s="1"/>
  <c r="Z2793" i="20"/>
  <c r="AJ2793" i="20" s="1"/>
  <c r="Y2793" i="20"/>
  <c r="AI2793" i="20" s="1"/>
  <c r="O2807" i="20"/>
  <c r="AA2811" i="20"/>
  <c r="Y2860" i="20"/>
  <c r="P2877" i="20"/>
  <c r="N2898" i="20"/>
  <c r="Q2898" i="20"/>
  <c r="O2898" i="20"/>
  <c r="O2912" i="20"/>
  <c r="Q2692" i="20"/>
  <c r="Y2692" i="20" s="1"/>
  <c r="Z2713" i="20"/>
  <c r="X2720" i="20"/>
  <c r="AA2727" i="20"/>
  <c r="Q2744" i="20"/>
  <c r="Z2744" i="20" s="1"/>
  <c r="P2744" i="20"/>
  <c r="X2751" i="20"/>
  <c r="AA2769" i="20"/>
  <c r="Z2818" i="20"/>
  <c r="AJ2818" i="20" s="1"/>
  <c r="Q2828" i="20"/>
  <c r="Q2825" i="20"/>
  <c r="Y2825" i="20" s="1"/>
  <c r="Q2870" i="20"/>
  <c r="Q2867" i="20"/>
  <c r="P2867" i="20"/>
  <c r="Y2867" i="20" s="1"/>
  <c r="P2898" i="20"/>
  <c r="P2933" i="20"/>
  <c r="N2933" i="20"/>
  <c r="Z2839" i="20"/>
  <c r="Y2839" i="20"/>
  <c r="AA2846" i="20"/>
  <c r="AJ2874" i="20"/>
  <c r="AJ2895" i="20"/>
  <c r="AJ2937" i="20"/>
  <c r="Z3063" i="20"/>
  <c r="AA3063" i="20"/>
  <c r="Y3063" i="20"/>
  <c r="X3063" i="20"/>
  <c r="AA3217" i="20"/>
  <c r="Y3217" i="20"/>
  <c r="P2835" i="20"/>
  <c r="AA2835" i="20" s="1"/>
  <c r="AA3017" i="20"/>
  <c r="Y3017" i="20"/>
  <c r="Z3017" i="20"/>
  <c r="X3017" i="20"/>
  <c r="Z3070" i="20"/>
  <c r="AA3070" i="20"/>
  <c r="X3077" i="20"/>
  <c r="Q2835" i="20"/>
  <c r="X2839" i="20"/>
  <c r="Z3007" i="20"/>
  <c r="AA3007" i="20"/>
  <c r="Y3007" i="20"/>
  <c r="P3045" i="20"/>
  <c r="X3045" i="20" s="1"/>
  <c r="O3045" i="20"/>
  <c r="Y3045" i="20" s="1"/>
  <c r="O3094" i="20"/>
  <c r="P3094" i="20"/>
  <c r="N3094" i="20"/>
  <c r="X3182" i="20"/>
  <c r="AA3182" i="20"/>
  <c r="Z3182" i="20"/>
  <c r="Z2989" i="20"/>
  <c r="X2989" i="20"/>
  <c r="AA3000" i="20"/>
  <c r="Z2853" i="20"/>
  <c r="AJ2853" i="20" s="1"/>
  <c r="Y2863" i="20"/>
  <c r="Z2874" i="20"/>
  <c r="Y2884" i="20"/>
  <c r="Z2895" i="20"/>
  <c r="Y2905" i="20"/>
  <c r="Z2916" i="20"/>
  <c r="AJ2916" i="20" s="1"/>
  <c r="Y2926" i="20"/>
  <c r="Z2937" i="20"/>
  <c r="Y2947" i="20"/>
  <c r="O2989" i="20"/>
  <c r="AA2989" i="20" s="1"/>
  <c r="Q3017" i="20"/>
  <c r="Q3038" i="20"/>
  <c r="P3038" i="20"/>
  <c r="X3038" i="20" s="1"/>
  <c r="O3038" i="20"/>
  <c r="Y3038" i="20" s="1"/>
  <c r="Y3080" i="20"/>
  <c r="Q3108" i="20"/>
  <c r="P3105" i="20"/>
  <c r="Q3105" i="20"/>
  <c r="AA2853" i="20"/>
  <c r="Z2863" i="20"/>
  <c r="AA2874" i="20"/>
  <c r="Z2884" i="20"/>
  <c r="AA2895" i="20"/>
  <c r="Z2905" i="20"/>
  <c r="Z2947" i="20"/>
  <c r="Z2986" i="20"/>
  <c r="AA2986" i="20"/>
  <c r="Z3038" i="20"/>
  <c r="Z3066" i="20"/>
  <c r="AA3066" i="20"/>
  <c r="Y3066" i="20"/>
  <c r="N2814" i="20"/>
  <c r="Z2965" i="20"/>
  <c r="X2965" i="20"/>
  <c r="X3007" i="20"/>
  <c r="AA3059" i="20"/>
  <c r="Y3059" i="20"/>
  <c r="P3080" i="20"/>
  <c r="X3080" i="20" s="1"/>
  <c r="Y2818" i="20"/>
  <c r="AI2818" i="20" s="1"/>
  <c r="AH2874" i="20"/>
  <c r="AH2895" i="20"/>
  <c r="AH2916" i="20"/>
  <c r="AH2937" i="20"/>
  <c r="Y2961" i="20"/>
  <c r="AK2972" i="20"/>
  <c r="AI2972" i="20"/>
  <c r="AH2972" i="20"/>
  <c r="AA2996" i="20"/>
  <c r="Y2996" i="20"/>
  <c r="X2996" i="20"/>
  <c r="P3014" i="20"/>
  <c r="P3024" i="20"/>
  <c r="X3024" i="20" s="1"/>
  <c r="P3021" i="20"/>
  <c r="Z3021" i="20" s="1"/>
  <c r="X2958" i="20"/>
  <c r="Q3077" i="20"/>
  <c r="Z3077" i="20" s="1"/>
  <c r="N3101" i="20"/>
  <c r="P3101" i="20"/>
  <c r="O3101" i="20"/>
  <c r="P3147" i="20"/>
  <c r="Q3150" i="20"/>
  <c r="Q3147" i="20"/>
  <c r="AA3147" i="20" s="1"/>
  <c r="P3178" i="20"/>
  <c r="N3178" i="20"/>
  <c r="O3178" i="20"/>
  <c r="Q3203" i="20"/>
  <c r="P3206" i="20"/>
  <c r="AA3035" i="20"/>
  <c r="O3052" i="20"/>
  <c r="P3052" i="20"/>
  <c r="N3052" i="20"/>
  <c r="N3073" i="20"/>
  <c r="Q3087" i="20"/>
  <c r="N3087" i="20"/>
  <c r="X3119" i="20"/>
  <c r="Z3154" i="20"/>
  <c r="X3154" i="20"/>
  <c r="AA3154" i="20"/>
  <c r="Q3178" i="20"/>
  <c r="Y3185" i="20"/>
  <c r="Z3185" i="20"/>
  <c r="X3185" i="20"/>
  <c r="X3301" i="20"/>
  <c r="Z3301" i="20"/>
  <c r="AA3301" i="20"/>
  <c r="Y3301" i="20"/>
  <c r="Y3364" i="20"/>
  <c r="AA3364" i="20"/>
  <c r="Z2968" i="20"/>
  <c r="X3056" i="20"/>
  <c r="P3073" i="20"/>
  <c r="Z3084" i="20"/>
  <c r="AA3084" i="20"/>
  <c r="X3084" i="20"/>
  <c r="O3087" i="20"/>
  <c r="P3098" i="20"/>
  <c r="Q3101" i="20"/>
  <c r="Q3098" i="20"/>
  <c r="X3098" i="20" s="1"/>
  <c r="P3136" i="20"/>
  <c r="N3136" i="20"/>
  <c r="O3136" i="20"/>
  <c r="Q3136" i="20"/>
  <c r="Z3329" i="20"/>
  <c r="O3031" i="20"/>
  <c r="N3031" i="20"/>
  <c r="Q3049" i="20"/>
  <c r="P3049" i="20"/>
  <c r="Y3070" i="20"/>
  <c r="AK3070" i="20" s="1"/>
  <c r="N3108" i="20"/>
  <c r="P3108" i="20"/>
  <c r="Q3161" i="20"/>
  <c r="Q3164" i="20"/>
  <c r="Z3164" i="20" s="1"/>
  <c r="P3164" i="20"/>
  <c r="X3164" i="20" s="1"/>
  <c r="P3161" i="20"/>
  <c r="P3203" i="20"/>
  <c r="Y3203" i="20" s="1"/>
  <c r="Y3329" i="20"/>
  <c r="AA3329" i="20"/>
  <c r="Q2968" i="20"/>
  <c r="AA2975" i="20"/>
  <c r="AH2975" i="20" s="1"/>
  <c r="Y2975" i="20"/>
  <c r="AJ2975" i="20" s="1"/>
  <c r="Q2982" i="20"/>
  <c r="X2982" i="20" s="1"/>
  <c r="P2979" i="20"/>
  <c r="AA2979" i="20" s="1"/>
  <c r="P3031" i="20"/>
  <c r="X3035" i="20"/>
  <c r="P3084" i="20"/>
  <c r="Y3084" i="20" s="1"/>
  <c r="Y3098" i="20"/>
  <c r="O3108" i="20"/>
  <c r="Z3143" i="20"/>
  <c r="P3115" i="20"/>
  <c r="N3115" i="20"/>
  <c r="Q3115" i="20"/>
  <c r="Z3175" i="20"/>
  <c r="X3175" i="20"/>
  <c r="AA3175" i="20"/>
  <c r="AA3224" i="20"/>
  <c r="Y3224" i="20"/>
  <c r="Z3224" i="20"/>
  <c r="X3224" i="20"/>
  <c r="AA3105" i="20"/>
  <c r="Q3003" i="20"/>
  <c r="P3000" i="20"/>
  <c r="Y3000" i="20" s="1"/>
  <c r="AA3042" i="20"/>
  <c r="Y3042" i="20"/>
  <c r="Q3080" i="20"/>
  <c r="Z3140" i="20"/>
  <c r="P3199" i="20"/>
  <c r="N3199" i="20"/>
  <c r="Q3199" i="20"/>
  <c r="Y3206" i="20"/>
  <c r="Z3206" i="20"/>
  <c r="AA3206" i="20"/>
  <c r="X3206" i="20"/>
  <c r="P3350" i="20"/>
  <c r="P3353" i="20"/>
  <c r="Z3353" i="20" s="1"/>
  <c r="Q3350" i="20"/>
  <c r="X3350" i="20" s="1"/>
  <c r="Q3353" i="20"/>
  <c r="Y3049" i="20"/>
  <c r="Z3133" i="20"/>
  <c r="X3133" i="20"/>
  <c r="X3140" i="20"/>
  <c r="AA3161" i="20"/>
  <c r="Y3164" i="20"/>
  <c r="Z3196" i="20"/>
  <c r="X3196" i="20"/>
  <c r="AA3241" i="20"/>
  <c r="O3276" i="20"/>
  <c r="P3276" i="20"/>
  <c r="X3276" i="20" s="1"/>
  <c r="AA3290" i="20"/>
  <c r="X3329" i="20"/>
  <c r="P3129" i="20"/>
  <c r="N3129" i="20"/>
  <c r="Y3140" i="20"/>
  <c r="P3255" i="20"/>
  <c r="N3255" i="20"/>
  <c r="P3290" i="20"/>
  <c r="AA3374" i="20"/>
  <c r="Z3374" i="20"/>
  <c r="O3129" i="20"/>
  <c r="X3143" i="20"/>
  <c r="AA3192" i="20"/>
  <c r="X3238" i="20"/>
  <c r="AA3238" i="20"/>
  <c r="O3255" i="20"/>
  <c r="Q3290" i="20"/>
  <c r="Y3028" i="20"/>
  <c r="X3059" i="20"/>
  <c r="P3126" i="20"/>
  <c r="Q3129" i="20"/>
  <c r="Q3126" i="20"/>
  <c r="AA3126" i="20" s="1"/>
  <c r="P3157" i="20"/>
  <c r="N3157" i="20"/>
  <c r="O3157" i="20"/>
  <c r="Q3276" i="20"/>
  <c r="Q3273" i="20"/>
  <c r="P3273" i="20"/>
  <c r="AA3273" i="20" s="1"/>
  <c r="Z3378" i="20"/>
  <c r="X3378" i="20"/>
  <c r="Z3049" i="20"/>
  <c r="Q3056" i="20"/>
  <c r="P3059" i="20"/>
  <c r="Z3059" i="20" s="1"/>
  <c r="P3066" i="20"/>
  <c r="X3066" i="20" s="1"/>
  <c r="AA3098" i="20"/>
  <c r="AA3119" i="20"/>
  <c r="Y3119" i="20"/>
  <c r="AA3133" i="20"/>
  <c r="P3150" i="20"/>
  <c r="Y3150" i="20" s="1"/>
  <c r="Z3161" i="20"/>
  <c r="AA3189" i="20"/>
  <c r="Y3189" i="20"/>
  <c r="AA3196" i="20"/>
  <c r="N3234" i="20"/>
  <c r="AA3252" i="20"/>
  <c r="N3283" i="20"/>
  <c r="Q3283" i="20"/>
  <c r="Y3287" i="20"/>
  <c r="Y3308" i="20"/>
  <c r="Y3213" i="20"/>
  <c r="Q3234" i="20"/>
  <c r="O3234" i="20"/>
  <c r="Y3252" i="20"/>
  <c r="AI3252" i="20" s="1"/>
  <c r="Y3378" i="20"/>
  <c r="Q3266" i="20"/>
  <c r="Y3266" i="20" s="1"/>
  <c r="P3266" i="20"/>
  <c r="P3269" i="20"/>
  <c r="AA3269" i="20" s="1"/>
  <c r="P3315" i="20"/>
  <c r="Q3318" i="20"/>
  <c r="Q3315" i="20"/>
  <c r="AA3315" i="20" s="1"/>
  <c r="P3171" i="20"/>
  <c r="AA3210" i="20"/>
  <c r="Y3210" i="20"/>
  <c r="Q3269" i="20"/>
  <c r="Z3112" i="20"/>
  <c r="X3112" i="20"/>
  <c r="Y3112" i="20"/>
  <c r="AA3140" i="20"/>
  <c r="Y3143" i="20"/>
  <c r="N3171" i="20"/>
  <c r="P3231" i="20"/>
  <c r="Z3252" i="20"/>
  <c r="AH3252" i="20" s="1"/>
  <c r="X3280" i="20"/>
  <c r="AA3280" i="20"/>
  <c r="Y3280" i="20"/>
  <c r="Z3280" i="20"/>
  <c r="Y3322" i="20"/>
  <c r="Z3399" i="20"/>
  <c r="X3399" i="20"/>
  <c r="Q3213" i="20"/>
  <c r="Z3213" i="20" s="1"/>
  <c r="P3210" i="20"/>
  <c r="X3217" i="20"/>
  <c r="N3220" i="20"/>
  <c r="O3220" i="20"/>
  <c r="X3287" i="20"/>
  <c r="AA3294" i="20"/>
  <c r="O3297" i="20"/>
  <c r="Z3297" i="20" s="1"/>
  <c r="N3318" i="20"/>
  <c r="O3318" i="20"/>
  <c r="Y3332" i="20"/>
  <c r="AA3332" i="20"/>
  <c r="Y3500" i="20"/>
  <c r="P3346" i="20"/>
  <c r="N3346" i="20"/>
  <c r="Z3406" i="20"/>
  <c r="Y3406" i="20"/>
  <c r="X3406" i="20"/>
  <c r="P3122" i="20"/>
  <c r="Z3217" i="20"/>
  <c r="Y3262" i="20"/>
  <c r="Y3269" i="20"/>
  <c r="AA3287" i="20"/>
  <c r="O3346" i="20"/>
  <c r="P3381" i="20"/>
  <c r="O3381" i="20"/>
  <c r="N3381" i="20"/>
  <c r="P3189" i="20"/>
  <c r="Q3192" i="20"/>
  <c r="Q3245" i="20"/>
  <c r="Z3245" i="20" s="1"/>
  <c r="P3248" i="20"/>
  <c r="AA3248" i="20" s="1"/>
  <c r="P3262" i="20"/>
  <c r="X3262" i="20" s="1"/>
  <c r="N3304" i="20"/>
  <c r="P3304" i="20"/>
  <c r="O3304" i="20"/>
  <c r="P3336" i="20"/>
  <c r="AA3336" i="20" s="1"/>
  <c r="Q3339" i="20"/>
  <c r="Q3297" i="20"/>
  <c r="P3294" i="20"/>
  <c r="AA3297" i="20"/>
  <c r="Y3297" i="20"/>
  <c r="Z3350" i="20"/>
  <c r="Z3241" i="20"/>
  <c r="X3259" i="20"/>
  <c r="Z3322" i="20"/>
  <c r="X3322" i="20"/>
  <c r="P3325" i="20"/>
  <c r="N3325" i="20"/>
  <c r="P3360" i="20"/>
  <c r="O3360" i="20"/>
  <c r="N3360" i="20"/>
  <c r="P3371" i="20"/>
  <c r="Z3371" i="20" s="1"/>
  <c r="P3374" i="20"/>
  <c r="Y3374" i="20" s="1"/>
  <c r="Q3371" i="20"/>
  <c r="Q3374" i="20"/>
  <c r="Y3399" i="20"/>
  <c r="Z3483" i="20"/>
  <c r="X3483" i="20"/>
  <c r="Z3441" i="20"/>
  <c r="X3441" i="20"/>
  <c r="Y3483" i="20"/>
  <c r="AA3441" i="20"/>
  <c r="AA3458" i="20"/>
  <c r="Y3458" i="20"/>
  <c r="AA3469" i="20"/>
  <c r="Z3469" i="20"/>
  <c r="Y3469" i="20"/>
  <c r="X3469" i="20"/>
  <c r="AA3476" i="20"/>
  <c r="Z3343" i="20"/>
  <c r="X3343" i="20"/>
  <c r="P3357" i="20"/>
  <c r="Y3357" i="20" s="1"/>
  <c r="Q3360" i="20"/>
  <c r="P3367" i="20"/>
  <c r="N3367" i="20"/>
  <c r="P3402" i="20"/>
  <c r="O3402" i="20"/>
  <c r="N3402" i="20"/>
  <c r="X3416" i="20"/>
  <c r="Y3441" i="20"/>
  <c r="X3241" i="20"/>
  <c r="Z3259" i="20"/>
  <c r="AA3322" i="20"/>
  <c r="AA3357" i="20"/>
  <c r="O3367" i="20"/>
  <c r="AA3427" i="20"/>
  <c r="Z3427" i="20"/>
  <c r="Y3427" i="20"/>
  <c r="X3427" i="20"/>
  <c r="X3476" i="20"/>
  <c r="Z3504" i="20"/>
  <c r="X3504" i="20"/>
  <c r="Z3385" i="20"/>
  <c r="X3385" i="20"/>
  <c r="Q3227" i="20"/>
  <c r="Y3227" i="20" s="1"/>
  <c r="AA3231" i="20"/>
  <c r="Q3255" i="20"/>
  <c r="P3308" i="20"/>
  <c r="P3339" i="20"/>
  <c r="O3339" i="20"/>
  <c r="AA3339" i="20" s="1"/>
  <c r="Q3357" i="20"/>
  <c r="Z3364" i="20"/>
  <c r="X3364" i="20"/>
  <c r="AA3378" i="20"/>
  <c r="Z3462" i="20"/>
  <c r="X3462" i="20"/>
  <c r="Y3504" i="20"/>
  <c r="P3392" i="20"/>
  <c r="Z3392" i="20" s="1"/>
  <c r="Q3395" i="20"/>
  <c r="P3395" i="20"/>
  <c r="Z3395" i="20" s="1"/>
  <c r="Q3392" i="20"/>
  <c r="AA3490" i="20"/>
  <c r="Z3490" i="20"/>
  <c r="Y3490" i="20"/>
  <c r="X3490" i="20"/>
  <c r="AA3497" i="20"/>
  <c r="P3413" i="20"/>
  <c r="Z3413" i="20" s="1"/>
  <c r="Q3416" i="20"/>
  <c r="P3416" i="20"/>
  <c r="Z3416" i="20" s="1"/>
  <c r="Q3413" i="20"/>
  <c r="Z3420" i="20"/>
  <c r="X3420" i="20"/>
  <c r="AA3455" i="20"/>
  <c r="Y3455" i="20"/>
  <c r="Y3462" i="20"/>
  <c r="Z3437" i="20"/>
  <c r="AA3448" i="20"/>
  <c r="Z3448" i="20"/>
  <c r="Y3448" i="20"/>
  <c r="X3448" i="20"/>
  <c r="Z3455" i="20"/>
  <c r="Q3311" i="20"/>
  <c r="Y3311" i="20" s="1"/>
  <c r="P3332" i="20"/>
  <c r="Z3332" i="20" s="1"/>
  <c r="Q3329" i="20"/>
  <c r="AA3385" i="20"/>
  <c r="AA3399" i="20"/>
  <c r="Y3420" i="20"/>
  <c r="Q3381" i="20"/>
  <c r="Q3402" i="20"/>
  <c r="Q3423" i="20"/>
  <c r="Q3434" i="20"/>
  <c r="AA3434" i="20" s="1"/>
  <c r="Q3444" i="20"/>
  <c r="Q3455" i="20"/>
  <c r="X3455" i="20" s="1"/>
  <c r="Q3465" i="20"/>
  <c r="Q3476" i="20"/>
  <c r="Y3476" i="20" s="1"/>
  <c r="AA3483" i="20"/>
  <c r="Q3486" i="20"/>
  <c r="Q3497" i="20"/>
  <c r="X3497" i="20" s="1"/>
  <c r="Q3507" i="20"/>
  <c r="P3437" i="20"/>
  <c r="Y3437" i="20" s="1"/>
  <c r="P3458" i="20"/>
  <c r="Z3458" i="20" s="1"/>
  <c r="Z3476" i="20"/>
  <c r="P3479" i="20"/>
  <c r="AA3479" i="20" s="1"/>
  <c r="Z3497" i="20"/>
  <c r="P3500" i="20"/>
  <c r="AA3500" i="20" s="1"/>
  <c r="Q3437" i="20"/>
  <c r="Q3458" i="20"/>
  <c r="Q3479" i="20"/>
  <c r="Q3500" i="20"/>
  <c r="X3500" i="20" s="1"/>
  <c r="N3388" i="20"/>
  <c r="N3409" i="20"/>
  <c r="N3430" i="20"/>
  <c r="N3451" i="20"/>
  <c r="N3472" i="20"/>
  <c r="N3493" i="20"/>
  <c r="N3423" i="20"/>
  <c r="N3444" i="20"/>
  <c r="N3465" i="20"/>
  <c r="N3486" i="20"/>
  <c r="N3507" i="20"/>
  <c r="O3423" i="20"/>
  <c r="O3444" i="20"/>
  <c r="O3465" i="20"/>
  <c r="O3486" i="20"/>
  <c r="O3507" i="20"/>
  <c r="P25" i="20"/>
  <c r="AA25" i="20" s="1"/>
  <c r="N28" i="20"/>
  <c r="O28" i="20"/>
  <c r="AK3455" i="20" l="1"/>
  <c r="AJ3455" i="20"/>
  <c r="AI3455" i="20"/>
  <c r="AH3455" i="20"/>
  <c r="AH2520" i="20"/>
  <c r="AJ1988" i="20"/>
  <c r="AH1988" i="20"/>
  <c r="AK1988" i="20"/>
  <c r="AI1988" i="20"/>
  <c r="AI1642" i="20"/>
  <c r="AH1642" i="20"/>
  <c r="AK1642" i="20"/>
  <c r="AJ1642" i="20"/>
  <c r="AK2356" i="20"/>
  <c r="AJ2356" i="20"/>
  <c r="AH2356" i="20"/>
  <c r="AI2356" i="20"/>
  <c r="AH1488" i="20"/>
  <c r="AK2408" i="20"/>
  <c r="AJ2408" i="20"/>
  <c r="AI2408" i="20"/>
  <c r="AH2408" i="20"/>
  <c r="AI1789" i="20"/>
  <c r="AH1789" i="20"/>
  <c r="AJ1789" i="20"/>
  <c r="AK1789" i="20"/>
  <c r="AA3507" i="20"/>
  <c r="Z3507" i="20"/>
  <c r="Y3507" i="20"/>
  <c r="X3507" i="20"/>
  <c r="AI3343" i="20"/>
  <c r="AH3343" i="20"/>
  <c r="AJ3343" i="20"/>
  <c r="AK3343" i="20"/>
  <c r="Z3283" i="20"/>
  <c r="X3283" i="20"/>
  <c r="Y3283" i="20"/>
  <c r="AA3283" i="20"/>
  <c r="AJ3238" i="20"/>
  <c r="AH3238" i="20"/>
  <c r="AI3238" i="20"/>
  <c r="AK3238" i="20"/>
  <c r="Z3276" i="20"/>
  <c r="AJ3276" i="20" s="1"/>
  <c r="Z3115" i="20"/>
  <c r="AA3115" i="20"/>
  <c r="X3115" i="20"/>
  <c r="Y3115" i="20"/>
  <c r="AA3087" i="20"/>
  <c r="Y3087" i="20"/>
  <c r="X3087" i="20"/>
  <c r="Z3087" i="20"/>
  <c r="Z2814" i="20"/>
  <c r="AA2814" i="20"/>
  <c r="X2814" i="20"/>
  <c r="Y2814" i="20"/>
  <c r="Z3045" i="20"/>
  <c r="AK3045" i="20" s="1"/>
  <c r="AA3486" i="20"/>
  <c r="Z3486" i="20"/>
  <c r="Y3486" i="20"/>
  <c r="X3486" i="20"/>
  <c r="AA3437" i="20"/>
  <c r="AI3490" i="20"/>
  <c r="AH3490" i="20"/>
  <c r="AJ3490" i="20"/>
  <c r="AK3490" i="20"/>
  <c r="Y3416" i="20"/>
  <c r="Z3294" i="20"/>
  <c r="X3294" i="20"/>
  <c r="Z3192" i="20"/>
  <c r="Y3192" i="20"/>
  <c r="Z3262" i="20"/>
  <c r="Z3500" i="20"/>
  <c r="AI3500" i="20" s="1"/>
  <c r="Z3220" i="20"/>
  <c r="Y3220" i="20"/>
  <c r="AA3220" i="20"/>
  <c r="X3220" i="20"/>
  <c r="AA3245" i="20"/>
  <c r="AH3066" i="20"/>
  <c r="AJ3066" i="20"/>
  <c r="AI3066" i="20"/>
  <c r="AK3066" i="20"/>
  <c r="X3192" i="20"/>
  <c r="AA3276" i="20"/>
  <c r="AJ3252" i="20"/>
  <c r="AA2968" i="20"/>
  <c r="X2968" i="20"/>
  <c r="Y2968" i="20"/>
  <c r="X3049" i="20"/>
  <c r="Z3098" i="20"/>
  <c r="AH3098" i="20" s="1"/>
  <c r="AA3014" i="20"/>
  <c r="Z3014" i="20"/>
  <c r="Y3014" i="20"/>
  <c r="X3014" i="20"/>
  <c r="AH2853" i="20"/>
  <c r="AJ3070" i="20"/>
  <c r="AA3080" i="20"/>
  <c r="AK2895" i="20"/>
  <c r="AI2895" i="20"/>
  <c r="Z3000" i="20"/>
  <c r="AA3094" i="20"/>
  <c r="Y3094" i="20"/>
  <c r="Z3094" i="20"/>
  <c r="X3094" i="20"/>
  <c r="Y3077" i="20"/>
  <c r="AA2867" i="20"/>
  <c r="Z2629" i="20"/>
  <c r="AA2912" i="20"/>
  <c r="Y2912" i="20"/>
  <c r="X2912" i="20"/>
  <c r="Z2912" i="20"/>
  <c r="X2765" i="20"/>
  <c r="Y2737" i="20"/>
  <c r="Y2944" i="20"/>
  <c r="Y3021" i="20"/>
  <c r="Z2846" i="20"/>
  <c r="X2846" i="20"/>
  <c r="AI2811" i="20"/>
  <c r="AJ2667" i="20"/>
  <c r="AI2667" i="20"/>
  <c r="AK2667" i="20"/>
  <c r="AH2667" i="20"/>
  <c r="Z2926" i="20"/>
  <c r="X2926" i="20"/>
  <c r="AA2755" i="20"/>
  <c r="AA2825" i="20"/>
  <c r="Y2685" i="20"/>
  <c r="AI2685" i="20" s="1"/>
  <c r="AA2842" i="20"/>
  <c r="Y2979" i="20"/>
  <c r="X2758" i="20"/>
  <c r="AH2699" i="20"/>
  <c r="Y2471" i="20"/>
  <c r="X2461" i="20"/>
  <c r="AK2335" i="20"/>
  <c r="AJ2335" i="20"/>
  <c r="AI2335" i="20"/>
  <c r="AH2335" i="20"/>
  <c r="AK2562" i="20"/>
  <c r="X2377" i="20"/>
  <c r="AK2191" i="20"/>
  <c r="AJ2191" i="20"/>
  <c r="AI2191" i="20"/>
  <c r="AH2191" i="20"/>
  <c r="Z2520" i="20"/>
  <c r="AJ2520" i="20" s="1"/>
  <c r="AJ2405" i="20"/>
  <c r="AI2405" i="20"/>
  <c r="AH2405" i="20"/>
  <c r="AK2405" i="20"/>
  <c r="AI2268" i="20"/>
  <c r="AH2268" i="20"/>
  <c r="AJ2268" i="20"/>
  <c r="AK2268" i="20"/>
  <c r="Z2153" i="20"/>
  <c r="X2300" i="20"/>
  <c r="Z2111" i="20"/>
  <c r="AI2478" i="20"/>
  <c r="X2216" i="20"/>
  <c r="Y2303" i="20"/>
  <c r="AA2093" i="20"/>
  <c r="Z2093" i="20"/>
  <c r="Y2093" i="20"/>
  <c r="AJ2352" i="20"/>
  <c r="AH2352" i="20"/>
  <c r="AK2352" i="20"/>
  <c r="AI2352" i="20"/>
  <c r="AK2244" i="20"/>
  <c r="AO2244" i="20" s="1"/>
  <c r="AA2016" i="20"/>
  <c r="Z2016" i="20"/>
  <c r="Y2016" i="20"/>
  <c r="X2016" i="20"/>
  <c r="AH2457" i="20"/>
  <c r="X1957" i="20"/>
  <c r="Y1946" i="20"/>
  <c r="X1946" i="20"/>
  <c r="Z1946" i="20"/>
  <c r="AA1946" i="20"/>
  <c r="Z1824" i="20"/>
  <c r="X1824" i="20"/>
  <c r="AA1824" i="20"/>
  <c r="AK2002" i="20"/>
  <c r="AJ2002" i="20"/>
  <c r="AH2002" i="20"/>
  <c r="AI2002" i="20"/>
  <c r="Y1666" i="20"/>
  <c r="X1666" i="20"/>
  <c r="AA1666" i="20"/>
  <c r="Z1666" i="20"/>
  <c r="AK1806" i="20"/>
  <c r="AJ1806" i="20"/>
  <c r="AI1806" i="20"/>
  <c r="AH1806" i="20"/>
  <c r="AK1680" i="20"/>
  <c r="AJ1680" i="20"/>
  <c r="AI1680" i="20"/>
  <c r="AH1680" i="20"/>
  <c r="Y1621" i="20"/>
  <c r="Y1757" i="20"/>
  <c r="X1852" i="20"/>
  <c r="AI1915" i="20"/>
  <c r="AA2062" i="20"/>
  <c r="AK2062" i="20" s="1"/>
  <c r="Y1474" i="20"/>
  <c r="AJ1474" i="20" s="1"/>
  <c r="AI1817" i="20"/>
  <c r="AK1201" i="20"/>
  <c r="AI1201" i="20"/>
  <c r="X1547" i="20"/>
  <c r="Y1537" i="20"/>
  <c r="Y1369" i="20"/>
  <c r="AI1523" i="20"/>
  <c r="AA1358" i="20"/>
  <c r="X973" i="20"/>
  <c r="AK1197" i="20"/>
  <c r="AI1197" i="20"/>
  <c r="AH1197" i="20"/>
  <c r="AJ1197" i="20"/>
  <c r="AA3465" i="20"/>
  <c r="Z3465" i="20"/>
  <c r="Y3465" i="20"/>
  <c r="X3465" i="20"/>
  <c r="Y3497" i="20"/>
  <c r="X3308" i="20"/>
  <c r="Z3308" i="20"/>
  <c r="AA3416" i="20"/>
  <c r="AK3441" i="20"/>
  <c r="AJ3441" i="20"/>
  <c r="AI3441" i="20"/>
  <c r="AH3441" i="20"/>
  <c r="Y3336" i="20"/>
  <c r="Z3189" i="20"/>
  <c r="X3189" i="20"/>
  <c r="AJ3217" i="20"/>
  <c r="AI3217" i="20"/>
  <c r="AK3217" i="20"/>
  <c r="AH3217" i="20"/>
  <c r="X3245" i="20"/>
  <c r="Z3315" i="20"/>
  <c r="Y3315" i="20"/>
  <c r="X3315" i="20"/>
  <c r="AA3234" i="20"/>
  <c r="Y3234" i="20"/>
  <c r="X3234" i="20"/>
  <c r="Z3234" i="20"/>
  <c r="Z3157" i="20"/>
  <c r="AA3157" i="20"/>
  <c r="Y3157" i="20"/>
  <c r="X3157" i="20"/>
  <c r="AA3255" i="20"/>
  <c r="Z3255" i="20"/>
  <c r="Y3255" i="20"/>
  <c r="X3255" i="20"/>
  <c r="AK3224" i="20"/>
  <c r="AJ3224" i="20"/>
  <c r="AH3224" i="20"/>
  <c r="AI3224" i="20"/>
  <c r="Y3245" i="20"/>
  <c r="AA2958" i="20"/>
  <c r="AJ3301" i="20"/>
  <c r="AI3301" i="20"/>
  <c r="AK3301" i="20"/>
  <c r="AH3301" i="20"/>
  <c r="AA3073" i="20"/>
  <c r="Y3073" i="20"/>
  <c r="X3073" i="20"/>
  <c r="Z3073" i="20"/>
  <c r="Z3147" i="20"/>
  <c r="X3147" i="20"/>
  <c r="AJ2996" i="20"/>
  <c r="AH2996" i="20"/>
  <c r="AI2996" i="20"/>
  <c r="AK2996" i="20"/>
  <c r="X3000" i="20"/>
  <c r="AA3077" i="20"/>
  <c r="AA2622" i="20"/>
  <c r="Z2622" i="20"/>
  <c r="Y2622" i="20"/>
  <c r="X2622" i="20"/>
  <c r="Y2765" i="20"/>
  <c r="X2734" i="20"/>
  <c r="AA2632" i="20"/>
  <c r="Z2632" i="20"/>
  <c r="Y2632" i="20"/>
  <c r="X2632" i="20"/>
  <c r="Z3168" i="20"/>
  <c r="X3168" i="20"/>
  <c r="AA2723" i="20"/>
  <c r="Z2723" i="20"/>
  <c r="X2723" i="20"/>
  <c r="Y2723" i="20"/>
  <c r="AA3021" i="20"/>
  <c r="AK2811" i="20"/>
  <c r="AH2818" i="20"/>
  <c r="X2744" i="20"/>
  <c r="AK2902" i="20"/>
  <c r="AJ2902" i="20"/>
  <c r="AI2902" i="20"/>
  <c r="AH2902" i="20"/>
  <c r="AJ2790" i="20"/>
  <c r="AI2790" i="20"/>
  <c r="AK2790" i="20"/>
  <c r="AH2790" i="20"/>
  <c r="AA2671" i="20"/>
  <c r="AA2608" i="20"/>
  <c r="Z2979" i="20"/>
  <c r="Y2758" i="20"/>
  <c r="AJ2699" i="20"/>
  <c r="Z2471" i="20"/>
  <c r="AK2793" i="20"/>
  <c r="AJ2363" i="20"/>
  <c r="AH2363" i="20"/>
  <c r="AI2363" i="20"/>
  <c r="AK2363" i="20"/>
  <c r="X2219" i="20"/>
  <c r="Y2461" i="20"/>
  <c r="Y2993" i="20"/>
  <c r="Y2377" i="20"/>
  <c r="AA2520" i="20"/>
  <c r="Z2219" i="20"/>
  <c r="AA2153" i="20"/>
  <c r="Y2300" i="20"/>
  <c r="AH2125" i="20"/>
  <c r="Y2216" i="20"/>
  <c r="Y2240" i="20"/>
  <c r="AJ2384" i="20"/>
  <c r="AI2384" i="20"/>
  <c r="AH2384" i="20"/>
  <c r="AK2384" i="20"/>
  <c r="AJ2104" i="20"/>
  <c r="AH2104" i="20"/>
  <c r="AK2104" i="20"/>
  <c r="AI2104" i="20"/>
  <c r="AH2307" i="20"/>
  <c r="AI2226" i="20"/>
  <c r="AH2226" i="20"/>
  <c r="AJ2226" i="20"/>
  <c r="AK2226" i="20"/>
  <c r="Z2058" i="20"/>
  <c r="AJ2177" i="20"/>
  <c r="AH2177" i="20"/>
  <c r="AK2177" i="20"/>
  <c r="AI2177" i="20"/>
  <c r="AI2457" i="20"/>
  <c r="Y1957" i="20"/>
  <c r="AK1936" i="20"/>
  <c r="AJ1936" i="20"/>
  <c r="AI1936" i="20"/>
  <c r="AH1936" i="20"/>
  <c r="Z1803" i="20"/>
  <c r="X1803" i="20"/>
  <c r="AA1803" i="20"/>
  <c r="Y1645" i="20"/>
  <c r="X1645" i="20"/>
  <c r="AA1645" i="20"/>
  <c r="Z1645" i="20"/>
  <c r="AK1670" i="20"/>
  <c r="Y2027" i="20"/>
  <c r="AH2027" i="20" s="1"/>
  <c r="X1778" i="20"/>
  <c r="AK1579" i="20"/>
  <c r="AH1579" i="20"/>
  <c r="AJ1579" i="20"/>
  <c r="AI1579" i="20"/>
  <c r="X1323" i="20"/>
  <c r="Y1323" i="20"/>
  <c r="AA1323" i="20"/>
  <c r="Z1323" i="20"/>
  <c r="AA1841" i="20"/>
  <c r="AA1582" i="20"/>
  <c r="Z1582" i="20"/>
  <c r="Y1582" i="20"/>
  <c r="X1582" i="20"/>
  <c r="Y1421" i="20"/>
  <c r="AK1474" i="20"/>
  <c r="X1348" i="20"/>
  <c r="Z1348" i="20"/>
  <c r="AJ1817" i="20"/>
  <c r="AJ1201" i="20"/>
  <c r="AH1201" i="20"/>
  <c r="AH1796" i="20"/>
  <c r="AK1418" i="20"/>
  <c r="AJ1418" i="20"/>
  <c r="AI1418" i="20"/>
  <c r="AJ1887" i="20"/>
  <c r="AK1887" i="20"/>
  <c r="AI1887" i="20"/>
  <c r="AH1887" i="20"/>
  <c r="Y1257" i="20"/>
  <c r="AA1519" i="20"/>
  <c r="Z1519" i="20"/>
  <c r="Y1519" i="20"/>
  <c r="X1519" i="20"/>
  <c r="AA1999" i="20"/>
  <c r="AH1999" i="20" s="1"/>
  <c r="X1337" i="20"/>
  <c r="AH1481" i="20"/>
  <c r="AJ984" i="20"/>
  <c r="AI984" i="20"/>
  <c r="AK984" i="20"/>
  <c r="AH984" i="20"/>
  <c r="AA1414" i="20"/>
  <c r="Z1414" i="20"/>
  <c r="Y1414" i="20"/>
  <c r="X1414" i="20"/>
  <c r="AH903" i="20"/>
  <c r="AJ903" i="20"/>
  <c r="Z1264" i="20"/>
  <c r="Y1264" i="20"/>
  <c r="AA1264" i="20"/>
  <c r="Z910" i="20"/>
  <c r="X910" i="20"/>
  <c r="Y910" i="20"/>
  <c r="AA1330" i="20"/>
  <c r="AA2653" i="20"/>
  <c r="Z2653" i="20"/>
  <c r="Y2653" i="20"/>
  <c r="X2653" i="20"/>
  <c r="AA3444" i="20"/>
  <c r="Z3444" i="20"/>
  <c r="Y3444" i="20"/>
  <c r="X3444" i="20"/>
  <c r="AK3462" i="20"/>
  <c r="AJ3462" i="20"/>
  <c r="AI3462" i="20"/>
  <c r="AH3462" i="20"/>
  <c r="AA3402" i="20"/>
  <c r="Z3402" i="20"/>
  <c r="Y3402" i="20"/>
  <c r="X3402" i="20"/>
  <c r="AI3469" i="20"/>
  <c r="AH3469" i="20"/>
  <c r="AJ3469" i="20"/>
  <c r="AK3469" i="20"/>
  <c r="Z3325" i="20"/>
  <c r="Y3325" i="20"/>
  <c r="X3325" i="20"/>
  <c r="AA3325" i="20"/>
  <c r="AA3381" i="20"/>
  <c r="Z3381" i="20"/>
  <c r="Y3381" i="20"/>
  <c r="X3381" i="20"/>
  <c r="X3332" i="20"/>
  <c r="X3210" i="20"/>
  <c r="Z3210" i="20"/>
  <c r="X3269" i="20"/>
  <c r="Z3269" i="20"/>
  <c r="Y3056" i="20"/>
  <c r="AK3056" i="20" s="1"/>
  <c r="AA3056" i="20"/>
  <c r="AJ3143" i="20"/>
  <c r="AI3143" i="20"/>
  <c r="AH3143" i="20"/>
  <c r="AK3143" i="20"/>
  <c r="Z3203" i="20"/>
  <c r="Y3031" i="20"/>
  <c r="Z3031" i="20"/>
  <c r="AA3031" i="20"/>
  <c r="X3031" i="20"/>
  <c r="AI3084" i="20"/>
  <c r="AH3084" i="20"/>
  <c r="AK3084" i="20"/>
  <c r="AJ3084" i="20"/>
  <c r="AA3203" i="20"/>
  <c r="Y3052" i="20"/>
  <c r="X3052" i="20"/>
  <c r="AA3052" i="20"/>
  <c r="Z3052" i="20"/>
  <c r="Z3080" i="20"/>
  <c r="AH3080" i="20" s="1"/>
  <c r="AK2874" i="20"/>
  <c r="AI2874" i="20"/>
  <c r="AK3063" i="20"/>
  <c r="AJ3063" i="20"/>
  <c r="AH3063" i="20"/>
  <c r="AI3063" i="20"/>
  <c r="Z2608" i="20"/>
  <c r="AI2608" i="20" s="1"/>
  <c r="X2730" i="20"/>
  <c r="Z2730" i="20"/>
  <c r="AA2730" i="20"/>
  <c r="X2629" i="20"/>
  <c r="X3091" i="20"/>
  <c r="Z3091" i="20"/>
  <c r="Y2930" i="20"/>
  <c r="Y2716" i="20"/>
  <c r="X2716" i="20"/>
  <c r="Z2716" i="20"/>
  <c r="AA2716" i="20"/>
  <c r="Y2982" i="20"/>
  <c r="X2923" i="20"/>
  <c r="AJ2646" i="20"/>
  <c r="AI2646" i="20"/>
  <c r="AK2646" i="20"/>
  <c r="AH2646" i="20"/>
  <c r="Y2744" i="20"/>
  <c r="Z2909" i="20"/>
  <c r="X2909" i="20"/>
  <c r="AA2629" i="20"/>
  <c r="Y2566" i="20"/>
  <c r="AK2566" i="20" s="1"/>
  <c r="Z2660" i="20"/>
  <c r="Y2660" i="20"/>
  <c r="AA2660" i="20"/>
  <c r="X2660" i="20"/>
  <c r="AJ2594" i="20"/>
  <c r="AI2594" i="20"/>
  <c r="AK2594" i="20"/>
  <c r="AH2594" i="20"/>
  <c r="X2979" i="20"/>
  <c r="AK2513" i="20"/>
  <c r="AI2513" i="20"/>
  <c r="AH2513" i="20"/>
  <c r="AJ2513" i="20"/>
  <c r="AA2849" i="20"/>
  <c r="Y2849" i="20"/>
  <c r="X2849" i="20"/>
  <c r="Z2849" i="20"/>
  <c r="Y2664" i="20"/>
  <c r="X2373" i="20"/>
  <c r="Z2373" i="20"/>
  <c r="X2328" i="20"/>
  <c r="AA2328" i="20"/>
  <c r="Y2328" i="20"/>
  <c r="Z2328" i="20"/>
  <c r="AJ2503" i="20"/>
  <c r="AI2503" i="20"/>
  <c r="AK2503" i="20"/>
  <c r="AH2503" i="20"/>
  <c r="AK2296" i="20"/>
  <c r="AJ2296" i="20"/>
  <c r="AI2296" i="20"/>
  <c r="AH2296" i="20"/>
  <c r="AK2170" i="20"/>
  <c r="AJ2170" i="20"/>
  <c r="AI2170" i="20"/>
  <c r="AH2170" i="20"/>
  <c r="Z2300" i="20"/>
  <c r="AJ2083" i="20"/>
  <c r="AH2083" i="20"/>
  <c r="AK2083" i="20"/>
  <c r="AI2083" i="20"/>
  <c r="AJ2125" i="20"/>
  <c r="AJ2086" i="20"/>
  <c r="AK2086" i="20"/>
  <c r="AI2086" i="20"/>
  <c r="AH2086" i="20"/>
  <c r="Y2174" i="20"/>
  <c r="AK2174" i="20" s="1"/>
  <c r="X2072" i="20"/>
  <c r="AJ2062" i="20"/>
  <c r="AI2062" i="20"/>
  <c r="AH2062" i="20"/>
  <c r="AK2069" i="20"/>
  <c r="AJ2069" i="20"/>
  <c r="AI2069" i="20"/>
  <c r="AH2069" i="20"/>
  <c r="X2132" i="20"/>
  <c r="AA1995" i="20"/>
  <c r="Z1995" i="20"/>
  <c r="Y1995" i="20"/>
  <c r="X1995" i="20"/>
  <c r="AJ2457" i="20"/>
  <c r="Z1957" i="20"/>
  <c r="Z1782" i="20"/>
  <c r="X1782" i="20"/>
  <c r="AA1782" i="20"/>
  <c r="AH2181" i="20"/>
  <c r="AK1981" i="20"/>
  <c r="AJ1981" i="20"/>
  <c r="AH1981" i="20"/>
  <c r="AI1981" i="20"/>
  <c r="Y1876" i="20"/>
  <c r="X1876" i="20"/>
  <c r="Z1876" i="20"/>
  <c r="AA1876" i="20"/>
  <c r="X1624" i="20"/>
  <c r="AA1624" i="20"/>
  <c r="Z1624" i="20"/>
  <c r="Y1624" i="20"/>
  <c r="AA1985" i="20"/>
  <c r="AK1785" i="20"/>
  <c r="AJ1785" i="20"/>
  <c r="AI1785" i="20"/>
  <c r="AH1785" i="20"/>
  <c r="AK1659" i="20"/>
  <c r="AJ1659" i="20"/>
  <c r="AI1659" i="20"/>
  <c r="AH1659" i="20"/>
  <c r="X1568" i="20"/>
  <c r="AK1992" i="20"/>
  <c r="AJ1992" i="20"/>
  <c r="AI1992" i="20"/>
  <c r="AH1992" i="20"/>
  <c r="Z2027" i="20"/>
  <c r="AA1610" i="20"/>
  <c r="X1302" i="20"/>
  <c r="Y1302" i="20"/>
  <c r="AA1302" i="20"/>
  <c r="Z1302" i="20"/>
  <c r="Z1411" i="20"/>
  <c r="AJ1411" i="20" s="1"/>
  <c r="AI1586" i="20"/>
  <c r="AK1586" i="20"/>
  <c r="AK1442" i="20"/>
  <c r="AJ1442" i="20"/>
  <c r="AI1442" i="20"/>
  <c r="AH1442" i="20"/>
  <c r="X1768" i="20"/>
  <c r="X1463" i="20"/>
  <c r="AA1463" i="20"/>
  <c r="AK1292" i="20"/>
  <c r="AI1292" i="20"/>
  <c r="X1383" i="20"/>
  <c r="AJ1292" i="20"/>
  <c r="AH1292" i="20"/>
  <c r="AI1796" i="20"/>
  <c r="AA1547" i="20"/>
  <c r="AA1404" i="20"/>
  <c r="AA1341" i="20"/>
  <c r="Y1348" i="20"/>
  <c r="AK1208" i="20"/>
  <c r="AI1208" i="20"/>
  <c r="AK956" i="20"/>
  <c r="AJ956" i="20"/>
  <c r="AI956" i="20"/>
  <c r="AH956" i="20"/>
  <c r="X1631" i="20"/>
  <c r="AA1110" i="20"/>
  <c r="Z1110" i="20"/>
  <c r="Y1110" i="20"/>
  <c r="X1110" i="20"/>
  <c r="AJ942" i="20"/>
  <c r="AI942" i="20"/>
  <c r="AH942" i="20"/>
  <c r="AK942" i="20"/>
  <c r="Z1351" i="20"/>
  <c r="Y1351" i="20"/>
  <c r="X1351" i="20"/>
  <c r="AA1351" i="20"/>
  <c r="AI1054" i="20"/>
  <c r="AH1054" i="20"/>
  <c r="AA910" i="20"/>
  <c r="X1330" i="20"/>
  <c r="AK809" i="20"/>
  <c r="AI809" i="20"/>
  <c r="AA896" i="20"/>
  <c r="Z896" i="20"/>
  <c r="Y896" i="20"/>
  <c r="X896" i="20"/>
  <c r="Y809" i="20"/>
  <c r="AJ809" i="20" s="1"/>
  <c r="AA809" i="20"/>
  <c r="AI3427" i="20"/>
  <c r="AH3427" i="20"/>
  <c r="AJ3427" i="20"/>
  <c r="AK3427" i="20"/>
  <c r="AA3423" i="20"/>
  <c r="Z3423" i="20"/>
  <c r="Y3423" i="20"/>
  <c r="X3423" i="20"/>
  <c r="AK3483" i="20"/>
  <c r="AJ3483" i="20"/>
  <c r="AI3483" i="20"/>
  <c r="AH3483" i="20"/>
  <c r="X3122" i="20"/>
  <c r="AA3122" i="20"/>
  <c r="Z3231" i="20"/>
  <c r="X3231" i="20"/>
  <c r="AA3266" i="20"/>
  <c r="Z3266" i="20"/>
  <c r="X3227" i="20"/>
  <c r="AJ3196" i="20"/>
  <c r="AI3196" i="20"/>
  <c r="AK3196" i="20"/>
  <c r="AH3196" i="20"/>
  <c r="AJ3185" i="20"/>
  <c r="AK3185" i="20"/>
  <c r="AI3185" i="20"/>
  <c r="AH3185" i="20"/>
  <c r="AH3077" i="20"/>
  <c r="AK3077" i="20"/>
  <c r="AI3077" i="20"/>
  <c r="AJ3077" i="20"/>
  <c r="Z2898" i="20"/>
  <c r="AA2898" i="20"/>
  <c r="Y2898" i="20"/>
  <c r="X2898" i="20"/>
  <c r="Z2601" i="20"/>
  <c r="Y2601" i="20"/>
  <c r="X2601" i="20"/>
  <c r="AA2891" i="20"/>
  <c r="Y2891" i="20"/>
  <c r="X2891" i="20"/>
  <c r="Z2891" i="20"/>
  <c r="AA2611" i="20"/>
  <c r="Z2611" i="20"/>
  <c r="Y2611" i="20"/>
  <c r="X2611" i="20"/>
  <c r="AA2982" i="20"/>
  <c r="AA2923" i="20"/>
  <c r="AA2800" i="20"/>
  <c r="AJ2678" i="20"/>
  <c r="AI2678" i="20"/>
  <c r="AH2678" i="20"/>
  <c r="AK2678" i="20"/>
  <c r="Z2576" i="20"/>
  <c r="Y2576" i="20"/>
  <c r="AA2576" i="20"/>
  <c r="X2576" i="20"/>
  <c r="AJ2604" i="20"/>
  <c r="AI2604" i="20"/>
  <c r="AK2604" i="20"/>
  <c r="AH2604" i="20"/>
  <c r="Z2506" i="20"/>
  <c r="Y2506" i="20"/>
  <c r="AA2506" i="20"/>
  <c r="X2506" i="20"/>
  <c r="Y2370" i="20"/>
  <c r="X2370" i="20"/>
  <c r="Z2370" i="20"/>
  <c r="AA2370" i="20"/>
  <c r="AK2293" i="20"/>
  <c r="AJ2293" i="20"/>
  <c r="AH2293" i="20"/>
  <c r="AI2293" i="20"/>
  <c r="X2492" i="20"/>
  <c r="AA2401" i="20"/>
  <c r="Z2401" i="20"/>
  <c r="Y2401" i="20"/>
  <c r="X2401" i="20"/>
  <c r="AA2380" i="20"/>
  <c r="Z2380" i="20"/>
  <c r="Y2380" i="20"/>
  <c r="X2380" i="20"/>
  <c r="AJ2118" i="20"/>
  <c r="AI2118" i="20"/>
  <c r="AK2118" i="20"/>
  <c r="AH2118" i="20"/>
  <c r="AH2436" i="20"/>
  <c r="X2429" i="20"/>
  <c r="AJ2310" i="20"/>
  <c r="AI2310" i="20"/>
  <c r="AO2307" i="20" s="1"/>
  <c r="AH2310" i="20"/>
  <c r="AK2310" i="20"/>
  <c r="Y2195" i="20"/>
  <c r="AH2195" i="20" s="1"/>
  <c r="Z2174" i="20"/>
  <c r="AH2174" i="20" s="1"/>
  <c r="X2041" i="20"/>
  <c r="AH2447" i="20"/>
  <c r="AH1953" i="20"/>
  <c r="Z1761" i="20"/>
  <c r="X1761" i="20"/>
  <c r="AA1761" i="20"/>
  <c r="AO2181" i="20"/>
  <c r="Y1855" i="20"/>
  <c r="X1855" i="20"/>
  <c r="AA1855" i="20"/>
  <c r="Z1855" i="20"/>
  <c r="AI2331" i="20"/>
  <c r="Z2051" i="20"/>
  <c r="AH1950" i="20"/>
  <c r="AI2027" i="20"/>
  <c r="AO2027" i="20" s="1"/>
  <c r="AK2027" i="20"/>
  <c r="AJ2027" i="20"/>
  <c r="Z1610" i="20"/>
  <c r="AH1610" i="20" s="1"/>
  <c r="AA1575" i="20"/>
  <c r="Y1575" i="20"/>
  <c r="X1575" i="20"/>
  <c r="Z1575" i="20"/>
  <c r="Z2041" i="20"/>
  <c r="AK2044" i="20"/>
  <c r="AJ2044" i="20"/>
  <c r="AI2044" i="20"/>
  <c r="AH2044" i="20"/>
  <c r="AH1551" i="20"/>
  <c r="AJ1551" i="20"/>
  <c r="AH1586" i="20"/>
  <c r="AJ1586" i="20"/>
  <c r="X1453" i="20"/>
  <c r="Z1453" i="20"/>
  <c r="AA1453" i="20"/>
  <c r="AA1288" i="20"/>
  <c r="Y1288" i="20"/>
  <c r="AA1278" i="20"/>
  <c r="Z1278" i="20"/>
  <c r="AI966" i="20"/>
  <c r="AH966" i="20"/>
  <c r="AK1187" i="20"/>
  <c r="AJ1187" i="20"/>
  <c r="AH1187" i="20"/>
  <c r="AI1187" i="20"/>
  <c r="AK935" i="20"/>
  <c r="AJ935" i="20"/>
  <c r="AH935" i="20"/>
  <c r="AI935" i="20"/>
  <c r="Z1215" i="20"/>
  <c r="AI1215" i="20" s="1"/>
  <c r="Y1215" i="20"/>
  <c r="AK1215" i="20" s="1"/>
  <c r="AJ1953" i="20"/>
  <c r="Y1239" i="20"/>
  <c r="AA1239" i="20"/>
  <c r="Z1239" i="20"/>
  <c r="X1239" i="20"/>
  <c r="AA1099" i="20"/>
  <c r="Z1099" i="20"/>
  <c r="Y1099" i="20"/>
  <c r="X1099" i="20"/>
  <c r="AJ1120" i="20"/>
  <c r="AI1120" i="20"/>
  <c r="AH1120" i="20"/>
  <c r="AK1120" i="20"/>
  <c r="Z1330" i="20"/>
  <c r="AI214" i="20"/>
  <c r="AH214" i="20"/>
  <c r="AK214" i="20"/>
  <c r="AJ214" i="20"/>
  <c r="AJ3322" i="20"/>
  <c r="AH3322" i="20"/>
  <c r="AK3322" i="20"/>
  <c r="AI3322" i="20"/>
  <c r="AK3399" i="20"/>
  <c r="AJ3399" i="20"/>
  <c r="AI3399" i="20"/>
  <c r="AH3399" i="20"/>
  <c r="X3101" i="20"/>
  <c r="Z3101" i="20"/>
  <c r="AA3101" i="20"/>
  <c r="Y3101" i="20"/>
  <c r="AK2853" i="20"/>
  <c r="AI2853" i="20"/>
  <c r="AK2713" i="20"/>
  <c r="AJ2713" i="20"/>
  <c r="AH2713" i="20"/>
  <c r="AI2713" i="20"/>
  <c r="AK2608" i="20"/>
  <c r="AJ2608" i="20"/>
  <c r="AH2608" i="20"/>
  <c r="AA2828" i="20"/>
  <c r="X2828" i="20"/>
  <c r="Z2828" i="20"/>
  <c r="Y2828" i="20"/>
  <c r="AJ2769" i="20"/>
  <c r="AI2769" i="20"/>
  <c r="AK2769" i="20"/>
  <c r="AH2769" i="20"/>
  <c r="AA2786" i="20"/>
  <c r="Z2786" i="20"/>
  <c r="Y2786" i="20"/>
  <c r="X2786" i="20"/>
  <c r="AJ2625" i="20"/>
  <c r="AI2625" i="20"/>
  <c r="AK2625" i="20"/>
  <c r="AH2625" i="20"/>
  <c r="Z2856" i="20"/>
  <c r="AA2856" i="20"/>
  <c r="Y2856" i="20"/>
  <c r="X2856" i="20"/>
  <c r="AJ2657" i="20"/>
  <c r="AI2657" i="20"/>
  <c r="AK2657" i="20"/>
  <c r="AH2657" i="20"/>
  <c r="Z2555" i="20"/>
  <c r="Y2555" i="20"/>
  <c r="AA2555" i="20"/>
  <c r="X2555" i="20"/>
  <c r="Z2888" i="20"/>
  <c r="X2888" i="20"/>
  <c r="Z2485" i="20"/>
  <c r="Y2485" i="20"/>
  <c r="AA2485" i="20"/>
  <c r="X2485" i="20"/>
  <c r="Z2681" i="20"/>
  <c r="Y2681" i="20"/>
  <c r="X2681" i="20"/>
  <c r="AA2681" i="20"/>
  <c r="AK2272" i="20"/>
  <c r="AJ2272" i="20"/>
  <c r="AH2272" i="20"/>
  <c r="AI2272" i="20"/>
  <c r="AA2198" i="20"/>
  <c r="Y2198" i="20"/>
  <c r="AJ2174" i="20"/>
  <c r="AK2275" i="20"/>
  <c r="AJ2275" i="20"/>
  <c r="AI2275" i="20"/>
  <c r="AH2275" i="20"/>
  <c r="AK2149" i="20"/>
  <c r="AJ2149" i="20"/>
  <c r="AI2149" i="20"/>
  <c r="AH2149" i="20"/>
  <c r="AK2349" i="20"/>
  <c r="AI2349" i="20"/>
  <c r="AO2349" i="20" s="1"/>
  <c r="AJ2349" i="20"/>
  <c r="AH2349" i="20"/>
  <c r="AI2237" i="20"/>
  <c r="AH2237" i="20"/>
  <c r="AJ2237" i="20"/>
  <c r="AK2237" i="20"/>
  <c r="AA2142" i="20"/>
  <c r="Z2142" i="20"/>
  <c r="Y2142" i="20"/>
  <c r="X2142" i="20"/>
  <c r="Y2429" i="20"/>
  <c r="AA2174" i="20"/>
  <c r="AA1974" i="20"/>
  <c r="Z1974" i="20"/>
  <c r="Y1974" i="20"/>
  <c r="X1974" i="20"/>
  <c r="AJ2415" i="20"/>
  <c r="AI2415" i="20"/>
  <c r="AH2415" i="20"/>
  <c r="AK2415" i="20"/>
  <c r="AA1932" i="20"/>
  <c r="Z1932" i="20"/>
  <c r="Y1932" i="20"/>
  <c r="X1932" i="20"/>
  <c r="Z1719" i="20"/>
  <c r="X1719" i="20"/>
  <c r="AA1719" i="20"/>
  <c r="Y1719" i="20"/>
  <c r="Y1834" i="20"/>
  <c r="X1834" i="20"/>
  <c r="AA1834" i="20"/>
  <c r="Z1834" i="20"/>
  <c r="AJ2331" i="20"/>
  <c r="AK1764" i="20"/>
  <c r="AJ1764" i="20"/>
  <c r="AI1764" i="20"/>
  <c r="AH1764" i="20"/>
  <c r="AI1950" i="20"/>
  <c r="AI1554" i="20"/>
  <c r="AK1554" i="20"/>
  <c r="AJ1554" i="20"/>
  <c r="AH1554" i="20"/>
  <c r="X1512" i="20"/>
  <c r="Y1512" i="20"/>
  <c r="AA1512" i="20"/>
  <c r="Z1512" i="20"/>
  <c r="AK2013" i="20"/>
  <c r="AJ2013" i="20"/>
  <c r="AI2013" i="20"/>
  <c r="AH2013" i="20"/>
  <c r="AI1544" i="20"/>
  <c r="AK1544" i="20"/>
  <c r="AJ1544" i="20"/>
  <c r="AH1544" i="20"/>
  <c r="AI1859" i="20"/>
  <c r="X1288" i="20"/>
  <c r="Z1288" i="20"/>
  <c r="AA1274" i="20"/>
  <c r="Y1274" i="20"/>
  <c r="X1274" i="20"/>
  <c r="Z1274" i="20"/>
  <c r="AA1211" i="20"/>
  <c r="Y1211" i="20"/>
  <c r="X1211" i="20"/>
  <c r="Z1211" i="20"/>
  <c r="AH1456" i="20"/>
  <c r="AI1456" i="20"/>
  <c r="AK1456" i="20"/>
  <c r="AJ1456" i="20"/>
  <c r="X1236" i="20"/>
  <c r="AK1953" i="20"/>
  <c r="AJ1089" i="20"/>
  <c r="AI1089" i="20"/>
  <c r="AH1089" i="20"/>
  <c r="AK1089" i="20"/>
  <c r="Z973" i="20"/>
  <c r="AA973" i="20"/>
  <c r="AK795" i="20"/>
  <c r="AJ795" i="20"/>
  <c r="AI795" i="20"/>
  <c r="AH795" i="20"/>
  <c r="Z991" i="20"/>
  <c r="Y991" i="20"/>
  <c r="X991" i="20"/>
  <c r="AI879" i="20"/>
  <c r="AJ879" i="20"/>
  <c r="AH879" i="20"/>
  <c r="AK879" i="20"/>
  <c r="AK1008" i="20"/>
  <c r="AJ1008" i="20"/>
  <c r="AI1008" i="20"/>
  <c r="AH1008" i="20"/>
  <c r="AA1656" i="20"/>
  <c r="Y3493" i="20"/>
  <c r="X3493" i="20"/>
  <c r="Z3493" i="20"/>
  <c r="AA3493" i="20"/>
  <c r="X3479" i="20"/>
  <c r="X3434" i="20"/>
  <c r="AI3406" i="20"/>
  <c r="AH3406" i="20"/>
  <c r="AJ3406" i="20"/>
  <c r="AK3406" i="20"/>
  <c r="Z3227" i="20"/>
  <c r="AK3378" i="20"/>
  <c r="AJ3378" i="20"/>
  <c r="AI3378" i="20"/>
  <c r="AH3378" i="20"/>
  <c r="AH2989" i="20"/>
  <c r="AK2989" i="20"/>
  <c r="AK2751" i="20"/>
  <c r="AJ2751" i="20"/>
  <c r="AI2751" i="20"/>
  <c r="AH2751" i="20"/>
  <c r="AO2748" i="20"/>
  <c r="Y3472" i="20"/>
  <c r="X3472" i="20"/>
  <c r="Z3472" i="20"/>
  <c r="AA3472" i="20"/>
  <c r="AI3448" i="20"/>
  <c r="AH3448" i="20"/>
  <c r="AJ3448" i="20"/>
  <c r="AK3448" i="20"/>
  <c r="AK3420" i="20"/>
  <c r="AJ3420" i="20"/>
  <c r="AI3420" i="20"/>
  <c r="AH3420" i="20"/>
  <c r="Y3479" i="20"/>
  <c r="AI3385" i="20"/>
  <c r="AH3385" i="20"/>
  <c r="AJ3385" i="20"/>
  <c r="AK3385" i="20"/>
  <c r="Y3395" i="20"/>
  <c r="AA3227" i="20"/>
  <c r="X3203" i="20"/>
  <c r="X3213" i="20"/>
  <c r="Z3126" i="20"/>
  <c r="Y3126" i="20"/>
  <c r="X3126" i="20"/>
  <c r="X3374" i="20"/>
  <c r="AA3168" i="20"/>
  <c r="AA3350" i="20"/>
  <c r="AH3350" i="20" s="1"/>
  <c r="Y3350" i="20"/>
  <c r="AI3350" i="20" s="1"/>
  <c r="Z3042" i="20"/>
  <c r="AH3042" i="20" s="1"/>
  <c r="X3161" i="20"/>
  <c r="Y3161" i="20"/>
  <c r="Y3147" i="20"/>
  <c r="AA3091" i="20"/>
  <c r="Y2835" i="20"/>
  <c r="X2835" i="20"/>
  <c r="Y2989" i="20"/>
  <c r="AJ2989" i="20" s="1"/>
  <c r="Z3024" i="20"/>
  <c r="AJ3024" i="20" s="1"/>
  <c r="Z2835" i="20"/>
  <c r="X2860" i="20"/>
  <c r="AA2709" i="20"/>
  <c r="AK2709" i="20" s="1"/>
  <c r="Z2709" i="20"/>
  <c r="Z2580" i="20"/>
  <c r="Y2580" i="20"/>
  <c r="AA2580" i="20"/>
  <c r="X2580" i="20"/>
  <c r="Z2877" i="20"/>
  <c r="AA2877" i="20"/>
  <c r="Y2877" i="20"/>
  <c r="X2877" i="20"/>
  <c r="AA2590" i="20"/>
  <c r="Z2590" i="20"/>
  <c r="Y2590" i="20"/>
  <c r="X2590" i="20"/>
  <c r="AI3028" i="20"/>
  <c r="AJ3028" i="20"/>
  <c r="AK3028" i="20"/>
  <c r="AH3028" i="20"/>
  <c r="Y2709" i="20"/>
  <c r="AK2975" i="20"/>
  <c r="AA2839" i="20"/>
  <c r="AJ2636" i="20"/>
  <c r="AI2636" i="20"/>
  <c r="AK2636" i="20"/>
  <c r="AH2636" i="20"/>
  <c r="AI2783" i="20"/>
  <c r="AA3049" i="20"/>
  <c r="Y2776" i="20"/>
  <c r="AJ2615" i="20"/>
  <c r="AI2615" i="20"/>
  <c r="AK2615" i="20"/>
  <c r="AH2615" i="20"/>
  <c r="AA2496" i="20"/>
  <c r="Z2496" i="20"/>
  <c r="X2496" i="20"/>
  <c r="Y2496" i="20"/>
  <c r="AA2464" i="20"/>
  <c r="Z2464" i="20"/>
  <c r="Y2464" i="20"/>
  <c r="X2464" i="20"/>
  <c r="AA2527" i="20"/>
  <c r="Z2527" i="20"/>
  <c r="Y2527" i="20"/>
  <c r="X2527" i="20"/>
  <c r="AJ2552" i="20"/>
  <c r="AI2552" i="20"/>
  <c r="AK2552" i="20"/>
  <c r="AH2552" i="20"/>
  <c r="X2303" i="20"/>
  <c r="AJ2573" i="20"/>
  <c r="AI2573" i="20"/>
  <c r="AK2573" i="20"/>
  <c r="AH2573" i="20"/>
  <c r="X2419" i="20"/>
  <c r="AK2251" i="20"/>
  <c r="AJ2251" i="20"/>
  <c r="AH2251" i="20"/>
  <c r="AI2251" i="20"/>
  <c r="AO2251" i="20" s="1"/>
  <c r="Z2492" i="20"/>
  <c r="Z2541" i="20"/>
  <c r="AJ2541" i="20" s="1"/>
  <c r="AA2373" i="20"/>
  <c r="Z2303" i="20"/>
  <c r="AA2538" i="20"/>
  <c r="Z2538" i="20"/>
  <c r="Y2538" i="20"/>
  <c r="X2538" i="20"/>
  <c r="AI2223" i="20"/>
  <c r="AO2223" i="20" s="1"/>
  <c r="AA2195" i="20"/>
  <c r="AJ2195" i="20" s="1"/>
  <c r="AK2121" i="20"/>
  <c r="Y2041" i="20"/>
  <c r="AI2499" i="20"/>
  <c r="AI2289" i="20"/>
  <c r="AH2289" i="20"/>
  <c r="AJ2289" i="20"/>
  <c r="AK2289" i="20"/>
  <c r="AJ2447" i="20"/>
  <c r="AI1943" i="20"/>
  <c r="AH1943" i="20"/>
  <c r="AK1943" i="20"/>
  <c r="AJ1943" i="20"/>
  <c r="X1904" i="20"/>
  <c r="Z1922" i="20"/>
  <c r="X1922" i="20"/>
  <c r="Y1922" i="20"/>
  <c r="Z1698" i="20"/>
  <c r="X1698" i="20"/>
  <c r="AA1698" i="20"/>
  <c r="Y1813" i="20"/>
  <c r="X1813" i="20"/>
  <c r="Z1813" i="20"/>
  <c r="AA1813" i="20"/>
  <c r="AK2331" i="20"/>
  <c r="AJ1908" i="20"/>
  <c r="AK1908" i="20"/>
  <c r="AI1908" i="20"/>
  <c r="AH1908" i="20"/>
  <c r="Y2135" i="20"/>
  <c r="AI2135" i="20" s="1"/>
  <c r="Z1904" i="20"/>
  <c r="AJ1950" i="20"/>
  <c r="Y1964" i="20"/>
  <c r="X1964" i="20"/>
  <c r="X1726" i="20"/>
  <c r="X1596" i="20"/>
  <c r="AK1740" i="20"/>
  <c r="AJ1740" i="20"/>
  <c r="AI1740" i="20"/>
  <c r="AH1740" i="20"/>
  <c r="X1491" i="20"/>
  <c r="Y1491" i="20"/>
  <c r="AA1491" i="20"/>
  <c r="Z1491" i="20"/>
  <c r="X1873" i="20"/>
  <c r="AK1537" i="20"/>
  <c r="AJ1537" i="20"/>
  <c r="AI1537" i="20"/>
  <c r="AH1537" i="20"/>
  <c r="Y1411" i="20"/>
  <c r="AJ1859" i="20"/>
  <c r="AO1439" i="20"/>
  <c r="AA1498" i="20"/>
  <c r="Z1498" i="20"/>
  <c r="Y1498" i="20"/>
  <c r="X1498" i="20"/>
  <c r="AI945" i="20"/>
  <c r="AK945" i="20"/>
  <c r="AJ1617" i="20"/>
  <c r="AI1617" i="20"/>
  <c r="AK1617" i="20"/>
  <c r="AH1617" i="20"/>
  <c r="AH1775" i="20"/>
  <c r="AK1145" i="20"/>
  <c r="AJ1145" i="20"/>
  <c r="AI1145" i="20"/>
  <c r="AH1145" i="20"/>
  <c r="AK893" i="20"/>
  <c r="AJ893" i="20"/>
  <c r="AI893" i="20"/>
  <c r="AH893" i="20"/>
  <c r="AA1082" i="20"/>
  <c r="AI1082" i="20" s="1"/>
  <c r="Y1082" i="20"/>
  <c r="Z1082" i="20"/>
  <c r="AK1082" i="20" s="1"/>
  <c r="Z1176" i="20"/>
  <c r="X1176" i="20"/>
  <c r="AA1176" i="20"/>
  <c r="Y1176" i="20"/>
  <c r="X1400" i="20"/>
  <c r="AI1953" i="20"/>
  <c r="AA1432" i="20"/>
  <c r="AK1432" i="20" s="1"/>
  <c r="AI1684" i="20"/>
  <c r="AH1684" i="20"/>
  <c r="AK1684" i="20"/>
  <c r="AJ1684" i="20"/>
  <c r="Z1225" i="20"/>
  <c r="AJ1225" i="20" s="1"/>
  <c r="AA1078" i="20"/>
  <c r="Z1078" i="20"/>
  <c r="AJ1078" i="20" s="1"/>
  <c r="Y1078" i="20"/>
  <c r="AK1078" i="20" s="1"/>
  <c r="AK1313" i="20"/>
  <c r="AJ1313" i="20"/>
  <c r="AI1313" i="20"/>
  <c r="AH1313" i="20"/>
  <c r="AK774" i="20"/>
  <c r="AJ774" i="20"/>
  <c r="AI774" i="20"/>
  <c r="AH774" i="20"/>
  <c r="AJ924" i="20"/>
  <c r="AH924" i="20"/>
  <c r="X1264" i="20"/>
  <c r="AK1159" i="20"/>
  <c r="AJ1159" i="20"/>
  <c r="AJ861" i="20"/>
  <c r="AH861" i="20"/>
  <c r="AA889" i="20"/>
  <c r="X889" i="20"/>
  <c r="Z889" i="20"/>
  <c r="AH746" i="20"/>
  <c r="Y3451" i="20"/>
  <c r="X3451" i="20"/>
  <c r="Z3451" i="20"/>
  <c r="AA3451" i="20"/>
  <c r="Z3479" i="20"/>
  <c r="X3395" i="20"/>
  <c r="AA3395" i="20"/>
  <c r="X3458" i="20"/>
  <c r="AJ3259" i="20"/>
  <c r="AK3259" i="20"/>
  <c r="AI3259" i="20"/>
  <c r="AH3259" i="20"/>
  <c r="AA3318" i="20"/>
  <c r="Z3318" i="20"/>
  <c r="Y3318" i="20"/>
  <c r="X3318" i="20"/>
  <c r="AA3171" i="20"/>
  <c r="X3171" i="20"/>
  <c r="Z3171" i="20"/>
  <c r="Y3171" i="20"/>
  <c r="AK3252" i="20"/>
  <c r="AA3213" i="20"/>
  <c r="AA3308" i="20"/>
  <c r="AK3059" i="20"/>
  <c r="AI3059" i="20"/>
  <c r="AJ3059" i="20"/>
  <c r="AH3059" i="20"/>
  <c r="AA3129" i="20"/>
  <c r="Y3129" i="20"/>
  <c r="Z3129" i="20"/>
  <c r="X3129" i="20"/>
  <c r="AJ3206" i="20"/>
  <c r="AH3206" i="20"/>
  <c r="AK3206" i="20"/>
  <c r="AI3206" i="20"/>
  <c r="AJ3175" i="20"/>
  <c r="AI3175" i="20"/>
  <c r="AK3175" i="20"/>
  <c r="AH3175" i="20"/>
  <c r="AH3035" i="20"/>
  <c r="AJ3035" i="20"/>
  <c r="AI3035" i="20"/>
  <c r="AK3035" i="20"/>
  <c r="AA3164" i="20"/>
  <c r="AJ3164" i="20" s="1"/>
  <c r="Y3024" i="20"/>
  <c r="AH3024" i="20" s="1"/>
  <c r="AA3038" i="20"/>
  <c r="AK3038" i="20" s="1"/>
  <c r="Z2797" i="20"/>
  <c r="Y2797" i="20"/>
  <c r="AK2797" i="20" s="1"/>
  <c r="AA3024" i="20"/>
  <c r="Z3056" i="20"/>
  <c r="AH3056" i="20" s="1"/>
  <c r="Y2958" i="20"/>
  <c r="AA2933" i="20"/>
  <c r="Y2933" i="20"/>
  <c r="X2933" i="20"/>
  <c r="Z2933" i="20"/>
  <c r="AA2860" i="20"/>
  <c r="Y2706" i="20"/>
  <c r="Z2706" i="20"/>
  <c r="AA2706" i="20"/>
  <c r="AK2702" i="20"/>
  <c r="AO2699" i="20" s="1"/>
  <c r="AJ2702" i="20"/>
  <c r="AH2702" i="20"/>
  <c r="AI2702" i="20"/>
  <c r="X2706" i="20"/>
  <c r="Z2982" i="20"/>
  <c r="AI2982" i="20" s="1"/>
  <c r="X2800" i="20"/>
  <c r="Z2993" i="20"/>
  <c r="X2993" i="20"/>
  <c r="X2881" i="20"/>
  <c r="AA2475" i="20"/>
  <c r="X2475" i="20"/>
  <c r="Z2475" i="20"/>
  <c r="Y2475" i="20"/>
  <c r="Y2650" i="20"/>
  <c r="AK2650" i="20" s="1"/>
  <c r="AA2443" i="20"/>
  <c r="Z2443" i="20"/>
  <c r="Y2443" i="20"/>
  <c r="X2443" i="20"/>
  <c r="Y2419" i="20"/>
  <c r="AK2230" i="20"/>
  <c r="AJ2230" i="20"/>
  <c r="AH2230" i="20"/>
  <c r="AI2230" i="20"/>
  <c r="Z2366" i="20"/>
  <c r="X2366" i="20"/>
  <c r="Y2366" i="20"/>
  <c r="AA2366" i="20"/>
  <c r="X2440" i="20"/>
  <c r="AK2254" i="20"/>
  <c r="AJ2254" i="20"/>
  <c r="AI2254" i="20"/>
  <c r="AH2254" i="20"/>
  <c r="AJ2223" i="20"/>
  <c r="Y2111" i="20"/>
  <c r="X2111" i="20"/>
  <c r="AI2342" i="20"/>
  <c r="AH2184" i="20"/>
  <c r="AJ2184" i="20"/>
  <c r="AK2184" i="20"/>
  <c r="AI2184" i="20"/>
  <c r="AJ2146" i="20"/>
  <c r="AH2146" i="20"/>
  <c r="AI2146" i="20"/>
  <c r="AK2146" i="20"/>
  <c r="AJ2030" i="20"/>
  <c r="AH2030" i="20"/>
  <c r="AK2030" i="20"/>
  <c r="AI2030" i="20"/>
  <c r="AJ2121" i="20"/>
  <c r="AK2139" i="20"/>
  <c r="AJ2139" i="20"/>
  <c r="AI2139" i="20"/>
  <c r="AH2139" i="20"/>
  <c r="X2079" i="20"/>
  <c r="X1978" i="20"/>
  <c r="X1918" i="20"/>
  <c r="AA1918" i="20"/>
  <c r="Y1918" i="20"/>
  <c r="Z1677" i="20"/>
  <c r="X1677" i="20"/>
  <c r="AA1677" i="20"/>
  <c r="X1939" i="20"/>
  <c r="AA1939" i="20"/>
  <c r="Z1939" i="20"/>
  <c r="Y1939" i="20"/>
  <c r="Y1792" i="20"/>
  <c r="X1792" i="20"/>
  <c r="AA1792" i="20"/>
  <c r="Z1792" i="20"/>
  <c r="Y1743" i="20"/>
  <c r="Z2135" i="20"/>
  <c r="AJ2135" i="20" s="1"/>
  <c r="AK1869" i="20"/>
  <c r="AJ1869" i="20"/>
  <c r="AI1869" i="20"/>
  <c r="AH1869" i="20"/>
  <c r="X1743" i="20"/>
  <c r="AA1904" i="20"/>
  <c r="AI1607" i="20"/>
  <c r="Y1726" i="20"/>
  <c r="Z1673" i="20"/>
  <c r="Y1596" i="20"/>
  <c r="AJ2009" i="20"/>
  <c r="AH2009" i="20"/>
  <c r="AK2009" i="20"/>
  <c r="AI2009" i="20"/>
  <c r="X1470" i="20"/>
  <c r="Y1470" i="20"/>
  <c r="AA1470" i="20"/>
  <c r="Z1470" i="20"/>
  <c r="Y1505" i="20"/>
  <c r="AJ1505" i="20" s="1"/>
  <c r="AA1810" i="20"/>
  <c r="AH1810" i="20" s="1"/>
  <c r="AK1530" i="20"/>
  <c r="AI1530" i="20"/>
  <c r="AH1530" i="20"/>
  <c r="AJ1530" i="20"/>
  <c r="X1705" i="20"/>
  <c r="AA1540" i="20"/>
  <c r="Z1540" i="20"/>
  <c r="Y1540" i="20"/>
  <c r="X1540" i="20"/>
  <c r="AA1267" i="20"/>
  <c r="X1467" i="20"/>
  <c r="X1362" i="20"/>
  <c r="AA1257" i="20"/>
  <c r="X1257" i="20"/>
  <c r="AI1775" i="20"/>
  <c r="AH1306" i="20"/>
  <c r="AK1306" i="20"/>
  <c r="AJ1306" i="20"/>
  <c r="AI1306" i="20"/>
  <c r="AK1124" i="20"/>
  <c r="AJ1124" i="20"/>
  <c r="AH1124" i="20"/>
  <c r="AI1124" i="20"/>
  <c r="AH1754" i="20"/>
  <c r="Z1155" i="20"/>
  <c r="X1155" i="20"/>
  <c r="AA1155" i="20"/>
  <c r="Y1155" i="20"/>
  <c r="AA1488" i="20"/>
  <c r="Z1488" i="20"/>
  <c r="AI1488" i="20" s="1"/>
  <c r="Y1400" i="20"/>
  <c r="AA1743" i="20"/>
  <c r="AI1250" i="20"/>
  <c r="AK1250" i="20"/>
  <c r="X1068" i="20"/>
  <c r="AJ900" i="20"/>
  <c r="AI900" i="20"/>
  <c r="AK900" i="20"/>
  <c r="AH900" i="20"/>
  <c r="AI1246" i="20"/>
  <c r="AK1246" i="20"/>
  <c r="AJ1246" i="20"/>
  <c r="AH1246" i="20"/>
  <c r="AJ1141" i="20"/>
  <c r="AI1141" i="20"/>
  <c r="AH1141" i="20"/>
  <c r="AK1141" i="20"/>
  <c r="AJ966" i="20"/>
  <c r="AH1117" i="20"/>
  <c r="AJ1638" i="20"/>
  <c r="AI1638" i="20"/>
  <c r="AK1638" i="20"/>
  <c r="AH1638" i="20"/>
  <c r="AH1320" i="20"/>
  <c r="AI1320" i="20"/>
  <c r="AK1320" i="20"/>
  <c r="AJ1320" i="20"/>
  <c r="X994" i="20"/>
  <c r="AK735" i="20"/>
  <c r="AJ735" i="20"/>
  <c r="AI735" i="20"/>
  <c r="AH735" i="20"/>
  <c r="AA1477" i="20"/>
  <c r="Y1267" i="20"/>
  <c r="AI630" i="20"/>
  <c r="AK630" i="20"/>
  <c r="AJ630" i="20"/>
  <c r="AH630" i="20"/>
  <c r="AI396" i="20"/>
  <c r="AH396" i="20"/>
  <c r="AK396" i="20"/>
  <c r="AJ396" i="20"/>
  <c r="AK98" i="20"/>
  <c r="AJ98" i="20"/>
  <c r="AI98" i="20"/>
  <c r="AH98" i="20"/>
  <c r="Y3430" i="20"/>
  <c r="X3430" i="20"/>
  <c r="Z3430" i="20"/>
  <c r="AA3430" i="20"/>
  <c r="AK3504" i="20"/>
  <c r="AJ3504" i="20"/>
  <c r="AI3504" i="20"/>
  <c r="AH3504" i="20"/>
  <c r="AK3241" i="20"/>
  <c r="AJ3241" i="20"/>
  <c r="AI3241" i="20"/>
  <c r="AH3241" i="20"/>
  <c r="Y3367" i="20"/>
  <c r="X3367" i="20"/>
  <c r="Z3367" i="20"/>
  <c r="AA3367" i="20"/>
  <c r="Z3304" i="20"/>
  <c r="Y3304" i="20"/>
  <c r="AA3304" i="20"/>
  <c r="X3304" i="20"/>
  <c r="Y3346" i="20"/>
  <c r="X3346" i="20"/>
  <c r="Z3346" i="20"/>
  <c r="AA3346" i="20"/>
  <c r="X3339" i="20"/>
  <c r="Z3248" i="20"/>
  <c r="X3311" i="20"/>
  <c r="AK2958" i="20"/>
  <c r="AJ2958" i="20"/>
  <c r="AI2958" i="20"/>
  <c r="AH2958" i="20"/>
  <c r="AJ3007" i="20"/>
  <c r="AH3007" i="20"/>
  <c r="AI3007" i="20"/>
  <c r="AK3007" i="20"/>
  <c r="X3297" i="20"/>
  <c r="AH3070" i="20"/>
  <c r="AJ3017" i="20"/>
  <c r="AH3017" i="20"/>
  <c r="AK3017" i="20"/>
  <c r="AI3017" i="20"/>
  <c r="Z2685" i="20"/>
  <c r="AK2685" i="20" s="1"/>
  <c r="AA2685" i="20"/>
  <c r="Z2559" i="20"/>
  <c r="X2559" i="20"/>
  <c r="Y2559" i="20"/>
  <c r="AH2811" i="20"/>
  <c r="Z2692" i="20"/>
  <c r="AK2692" i="20" s="1"/>
  <c r="AA2569" i="20"/>
  <c r="Z2569" i="20"/>
  <c r="Y2569" i="20"/>
  <c r="X2569" i="20"/>
  <c r="Z2951" i="20"/>
  <c r="X2951" i="20"/>
  <c r="AJ2797" i="20"/>
  <c r="AA2566" i="20"/>
  <c r="Z2639" i="20"/>
  <c r="Y2639" i="20"/>
  <c r="AA2639" i="20"/>
  <c r="X2639" i="20"/>
  <c r="X2454" i="20"/>
  <c r="AA2454" i="20"/>
  <c r="Z2454" i="20"/>
  <c r="Y2454" i="20"/>
  <c r="AA2422" i="20"/>
  <c r="Z2422" i="20"/>
  <c r="Y2422" i="20"/>
  <c r="X2422" i="20"/>
  <c r="X2482" i="20"/>
  <c r="AK2282" i="20"/>
  <c r="AJ2282" i="20"/>
  <c r="AH2282" i="20"/>
  <c r="AI2282" i="20"/>
  <c r="Z2419" i="20"/>
  <c r="AK2209" i="20"/>
  <c r="AJ2209" i="20"/>
  <c r="AH2209" i="20"/>
  <c r="AI2209" i="20"/>
  <c r="AO2209" i="20" s="1"/>
  <c r="Y2359" i="20"/>
  <c r="X2359" i="20"/>
  <c r="Z2359" i="20"/>
  <c r="AA2359" i="20"/>
  <c r="AA2548" i="20"/>
  <c r="Z2548" i="20"/>
  <c r="Y2548" i="20"/>
  <c r="X2548" i="20"/>
  <c r="Y2440" i="20"/>
  <c r="AA2317" i="20"/>
  <c r="Z2317" i="20"/>
  <c r="Y2317" i="20"/>
  <c r="X2317" i="20"/>
  <c r="AH2489" i="20"/>
  <c r="AK2387" i="20"/>
  <c r="AJ2387" i="20"/>
  <c r="AI2387" i="20"/>
  <c r="AH2387" i="20"/>
  <c r="AA2412" i="20"/>
  <c r="Z2412" i="20"/>
  <c r="Y2412" i="20"/>
  <c r="X2412" i="20"/>
  <c r="Z2114" i="20"/>
  <c r="AJ2114" i="20" s="1"/>
  <c r="AA2114" i="20"/>
  <c r="AK2342" i="20"/>
  <c r="Z2198" i="20"/>
  <c r="Z2100" i="20"/>
  <c r="Y2100" i="20"/>
  <c r="AA2100" i="20"/>
  <c r="X2100" i="20"/>
  <c r="AH1915" i="20"/>
  <c r="Y1978" i="20"/>
  <c r="Z1656" i="20"/>
  <c r="X1656" i="20"/>
  <c r="AK1925" i="20"/>
  <c r="AJ1925" i="20"/>
  <c r="AH1925" i="20"/>
  <c r="AI1925" i="20"/>
  <c r="Y1771" i="20"/>
  <c r="X1771" i="20"/>
  <c r="AA1771" i="20"/>
  <c r="Z1771" i="20"/>
  <c r="Y2219" i="20"/>
  <c r="AA2135" i="20"/>
  <c r="AI1673" i="20"/>
  <c r="AO1670" i="20" s="1"/>
  <c r="AH1673" i="20"/>
  <c r="AJ1673" i="20"/>
  <c r="AK1673" i="20"/>
  <c r="X1526" i="20"/>
  <c r="Z1526" i="20"/>
  <c r="AI1820" i="20"/>
  <c r="AH1820" i="20"/>
  <c r="AJ1820" i="20"/>
  <c r="AK1820" i="20"/>
  <c r="Z2076" i="20"/>
  <c r="Y2076" i="20"/>
  <c r="X2076" i="20"/>
  <c r="AA1726" i="20"/>
  <c r="Z1890" i="20"/>
  <c r="AA1890" i="20"/>
  <c r="Y1890" i="20"/>
  <c r="X1890" i="20"/>
  <c r="Z1495" i="20"/>
  <c r="AJ2188" i="20"/>
  <c r="AH2188" i="20"/>
  <c r="AK2188" i="20"/>
  <c r="AI2188" i="20"/>
  <c r="AO2188" i="20" s="1"/>
  <c r="Y1526" i="20"/>
  <c r="Y1705" i="20"/>
  <c r="AK1411" i="20"/>
  <c r="AI1411" i="20"/>
  <c r="AA1799" i="20"/>
  <c r="Z1799" i="20"/>
  <c r="Y1799" i="20"/>
  <c r="X1799" i="20"/>
  <c r="Z1267" i="20"/>
  <c r="X1267" i="20"/>
  <c r="AI1194" i="20"/>
  <c r="AO1194" i="20" s="1"/>
  <c r="AK1194" i="20"/>
  <c r="AJ1194" i="20"/>
  <c r="AH1194" i="20"/>
  <c r="Y1362" i="20"/>
  <c r="AH1250" i="20"/>
  <c r="AJ1250" i="20"/>
  <c r="AI924" i="20"/>
  <c r="AK924" i="20"/>
  <c r="X1253" i="20"/>
  <c r="AK1103" i="20"/>
  <c r="AJ1103" i="20"/>
  <c r="AI1103" i="20"/>
  <c r="AH1103" i="20"/>
  <c r="AI1754" i="20"/>
  <c r="AH1425" i="20"/>
  <c r="AI1425" i="20"/>
  <c r="AK1425" i="20"/>
  <c r="AJ1425" i="20"/>
  <c r="Z1134" i="20"/>
  <c r="X1134" i="20"/>
  <c r="AA1134" i="20"/>
  <c r="Z1400" i="20"/>
  <c r="Y1281" i="20"/>
  <c r="AA1281" i="20"/>
  <c r="Z1281" i="20"/>
  <c r="X1281" i="20"/>
  <c r="AH1733" i="20"/>
  <c r="AA1327" i="20"/>
  <c r="AH1327" i="20" s="1"/>
  <c r="Z1327" i="20"/>
  <c r="AJ1327" i="20" s="1"/>
  <c r="Y1327" i="20"/>
  <c r="AK1327" i="20" s="1"/>
  <c r="AA1183" i="20"/>
  <c r="X1183" i="20"/>
  <c r="AA1057" i="20"/>
  <c r="X1057" i="20"/>
  <c r="AK732" i="20"/>
  <c r="AJ732" i="20"/>
  <c r="AI732" i="20"/>
  <c r="AH732" i="20"/>
  <c r="AK966" i="20"/>
  <c r="AA1421" i="20"/>
  <c r="AK1421" i="20" s="1"/>
  <c r="AI1117" i="20"/>
  <c r="Z907" i="20"/>
  <c r="Y907" i="20"/>
  <c r="X907" i="20"/>
  <c r="AI1299" i="20"/>
  <c r="AJ1299" i="20"/>
  <c r="Y994" i="20"/>
  <c r="Y3409" i="20"/>
  <c r="X3409" i="20"/>
  <c r="Z3409" i="20"/>
  <c r="AA3409" i="20"/>
  <c r="AI3364" i="20"/>
  <c r="AH3364" i="20"/>
  <c r="AJ3364" i="20"/>
  <c r="AK3364" i="20"/>
  <c r="X3266" i="20"/>
  <c r="Z3339" i="20"/>
  <c r="Y3276" i="20"/>
  <c r="AH3276" i="20" s="1"/>
  <c r="AI3329" i="20"/>
  <c r="AK3329" i="20"/>
  <c r="AJ3329" i="20"/>
  <c r="AH3329" i="20"/>
  <c r="AA3262" i="20"/>
  <c r="Z3122" i="20"/>
  <c r="Z3136" i="20"/>
  <c r="AA3136" i="20"/>
  <c r="Y3136" i="20"/>
  <c r="X3136" i="20"/>
  <c r="AJ3154" i="20"/>
  <c r="AI3154" i="20"/>
  <c r="AK3154" i="20"/>
  <c r="AH3154" i="20"/>
  <c r="Z3150" i="20"/>
  <c r="AJ2965" i="20"/>
  <c r="AK2965" i="20"/>
  <c r="AI2965" i="20"/>
  <c r="AH2965" i="20"/>
  <c r="AI2937" i="20"/>
  <c r="AK2937" i="20"/>
  <c r="AI3070" i="20"/>
  <c r="AK2720" i="20"/>
  <c r="AJ2720" i="20"/>
  <c r="AH2720" i="20"/>
  <c r="AI2720" i="20"/>
  <c r="Z2671" i="20"/>
  <c r="AJ2863" i="20"/>
  <c r="AH2863" i="20"/>
  <c r="AK2863" i="20"/>
  <c r="AI2863" i="20"/>
  <c r="AA2695" i="20"/>
  <c r="Z2695" i="20"/>
  <c r="AH2695" i="20" s="1"/>
  <c r="Y2695" i="20"/>
  <c r="AA2734" i="20"/>
  <c r="Z2961" i="20"/>
  <c r="X2961" i="20"/>
  <c r="AA2961" i="20"/>
  <c r="AA2863" i="20"/>
  <c r="AA3003" i="20"/>
  <c r="Z3003" i="20"/>
  <c r="Y3003" i="20"/>
  <c r="X3003" i="20"/>
  <c r="AJ2842" i="20"/>
  <c r="AH2842" i="20"/>
  <c r="AK2842" i="20"/>
  <c r="AI2842" i="20"/>
  <c r="X2776" i="20"/>
  <c r="Z3010" i="20"/>
  <c r="X3010" i="20"/>
  <c r="AA3010" i="20"/>
  <c r="Y3010" i="20"/>
  <c r="AK2741" i="20"/>
  <c r="AJ2741" i="20"/>
  <c r="AI2741" i="20"/>
  <c r="AH2741" i="20"/>
  <c r="AJ2884" i="20"/>
  <c r="AH2884" i="20"/>
  <c r="AI2884" i="20"/>
  <c r="AK2884" i="20"/>
  <c r="Z2433" i="20"/>
  <c r="X2433" i="20"/>
  <c r="AA2433" i="20"/>
  <c r="Y2433" i="20"/>
  <c r="AK2772" i="20"/>
  <c r="AJ2772" i="20"/>
  <c r="AI2772" i="20"/>
  <c r="AH2772" i="20"/>
  <c r="Z3311" i="20"/>
  <c r="Y2482" i="20"/>
  <c r="AA2391" i="20"/>
  <c r="Z2391" i="20"/>
  <c r="X2391" i="20"/>
  <c r="Y2391" i="20"/>
  <c r="Y2587" i="20"/>
  <c r="AK2587" i="20" s="1"/>
  <c r="AA2450" i="20"/>
  <c r="Z2450" i="20"/>
  <c r="Y2450" i="20"/>
  <c r="X2450" i="20"/>
  <c r="X2324" i="20"/>
  <c r="Z2324" i="20"/>
  <c r="Y2324" i="20"/>
  <c r="AA2324" i="20"/>
  <c r="Z2440" i="20"/>
  <c r="X2905" i="20"/>
  <c r="AK2233" i="20"/>
  <c r="AJ2233" i="20"/>
  <c r="AI2233" i="20"/>
  <c r="AH2233" i="20"/>
  <c r="AI2489" i="20"/>
  <c r="AH2286" i="20"/>
  <c r="AK2160" i="20"/>
  <c r="AJ2160" i="20"/>
  <c r="AI2160" i="20"/>
  <c r="AH2160" i="20"/>
  <c r="AH2342" i="20"/>
  <c r="AO2265" i="20"/>
  <c r="X2279" i="20"/>
  <c r="Z2090" i="20"/>
  <c r="X2198" i="20"/>
  <c r="AJ2426" i="20"/>
  <c r="AI2426" i="20"/>
  <c r="AH2426" i="20"/>
  <c r="AK2426" i="20"/>
  <c r="AH2097" i="20"/>
  <c r="AK2065" i="20"/>
  <c r="AJ2065" i="20"/>
  <c r="AI2065" i="20"/>
  <c r="AH2065" i="20"/>
  <c r="AI2125" i="20"/>
  <c r="Z1978" i="20"/>
  <c r="AH1894" i="20"/>
  <c r="AK1894" i="20"/>
  <c r="AJ1894" i="20"/>
  <c r="AI1894" i="20"/>
  <c r="AO1894" i="20" s="1"/>
  <c r="AA1635" i="20"/>
  <c r="Z1635" i="20"/>
  <c r="X1635" i="20"/>
  <c r="Y1750" i="20"/>
  <c r="X1750" i="20"/>
  <c r="AA1750" i="20"/>
  <c r="Z1750" i="20"/>
  <c r="AJ2048" i="20"/>
  <c r="AI2048" i="20"/>
  <c r="AH2048" i="20"/>
  <c r="AK2048" i="20"/>
  <c r="AK1848" i="20"/>
  <c r="AJ1848" i="20"/>
  <c r="AI1848" i="20"/>
  <c r="AH1848" i="20"/>
  <c r="AK1722" i="20"/>
  <c r="AJ1722" i="20"/>
  <c r="AI1722" i="20"/>
  <c r="AH1722" i="20"/>
  <c r="AA1831" i="20"/>
  <c r="Y1663" i="20"/>
  <c r="X1663" i="20"/>
  <c r="X1911" i="20"/>
  <c r="X1694" i="20"/>
  <c r="X1621" i="20"/>
  <c r="X1428" i="20"/>
  <c r="Y1428" i="20"/>
  <c r="AA1428" i="20"/>
  <c r="Z1428" i="20"/>
  <c r="X1600" i="20"/>
  <c r="Y1677" i="20"/>
  <c r="Z1705" i="20"/>
  <c r="AK1523" i="20"/>
  <c r="AH1523" i="20"/>
  <c r="Y1901" i="20"/>
  <c r="Z1967" i="20"/>
  <c r="AA1362" i="20"/>
  <c r="Y1253" i="20"/>
  <c r="AA1411" i="20"/>
  <c r="X1278" i="20"/>
  <c r="AJ1754" i="20"/>
  <c r="Z1113" i="20"/>
  <c r="X1113" i="20"/>
  <c r="AA1113" i="20"/>
  <c r="AI1733" i="20"/>
  <c r="AA1173" i="20"/>
  <c r="Z1173" i="20"/>
  <c r="Y1173" i="20"/>
  <c r="X1173" i="20"/>
  <c r="X1047" i="20"/>
  <c r="AA1047" i="20"/>
  <c r="Z1047" i="20"/>
  <c r="Y1047" i="20"/>
  <c r="AA1001" i="20"/>
  <c r="Z1001" i="20"/>
  <c r="Y1001" i="20"/>
  <c r="X1001" i="20"/>
  <c r="AK711" i="20"/>
  <c r="AJ711" i="20"/>
  <c r="AI711" i="20"/>
  <c r="AH711" i="20"/>
  <c r="AK1271" i="20"/>
  <c r="AI1271" i="20"/>
  <c r="AH1271" i="20"/>
  <c r="AJ1271" i="20"/>
  <c r="AJ1117" i="20"/>
  <c r="AK861" i="20"/>
  <c r="AI861" i="20"/>
  <c r="AK704" i="20"/>
  <c r="AJ704" i="20"/>
  <c r="AI704" i="20"/>
  <c r="AH704" i="20"/>
  <c r="AK826" i="20"/>
  <c r="AH826" i="20"/>
  <c r="Y3388" i="20"/>
  <c r="X3388" i="20"/>
  <c r="Z3388" i="20"/>
  <c r="AA3388" i="20"/>
  <c r="AK3497" i="20"/>
  <c r="AJ3497" i="20"/>
  <c r="AI3497" i="20"/>
  <c r="AH3497" i="20"/>
  <c r="X3437" i="20"/>
  <c r="AK3476" i="20"/>
  <c r="AJ3476" i="20"/>
  <c r="AI3476" i="20"/>
  <c r="AH3476" i="20"/>
  <c r="Y3434" i="20"/>
  <c r="AA3371" i="20"/>
  <c r="Y3371" i="20"/>
  <c r="X3371" i="20"/>
  <c r="AK3262" i="20"/>
  <c r="AH3262" i="20"/>
  <c r="AJ3262" i="20"/>
  <c r="AI3262" i="20"/>
  <c r="AA3311" i="20"/>
  <c r="AH3287" i="20"/>
  <c r="AI3287" i="20"/>
  <c r="AK3287" i="20"/>
  <c r="AJ3287" i="20"/>
  <c r="Y3339" i="20"/>
  <c r="X3353" i="20"/>
  <c r="Z3273" i="20"/>
  <c r="Y3273" i="20"/>
  <c r="X3273" i="20"/>
  <c r="X3290" i="20"/>
  <c r="Z3290" i="20"/>
  <c r="Y3290" i="20"/>
  <c r="AI3140" i="20"/>
  <c r="AO3140" i="20" s="1"/>
  <c r="AJ3140" i="20"/>
  <c r="AK3140" i="20"/>
  <c r="AH3140" i="20"/>
  <c r="X3150" i="20"/>
  <c r="Y3122" i="20"/>
  <c r="AK2982" i="20"/>
  <c r="AJ2982" i="20"/>
  <c r="Z3178" i="20"/>
  <c r="X3178" i="20"/>
  <c r="AA3178" i="20"/>
  <c r="Y3178" i="20"/>
  <c r="AA3045" i="20"/>
  <c r="AH3045" i="20" s="1"/>
  <c r="Y3105" i="20"/>
  <c r="X3105" i="20"/>
  <c r="Z3105" i="20"/>
  <c r="Z2867" i="20"/>
  <c r="X2867" i="20"/>
  <c r="X2664" i="20"/>
  <c r="Z2664" i="20"/>
  <c r="AA2807" i="20"/>
  <c r="Z2807" i="20"/>
  <c r="Y2807" i="20"/>
  <c r="X2807" i="20"/>
  <c r="AA2674" i="20"/>
  <c r="Z2674" i="20"/>
  <c r="Y2674" i="20"/>
  <c r="X2674" i="20"/>
  <c r="AK2545" i="20"/>
  <c r="AJ2545" i="20"/>
  <c r="AH2545" i="20"/>
  <c r="AI2545" i="20"/>
  <c r="Z2800" i="20"/>
  <c r="AH2947" i="20"/>
  <c r="X2727" i="20"/>
  <c r="AJ2821" i="20"/>
  <c r="AK2821" i="20"/>
  <c r="AI2821" i="20"/>
  <c r="AO2818" i="20" s="1"/>
  <c r="AH2821" i="20"/>
  <c r="Z2737" i="20"/>
  <c r="AI2737" i="20" s="1"/>
  <c r="AK2825" i="20"/>
  <c r="AH2825" i="20"/>
  <c r="AJ2825" i="20"/>
  <c r="AI2825" i="20"/>
  <c r="AJ2986" i="20"/>
  <c r="AI2986" i="20"/>
  <c r="AH2986" i="20"/>
  <c r="AK2986" i="20"/>
  <c r="Z2618" i="20"/>
  <c r="Y2618" i="20"/>
  <c r="AA2618" i="20"/>
  <c r="X2618" i="20"/>
  <c r="AA2947" i="20"/>
  <c r="AK2947" i="20" s="1"/>
  <c r="AJ2832" i="20"/>
  <c r="AK2832" i="20"/>
  <c r="AI2832" i="20"/>
  <c r="AH2832" i="20"/>
  <c r="Z2597" i="20"/>
  <c r="Y2597" i="20"/>
  <c r="AA2597" i="20"/>
  <c r="X2597" i="20"/>
  <c r="AK2261" i="20"/>
  <c r="AJ2261" i="20"/>
  <c r="AH2261" i="20"/>
  <c r="AI2261" i="20"/>
  <c r="AK2398" i="20"/>
  <c r="AI2398" i="20"/>
  <c r="AJ2398" i="20"/>
  <c r="AH2398" i="20"/>
  <c r="Z2338" i="20"/>
  <c r="X2338" i="20"/>
  <c r="AA2338" i="20"/>
  <c r="Y2338" i="20"/>
  <c r="AK2436" i="20"/>
  <c r="AA2601" i="20"/>
  <c r="AK2762" i="20"/>
  <c r="AJ2762" i="20"/>
  <c r="AI2762" i="20"/>
  <c r="AH2762" i="20"/>
  <c r="AJ2489" i="20"/>
  <c r="AI2286" i="20"/>
  <c r="AO2286" i="20" s="1"/>
  <c r="AJ2167" i="20"/>
  <c r="AH2167" i="20"/>
  <c r="AK2167" i="20"/>
  <c r="AI2167" i="20"/>
  <c r="AH2153" i="20"/>
  <c r="AK2153" i="20"/>
  <c r="AJ2153" i="20"/>
  <c r="AI2153" i="20"/>
  <c r="Y2058" i="20"/>
  <c r="X2058" i="20"/>
  <c r="Y2279" i="20"/>
  <c r="AA2090" i="20"/>
  <c r="AJ2128" i="20"/>
  <c r="AI2128" i="20"/>
  <c r="AK2128" i="20"/>
  <c r="AH2128" i="20"/>
  <c r="AH2244" i="20"/>
  <c r="AJ1897" i="20"/>
  <c r="AK1897" i="20"/>
  <c r="AI1897" i="20"/>
  <c r="AH1897" i="20"/>
  <c r="Y2114" i="20"/>
  <c r="AI2114" i="20" s="1"/>
  <c r="Z2072" i="20"/>
  <c r="AH1880" i="20"/>
  <c r="AK1880" i="20"/>
  <c r="AJ1880" i="20"/>
  <c r="AA1614" i="20"/>
  <c r="Z1614" i="20"/>
  <c r="X1614" i="20"/>
  <c r="X2090" i="20"/>
  <c r="Y1729" i="20"/>
  <c r="X1729" i="20"/>
  <c r="AA1729" i="20"/>
  <c r="Z1729" i="20"/>
  <c r="AJ1712" i="20"/>
  <c r="AH1712" i="20"/>
  <c r="AK1838" i="20"/>
  <c r="AI1712" i="20"/>
  <c r="X1593" i="20"/>
  <c r="Z1593" i="20"/>
  <c r="AA1593" i="20"/>
  <c r="Y1911" i="20"/>
  <c r="Z1621" i="20"/>
  <c r="Y1635" i="20"/>
  <c r="X1901" i="20"/>
  <c r="X1407" i="20"/>
  <c r="Y1407" i="20"/>
  <c r="AA1407" i="20"/>
  <c r="Z1407" i="20"/>
  <c r="X1747" i="20"/>
  <c r="AJ1628" i="20"/>
  <c r="AI1628" i="20"/>
  <c r="AK1628" i="20"/>
  <c r="AH1628" i="20"/>
  <c r="AA2163" i="20"/>
  <c r="Z2163" i="20"/>
  <c r="Y2163" i="20"/>
  <c r="X2163" i="20"/>
  <c r="X1831" i="20"/>
  <c r="AH1838" i="20"/>
  <c r="AA1967" i="20"/>
  <c r="AH1341" i="20"/>
  <c r="AI1341" i="20"/>
  <c r="AK1341" i="20"/>
  <c r="AJ1341" i="20"/>
  <c r="Y1225" i="20"/>
  <c r="AI1225" i="20" s="1"/>
  <c r="AI903" i="20"/>
  <c r="AK903" i="20"/>
  <c r="AH1607" i="20"/>
  <c r="AA1253" i="20"/>
  <c r="AI1649" i="20"/>
  <c r="Y1278" i="20"/>
  <c r="AK1061" i="20"/>
  <c r="AJ1061" i="20"/>
  <c r="AH1061" i="20"/>
  <c r="AI1061" i="20"/>
  <c r="Z1092" i="20"/>
  <c r="X1092" i="20"/>
  <c r="AA1092" i="20"/>
  <c r="Y1092" i="20"/>
  <c r="AK1533" i="20"/>
  <c r="AJ1533" i="20"/>
  <c r="AI1533" i="20"/>
  <c r="AH1533" i="20"/>
  <c r="AA1162" i="20"/>
  <c r="Z1162" i="20"/>
  <c r="Y1162" i="20"/>
  <c r="X1162" i="20"/>
  <c r="AA1036" i="20"/>
  <c r="Z1036" i="20"/>
  <c r="Y1036" i="20"/>
  <c r="X1036" i="20"/>
  <c r="Y1057" i="20"/>
  <c r="AJ1915" i="20"/>
  <c r="AK690" i="20"/>
  <c r="AJ690" i="20"/>
  <c r="AI690" i="20"/>
  <c r="AH690" i="20"/>
  <c r="AJ945" i="20"/>
  <c r="AH945" i="20"/>
  <c r="AJ963" i="20"/>
  <c r="AI963" i="20"/>
  <c r="AO963" i="20" s="1"/>
  <c r="AK963" i="20"/>
  <c r="AH963" i="20"/>
  <c r="AJ872" i="20"/>
  <c r="AK872" i="20"/>
  <c r="AI872" i="20"/>
  <c r="AH872" i="20"/>
  <c r="AH277" i="20"/>
  <c r="Z3336" i="20"/>
  <c r="X3336" i="20"/>
  <c r="AA3413" i="20"/>
  <c r="Y3413" i="20"/>
  <c r="X3413" i="20"/>
  <c r="Z3434" i="20"/>
  <c r="Z3357" i="20"/>
  <c r="X3357" i="20"/>
  <c r="AA3360" i="20"/>
  <c r="Y3360" i="20"/>
  <c r="Z3360" i="20"/>
  <c r="X3360" i="20"/>
  <c r="X3248" i="20"/>
  <c r="Y3248" i="20"/>
  <c r="Y3231" i="20"/>
  <c r="AJ3280" i="20"/>
  <c r="AK3280" i="20"/>
  <c r="AI3280" i="20"/>
  <c r="AH3280" i="20"/>
  <c r="Y3353" i="20"/>
  <c r="AJ3133" i="20"/>
  <c r="AK3133" i="20"/>
  <c r="AI3133" i="20"/>
  <c r="AH3133" i="20"/>
  <c r="AA3150" i="20"/>
  <c r="AI2975" i="20"/>
  <c r="AA3108" i="20"/>
  <c r="Y3108" i="20"/>
  <c r="Z3108" i="20"/>
  <c r="X3108" i="20"/>
  <c r="AI3119" i="20"/>
  <c r="AK3119" i="20"/>
  <c r="AJ3119" i="20"/>
  <c r="AH3119" i="20"/>
  <c r="AK2916" i="20"/>
  <c r="AI2916" i="20"/>
  <c r="AJ2839" i="20"/>
  <c r="AI2839" i="20"/>
  <c r="AO2839" i="20" s="1"/>
  <c r="AH2839" i="20"/>
  <c r="AK2839" i="20"/>
  <c r="AA2888" i="20"/>
  <c r="X2671" i="20"/>
  <c r="AK2524" i="20"/>
  <c r="AJ2524" i="20"/>
  <c r="AH2524" i="20"/>
  <c r="AI2524" i="20"/>
  <c r="AK2944" i="20"/>
  <c r="AJ2944" i="20"/>
  <c r="AI2944" i="20"/>
  <c r="AH2944" i="20"/>
  <c r="AA2870" i="20"/>
  <c r="Y2870" i="20"/>
  <c r="X2870" i="20"/>
  <c r="Z2870" i="20"/>
  <c r="Y2755" i="20"/>
  <c r="AJ2755" i="20" s="1"/>
  <c r="Z2779" i="20"/>
  <c r="Y2779" i="20"/>
  <c r="X2779" i="20"/>
  <c r="Z2940" i="20"/>
  <c r="AA2940" i="20"/>
  <c r="Y2940" i="20"/>
  <c r="X2940" i="20"/>
  <c r="AJ2583" i="20"/>
  <c r="AI2583" i="20"/>
  <c r="AK2583" i="20"/>
  <c r="AH2583" i="20"/>
  <c r="AA2779" i="20"/>
  <c r="AH2793" i="20"/>
  <c r="Z2534" i="20"/>
  <c r="Y2534" i="20"/>
  <c r="AA2534" i="20"/>
  <c r="X2534" i="20"/>
  <c r="AK2345" i="20"/>
  <c r="AJ2345" i="20"/>
  <c r="AI2345" i="20"/>
  <c r="AH2345" i="20"/>
  <c r="AK2212" i="20"/>
  <c r="AJ2212" i="20"/>
  <c r="AI2212" i="20"/>
  <c r="AH2212" i="20"/>
  <c r="Y2156" i="20"/>
  <c r="AK2156" i="20" s="1"/>
  <c r="AA2156" i="20"/>
  <c r="Z2156" i="20"/>
  <c r="AJ2156" i="20" s="1"/>
  <c r="AH2205" i="20"/>
  <c r="AJ2205" i="20"/>
  <c r="AI2205" i="20"/>
  <c r="AK2205" i="20"/>
  <c r="Y2037" i="20"/>
  <c r="X2037" i="20"/>
  <c r="X2321" i="20"/>
  <c r="Z2279" i="20"/>
  <c r="AJ2093" i="20"/>
  <c r="AH2093" i="20"/>
  <c r="AI2093" i="20"/>
  <c r="AK2093" i="20"/>
  <c r="AJ2531" i="20"/>
  <c r="AI2531" i="20"/>
  <c r="AH2531" i="20"/>
  <c r="AK2531" i="20"/>
  <c r="X1883" i="20"/>
  <c r="AA1883" i="20"/>
  <c r="Z1883" i="20"/>
  <c r="Y1883" i="20"/>
  <c r="AJ2020" i="20"/>
  <c r="AH2020" i="20"/>
  <c r="AK2020" i="20"/>
  <c r="AI2020" i="20"/>
  <c r="AK1960" i="20"/>
  <c r="AJ1960" i="20"/>
  <c r="AH1960" i="20"/>
  <c r="AI1960" i="20"/>
  <c r="Z1866" i="20"/>
  <c r="X1866" i="20"/>
  <c r="AA1866" i="20"/>
  <c r="AI2258" i="20"/>
  <c r="AH2258" i="20"/>
  <c r="AJ2258" i="20"/>
  <c r="AK2258" i="20"/>
  <c r="AK2023" i="20"/>
  <c r="AJ2023" i="20"/>
  <c r="AI2023" i="20"/>
  <c r="AH2023" i="20"/>
  <c r="Z2037" i="20"/>
  <c r="Y1708" i="20"/>
  <c r="X1708" i="20"/>
  <c r="AA1708" i="20"/>
  <c r="Z1708" i="20"/>
  <c r="AA2051" i="20"/>
  <c r="AJ2051" i="20" s="1"/>
  <c r="AK1827" i="20"/>
  <c r="AJ1827" i="20"/>
  <c r="AI1827" i="20"/>
  <c r="AH1827" i="20"/>
  <c r="AK1701" i="20"/>
  <c r="AJ1701" i="20"/>
  <c r="AI1701" i="20"/>
  <c r="AH1701" i="20"/>
  <c r="AA1568" i="20"/>
  <c r="AI1841" i="20"/>
  <c r="AH1841" i="20"/>
  <c r="AK1841" i="20"/>
  <c r="AJ1841" i="20"/>
  <c r="AA1652" i="20"/>
  <c r="Z1652" i="20"/>
  <c r="Y1652" i="20"/>
  <c r="X1652" i="20"/>
  <c r="X1386" i="20"/>
  <c r="Y1386" i="20"/>
  <c r="AA1386" i="20"/>
  <c r="Z1386" i="20"/>
  <c r="Y1747" i="20"/>
  <c r="Y1831" i="20"/>
  <c r="Z1663" i="20"/>
  <c r="Z1379" i="20"/>
  <c r="Y1379" i="20"/>
  <c r="X1379" i="20"/>
  <c r="AI1838" i="20"/>
  <c r="X1967" i="20"/>
  <c r="AA1435" i="20"/>
  <c r="Z1435" i="20"/>
  <c r="Y1435" i="20"/>
  <c r="X1435" i="20"/>
  <c r="AK1607" i="20"/>
  <c r="AK1229" i="20"/>
  <c r="AI1229" i="20"/>
  <c r="AH1229" i="20"/>
  <c r="AJ1229" i="20"/>
  <c r="AJ1649" i="20"/>
  <c r="AK1040" i="20"/>
  <c r="AJ1040" i="20"/>
  <c r="AI1040" i="20"/>
  <c r="AH1040" i="20"/>
  <c r="AA1736" i="20"/>
  <c r="Z1736" i="20"/>
  <c r="Y1736" i="20"/>
  <c r="X1736" i="20"/>
  <c r="Z1071" i="20"/>
  <c r="X1071" i="20"/>
  <c r="AA1071" i="20"/>
  <c r="AJ1358" i="20"/>
  <c r="AI1358" i="20"/>
  <c r="AH1358" i="20"/>
  <c r="AK1358" i="20"/>
  <c r="AA1152" i="20"/>
  <c r="Z1152" i="20"/>
  <c r="AJ1152" i="20" s="1"/>
  <c r="Y1152" i="20"/>
  <c r="AI1152" i="20" s="1"/>
  <c r="AA1026" i="20"/>
  <c r="Z1026" i="20"/>
  <c r="AH1026" i="20" s="1"/>
  <c r="Y1026" i="20"/>
  <c r="AI1026" i="20" s="1"/>
  <c r="AH1509" i="20"/>
  <c r="AI1509" i="20"/>
  <c r="AK1509" i="20"/>
  <c r="AJ1509" i="20"/>
  <c r="Y2006" i="20"/>
  <c r="X2006" i="20"/>
  <c r="AI1005" i="20"/>
  <c r="AK1005" i="20"/>
  <c r="AH1243" i="20"/>
  <c r="AK1243" i="20"/>
  <c r="AJ1243" i="20"/>
  <c r="AI1243" i="20"/>
  <c r="AI123" i="20"/>
  <c r="AA3392" i="20"/>
  <c r="Y3392" i="20"/>
  <c r="X3392" i="20"/>
  <c r="AI3416" i="20"/>
  <c r="AH3416" i="20"/>
  <c r="AJ3416" i="20"/>
  <c r="AK3416" i="20"/>
  <c r="AJ3112" i="20"/>
  <c r="AK3112" i="20"/>
  <c r="AH3112" i="20"/>
  <c r="AI3112" i="20"/>
  <c r="AA3353" i="20"/>
  <c r="Z3199" i="20"/>
  <c r="Y3199" i="20"/>
  <c r="X3199" i="20"/>
  <c r="AA3199" i="20"/>
  <c r="AI3182" i="20"/>
  <c r="AH3182" i="20"/>
  <c r="AK3182" i="20"/>
  <c r="AJ3182" i="20"/>
  <c r="X2643" i="20"/>
  <c r="AA2643" i="20"/>
  <c r="Z2643" i="20"/>
  <c r="Y2643" i="20"/>
  <c r="AJ2737" i="20"/>
  <c r="AH2737" i="20"/>
  <c r="AK2737" i="20"/>
  <c r="AK3021" i="20"/>
  <c r="AJ3021" i="20"/>
  <c r="AI3021" i="20"/>
  <c r="AH3021" i="20"/>
  <c r="Z2930" i="20"/>
  <c r="X2930" i="20"/>
  <c r="Z2919" i="20"/>
  <c r="AA2919" i="20"/>
  <c r="Y2919" i="20"/>
  <c r="X2919" i="20"/>
  <c r="AK2755" i="20"/>
  <c r="AI2755" i="20"/>
  <c r="AH2755" i="20"/>
  <c r="AA2954" i="20"/>
  <c r="Y2954" i="20"/>
  <c r="X2954" i="20"/>
  <c r="Z2954" i="20"/>
  <c r="AJ2709" i="20"/>
  <c r="AH2709" i="20"/>
  <c r="AK2804" i="20"/>
  <c r="AJ2804" i="20"/>
  <c r="AI2804" i="20"/>
  <c r="AH2804" i="20"/>
  <c r="AK2471" i="20"/>
  <c r="AJ2471" i="20"/>
  <c r="AH2471" i="20"/>
  <c r="AI2471" i="20"/>
  <c r="AK2240" i="20"/>
  <c r="AJ2240" i="20"/>
  <c r="AH2240" i="20"/>
  <c r="AI2240" i="20"/>
  <c r="AK2510" i="20"/>
  <c r="AJ2510" i="20"/>
  <c r="AI2510" i="20"/>
  <c r="AO2510" i="20" s="1"/>
  <c r="AH2510" i="20"/>
  <c r="AA2517" i="20"/>
  <c r="Z2517" i="20"/>
  <c r="Y2517" i="20"/>
  <c r="X2517" i="20"/>
  <c r="AI2247" i="20"/>
  <c r="AH2247" i="20"/>
  <c r="AJ2247" i="20"/>
  <c r="AK2247" i="20"/>
  <c r="AK2468" i="20"/>
  <c r="AJ2468" i="20"/>
  <c r="AI2468" i="20"/>
  <c r="AH2468" i="20"/>
  <c r="AJ2107" i="20"/>
  <c r="AI2107" i="20"/>
  <c r="AK2107" i="20"/>
  <c r="AH2107" i="20"/>
  <c r="Z1845" i="20"/>
  <c r="X1845" i="20"/>
  <c r="AA1845" i="20"/>
  <c r="Y1687" i="20"/>
  <c r="X1687" i="20"/>
  <c r="Z1687" i="20"/>
  <c r="AA1687" i="20"/>
  <c r="AH1691" i="20"/>
  <c r="AJ1691" i="20"/>
  <c r="AI1691" i="20"/>
  <c r="AK1691" i="20"/>
  <c r="AI1757" i="20"/>
  <c r="AH1757" i="20"/>
  <c r="AJ1757" i="20"/>
  <c r="AK1757" i="20"/>
  <c r="Y1866" i="20"/>
  <c r="AA2314" i="20"/>
  <c r="AH2314" i="20" s="1"/>
  <c r="Y1614" i="20"/>
  <c r="X1365" i="20"/>
  <c r="Y1365" i="20"/>
  <c r="AA1365" i="20"/>
  <c r="Z1365" i="20"/>
  <c r="Y1600" i="20"/>
  <c r="Z1600" i="20"/>
  <c r="AK1484" i="20"/>
  <c r="AJ1484" i="20"/>
  <c r="AI1484" i="20"/>
  <c r="AO1481" i="20" s="1"/>
  <c r="AH1484" i="20"/>
  <c r="X1495" i="20"/>
  <c r="AA1495" i="20"/>
  <c r="X1369" i="20"/>
  <c r="AA1369" i="20"/>
  <c r="AH1404" i="20"/>
  <c r="AI1404" i="20"/>
  <c r="AK1404" i="20"/>
  <c r="AJ1404" i="20"/>
  <c r="Y1236" i="20"/>
  <c r="Z1236" i="20"/>
  <c r="AI1551" i="20"/>
  <c r="Y1260" i="20"/>
  <c r="AA1260" i="20"/>
  <c r="Z1260" i="20"/>
  <c r="X1260" i="20"/>
  <c r="AJ1015" i="20"/>
  <c r="AI1015" i="20"/>
  <c r="AH1015" i="20"/>
  <c r="AK1015" i="20"/>
  <c r="X1285" i="20"/>
  <c r="Z1285" i="20"/>
  <c r="Y1285" i="20"/>
  <c r="AJ921" i="20"/>
  <c r="AI921" i="20"/>
  <c r="AK921" i="20"/>
  <c r="AH921" i="20"/>
  <c r="AA1215" i="20"/>
  <c r="Y931" i="20"/>
  <c r="AA931" i="20"/>
  <c r="X931" i="20"/>
  <c r="AA1561" i="20"/>
  <c r="X1561" i="20"/>
  <c r="Z1561" i="20"/>
  <c r="Y1561" i="20"/>
  <c r="AA1715" i="20"/>
  <c r="Z1715" i="20"/>
  <c r="Y1715" i="20"/>
  <c r="X1715" i="20"/>
  <c r="X1449" i="20"/>
  <c r="Y1449" i="20"/>
  <c r="AA1449" i="20"/>
  <c r="Z1449" i="20"/>
  <c r="Y1985" i="20"/>
  <c r="X1985" i="20"/>
  <c r="AA1558" i="20"/>
  <c r="Y1558" i="20"/>
  <c r="AK1558" i="20" s="1"/>
  <c r="AA1232" i="20"/>
  <c r="Y1232" i="20"/>
  <c r="X1232" i="20"/>
  <c r="Z1232" i="20"/>
  <c r="AK1019" i="20"/>
  <c r="AJ1019" i="20"/>
  <c r="AI1019" i="20"/>
  <c r="AH1019" i="20"/>
  <c r="Z1589" i="20"/>
  <c r="Y1589" i="20"/>
  <c r="AA1589" i="20"/>
  <c r="X1589" i="20"/>
  <c r="AA1316" i="20"/>
  <c r="Z1316" i="20"/>
  <c r="Y1316" i="20"/>
  <c r="X1316" i="20"/>
  <c r="Z1050" i="20"/>
  <c r="X1050" i="20"/>
  <c r="AA1050" i="20"/>
  <c r="AK858" i="20"/>
  <c r="AJ858" i="20"/>
  <c r="AI858" i="20"/>
  <c r="AH858" i="20"/>
  <c r="Y1050" i="20"/>
  <c r="Y1005" i="20"/>
  <c r="Z952" i="20"/>
  <c r="AJ952" i="20" s="1"/>
  <c r="AA952" i="20"/>
  <c r="AK1085" i="20"/>
  <c r="AJ1085" i="20"/>
  <c r="AI1085" i="20"/>
  <c r="AH1085" i="20"/>
  <c r="Z634" i="20"/>
  <c r="AJ634" i="20" s="1"/>
  <c r="AJ669" i="20"/>
  <c r="X599" i="20"/>
  <c r="AA802" i="20"/>
  <c r="X823" i="20"/>
  <c r="AK651" i="20"/>
  <c r="X536" i="20"/>
  <c r="Y760" i="20"/>
  <c r="AI564" i="20"/>
  <c r="AH564" i="20"/>
  <c r="Y718" i="20"/>
  <c r="AA725" i="20"/>
  <c r="AH648" i="20"/>
  <c r="Z522" i="20"/>
  <c r="AA312" i="20"/>
  <c r="AH263" i="20"/>
  <c r="Y105" i="20"/>
  <c r="AK105" i="20" s="1"/>
  <c r="Z105" i="20"/>
  <c r="AK693" i="20"/>
  <c r="X483" i="20"/>
  <c r="AA483" i="20"/>
  <c r="Z483" i="20"/>
  <c r="X581" i="20"/>
  <c r="Y277" i="20"/>
  <c r="AI277" i="20" s="1"/>
  <c r="AA459" i="20"/>
  <c r="AJ459" i="20" s="1"/>
  <c r="AA392" i="20"/>
  <c r="AI529" i="20"/>
  <c r="X333" i="20"/>
  <c r="AI235" i="20"/>
  <c r="AK235" i="20"/>
  <c r="AJ235" i="20"/>
  <c r="AH235" i="20"/>
  <c r="X469" i="20"/>
  <c r="Z532" i="20"/>
  <c r="AJ532" i="20" s="1"/>
  <c r="Y193" i="20"/>
  <c r="AK564" i="20"/>
  <c r="Y578" i="20"/>
  <c r="X438" i="20"/>
  <c r="Z354" i="20"/>
  <c r="AK186" i="20"/>
  <c r="AJ186" i="20"/>
  <c r="AI186" i="20"/>
  <c r="AH186" i="20"/>
  <c r="Y417" i="20"/>
  <c r="AK417" i="20" s="1"/>
  <c r="AA1446" i="20"/>
  <c r="X270" i="20"/>
  <c r="AH95" i="20"/>
  <c r="Y56" i="20"/>
  <c r="AK56" i="20" s="1"/>
  <c r="AK109" i="20"/>
  <c r="AH137" i="20"/>
  <c r="AH487" i="20"/>
  <c r="AI116" i="20"/>
  <c r="Y140" i="20"/>
  <c r="AK140" i="20" s="1"/>
  <c r="AH67" i="20"/>
  <c r="AK998" i="20"/>
  <c r="AJ998" i="20"/>
  <c r="AI998" i="20"/>
  <c r="AH998" i="20"/>
  <c r="Z1029" i="20"/>
  <c r="X1029" i="20"/>
  <c r="AA1029" i="20"/>
  <c r="AK2202" i="20"/>
  <c r="AJ2202" i="20"/>
  <c r="AI2202" i="20"/>
  <c r="AH2202" i="20"/>
  <c r="Z970" i="20"/>
  <c r="X970" i="20"/>
  <c r="AK837" i="20"/>
  <c r="AJ837" i="20"/>
  <c r="AI837" i="20"/>
  <c r="AH837" i="20"/>
  <c r="X1603" i="20"/>
  <c r="AA1603" i="20"/>
  <c r="Z1603" i="20"/>
  <c r="Y1603" i="20"/>
  <c r="Y928" i="20"/>
  <c r="X928" i="20"/>
  <c r="Z928" i="20"/>
  <c r="AH1222" i="20"/>
  <c r="AK1222" i="20"/>
  <c r="AJ1222" i="20"/>
  <c r="AI1222" i="20"/>
  <c r="Z1005" i="20"/>
  <c r="AJ1005" i="20" s="1"/>
  <c r="Z1299" i="20"/>
  <c r="AH1299" i="20" s="1"/>
  <c r="Z830" i="20"/>
  <c r="AK830" i="20" s="1"/>
  <c r="Z875" i="20"/>
  <c r="AA875" i="20"/>
  <c r="Y875" i="20"/>
  <c r="X875" i="20"/>
  <c r="X767" i="20"/>
  <c r="Z865" i="20"/>
  <c r="X865" i="20"/>
  <c r="Y700" i="20"/>
  <c r="Y599" i="20"/>
  <c r="Y865" i="20"/>
  <c r="Y844" i="20"/>
  <c r="Y658" i="20"/>
  <c r="AJ658" i="20" s="1"/>
  <c r="AA599" i="20"/>
  <c r="AA728" i="20"/>
  <c r="Z728" i="20"/>
  <c r="Y728" i="20"/>
  <c r="X728" i="20"/>
  <c r="Z609" i="20"/>
  <c r="X609" i="20"/>
  <c r="AA609" i="20"/>
  <c r="Y609" i="20"/>
  <c r="X574" i="20"/>
  <c r="Z574" i="20"/>
  <c r="AA574" i="20"/>
  <c r="X553" i="20"/>
  <c r="X868" i="20"/>
  <c r="AO473" i="20"/>
  <c r="AA308" i="20"/>
  <c r="Z308" i="20"/>
  <c r="X308" i="20"/>
  <c r="Y308" i="20"/>
  <c r="AK648" i="20"/>
  <c r="AO648" i="20" s="1"/>
  <c r="X525" i="20"/>
  <c r="AA525" i="20"/>
  <c r="Z525" i="20"/>
  <c r="AJ263" i="20"/>
  <c r="Z84" i="20"/>
  <c r="Y84" i="20"/>
  <c r="AI84" i="20" s="1"/>
  <c r="AH655" i="20"/>
  <c r="AK655" i="20"/>
  <c r="AI655" i="20"/>
  <c r="AJ655" i="20"/>
  <c r="Y581" i="20"/>
  <c r="AA277" i="20"/>
  <c r="AJ277" i="20" s="1"/>
  <c r="AJ445" i="20"/>
  <c r="AI445" i="20"/>
  <c r="AH445" i="20"/>
  <c r="AK445" i="20"/>
  <c r="AJ529" i="20"/>
  <c r="AA406" i="20"/>
  <c r="Y333" i="20"/>
  <c r="AA217" i="20"/>
  <c r="Z217" i="20"/>
  <c r="Y217" i="20"/>
  <c r="X217" i="20"/>
  <c r="Z81" i="20"/>
  <c r="AI81" i="20" s="1"/>
  <c r="Y469" i="20"/>
  <c r="AA532" i="20"/>
  <c r="AA336" i="20"/>
  <c r="Z336" i="20"/>
  <c r="X336" i="20"/>
  <c r="X322" i="20"/>
  <c r="AA571" i="20"/>
  <c r="AI571" i="20" s="1"/>
  <c r="Y438" i="20"/>
  <c r="AK326" i="20"/>
  <c r="AJ326" i="20"/>
  <c r="AH326" i="20"/>
  <c r="AI326" i="20"/>
  <c r="Z417" i="20"/>
  <c r="AJ417" i="20" s="1"/>
  <c r="X441" i="20"/>
  <c r="AA441" i="20"/>
  <c r="Z441" i="20"/>
  <c r="X557" i="20"/>
  <c r="AJ455" i="20"/>
  <c r="AI455" i="20"/>
  <c r="AH455" i="20"/>
  <c r="AK455" i="20"/>
  <c r="Y270" i="20"/>
  <c r="X126" i="20"/>
  <c r="AI95" i="20"/>
  <c r="Z56" i="20"/>
  <c r="AJ56" i="20" s="1"/>
  <c r="AH46" i="20"/>
  <c r="AI137" i="20"/>
  <c r="AI487" i="20"/>
  <c r="X161" i="20"/>
  <c r="Z231" i="20"/>
  <c r="AJ231" i="20" s="1"/>
  <c r="AJ116" i="20"/>
  <c r="Z140" i="20"/>
  <c r="AJ140" i="20" s="1"/>
  <c r="AI67" i="20"/>
  <c r="AK977" i="20"/>
  <c r="AJ977" i="20"/>
  <c r="AI977" i="20"/>
  <c r="AH977" i="20"/>
  <c r="AA1295" i="20"/>
  <c r="Z1295" i="20"/>
  <c r="Y1295" i="20"/>
  <c r="X1295" i="20"/>
  <c r="AK816" i="20"/>
  <c r="AJ816" i="20"/>
  <c r="AI816" i="20"/>
  <c r="AH816" i="20"/>
  <c r="X1131" i="20"/>
  <c r="Z1393" i="20"/>
  <c r="Y1393" i="20"/>
  <c r="X1393" i="20"/>
  <c r="AA1393" i="20"/>
  <c r="Z949" i="20"/>
  <c r="X949" i="20"/>
  <c r="AK1138" i="20"/>
  <c r="AJ1138" i="20"/>
  <c r="AI1138" i="20"/>
  <c r="AH1138" i="20"/>
  <c r="AA763" i="20"/>
  <c r="Y949" i="20"/>
  <c r="AA791" i="20"/>
  <c r="Z791" i="20"/>
  <c r="Y791" i="20"/>
  <c r="X791" i="20"/>
  <c r="AA658" i="20"/>
  <c r="X602" i="20"/>
  <c r="AA602" i="20"/>
  <c r="Z826" i="20"/>
  <c r="AJ826" i="20" s="1"/>
  <c r="AA686" i="20"/>
  <c r="Z686" i="20"/>
  <c r="Y686" i="20"/>
  <c r="X686" i="20"/>
  <c r="Z553" i="20"/>
  <c r="AA539" i="20"/>
  <c r="Z539" i="20"/>
  <c r="Y539" i="20"/>
  <c r="X539" i="20"/>
  <c r="Y697" i="20"/>
  <c r="Z448" i="20"/>
  <c r="Y448" i="20"/>
  <c r="X448" i="20"/>
  <c r="AA448" i="20"/>
  <c r="X291" i="20"/>
  <c r="AK263" i="20"/>
  <c r="Z63" i="20"/>
  <c r="Y63" i="20"/>
  <c r="AJ63" i="20" s="1"/>
  <c r="AK452" i="20"/>
  <c r="AJ452" i="20"/>
  <c r="AI452" i="20"/>
  <c r="AO452" i="20" s="1"/>
  <c r="AH452" i="20"/>
  <c r="Z224" i="20"/>
  <c r="X224" i="20"/>
  <c r="AA224" i="20"/>
  <c r="Y224" i="20"/>
  <c r="Y1218" i="20"/>
  <c r="AA1218" i="20"/>
  <c r="Z1218" i="20"/>
  <c r="X1218" i="20"/>
  <c r="AA553" i="20"/>
  <c r="X259" i="20"/>
  <c r="AJ497" i="20"/>
  <c r="AI497" i="20"/>
  <c r="AH497" i="20"/>
  <c r="AK497" i="20"/>
  <c r="X210" i="20"/>
  <c r="Z333" i="20"/>
  <c r="Y532" i="20"/>
  <c r="AI532" i="20" s="1"/>
  <c r="Y319" i="20"/>
  <c r="AK319" i="20" s="1"/>
  <c r="AA175" i="20"/>
  <c r="Z175" i="20"/>
  <c r="Y175" i="20"/>
  <c r="X175" i="20"/>
  <c r="AA417" i="20"/>
  <c r="AH417" i="20" s="1"/>
  <c r="AK543" i="20"/>
  <c r="Z270" i="20"/>
  <c r="AJ95" i="20"/>
  <c r="AA56" i="20"/>
  <c r="Y161" i="20"/>
  <c r="AH403" i="20"/>
  <c r="AK116" i="20"/>
  <c r="AA140" i="20"/>
  <c r="AA812" i="20"/>
  <c r="Z812" i="20"/>
  <c r="Y812" i="20"/>
  <c r="X812" i="20"/>
  <c r="Y592" i="20"/>
  <c r="X592" i="20"/>
  <c r="AA770" i="20"/>
  <c r="Z770" i="20"/>
  <c r="Y770" i="20"/>
  <c r="X770" i="20"/>
  <c r="AI658" i="20"/>
  <c r="AH658" i="20"/>
  <c r="AA851" i="20"/>
  <c r="X613" i="20"/>
  <c r="AA613" i="20"/>
  <c r="AA882" i="20"/>
  <c r="Z882" i="20"/>
  <c r="AH882" i="20" s="1"/>
  <c r="AA767" i="20"/>
  <c r="Z581" i="20"/>
  <c r="X434" i="20"/>
  <c r="Z42" i="20"/>
  <c r="AJ42" i="20" s="1"/>
  <c r="Y42" i="20"/>
  <c r="AK42" i="20" s="1"/>
  <c r="Z427" i="20"/>
  <c r="Y427" i="20"/>
  <c r="X427" i="20"/>
  <c r="AA427" i="20"/>
  <c r="AK840" i="20"/>
  <c r="AJ840" i="20"/>
  <c r="AI840" i="20"/>
  <c r="AH840" i="20"/>
  <c r="Z193" i="20"/>
  <c r="Z60" i="20"/>
  <c r="X60" i="20"/>
  <c r="AA154" i="20"/>
  <c r="Z154" i="20"/>
  <c r="Y154" i="20"/>
  <c r="X154" i="20"/>
  <c r="X364" i="20"/>
  <c r="Z557" i="20"/>
  <c r="AH207" i="20"/>
  <c r="X340" i="20"/>
  <c r="AJ46" i="20"/>
  <c r="Z161" i="20"/>
  <c r="AI403" i="20"/>
  <c r="X77" i="20"/>
  <c r="AK1075" i="20"/>
  <c r="AJ1075" i="20"/>
  <c r="AI1075" i="20"/>
  <c r="AH1075" i="20"/>
  <c r="AA588" i="20"/>
  <c r="X588" i="20"/>
  <c r="Y637" i="20"/>
  <c r="AI637" i="20" s="1"/>
  <c r="X616" i="20"/>
  <c r="Z616" i="20"/>
  <c r="Y679" i="20"/>
  <c r="AI543" i="20"/>
  <c r="Y588" i="20"/>
  <c r="Y434" i="20"/>
  <c r="Z291" i="20"/>
  <c r="X413" i="20"/>
  <c r="AA833" i="20"/>
  <c r="Z833" i="20"/>
  <c r="Y833" i="20"/>
  <c r="X833" i="20"/>
  <c r="AH319" i="20"/>
  <c r="AA683" i="20"/>
  <c r="AK683" i="20" s="1"/>
  <c r="Z490" i="20"/>
  <c r="Y490" i="20"/>
  <c r="X490" i="20"/>
  <c r="AA490" i="20"/>
  <c r="Y301" i="20"/>
  <c r="X301" i="20"/>
  <c r="AA301" i="20"/>
  <c r="Z301" i="20"/>
  <c r="AA133" i="20"/>
  <c r="Z133" i="20"/>
  <c r="Y133" i="20"/>
  <c r="X133" i="20"/>
  <c r="AJ105" i="20"/>
  <c r="AI105" i="20"/>
  <c r="AH105" i="20"/>
  <c r="AA84" i="20"/>
  <c r="AI207" i="20"/>
  <c r="AI256" i="20"/>
  <c r="AH256" i="20"/>
  <c r="AK256" i="20"/>
  <c r="AJ256" i="20"/>
  <c r="AK424" i="20"/>
  <c r="AA60" i="20"/>
  <c r="Y77" i="20"/>
  <c r="AH508" i="20"/>
  <c r="AA1631" i="20"/>
  <c r="X1344" i="20"/>
  <c r="Y1344" i="20"/>
  <c r="AA1344" i="20"/>
  <c r="Z1344" i="20"/>
  <c r="AJ2394" i="20"/>
  <c r="AI2394" i="20"/>
  <c r="AH2394" i="20"/>
  <c r="AK2394" i="20"/>
  <c r="AK1516" i="20"/>
  <c r="AJ1516" i="20"/>
  <c r="AI1516" i="20"/>
  <c r="AH1516" i="20"/>
  <c r="AJ1390" i="20"/>
  <c r="AI1390" i="20"/>
  <c r="AH1390" i="20"/>
  <c r="AK1390" i="20"/>
  <c r="X1204" i="20"/>
  <c r="AA1204" i="20"/>
  <c r="Z1204" i="20"/>
  <c r="Y1204" i="20"/>
  <c r="AK1971" i="20"/>
  <c r="AJ1971" i="20"/>
  <c r="AI1971" i="20"/>
  <c r="AH1971" i="20"/>
  <c r="AK1166" i="20"/>
  <c r="AJ1166" i="20"/>
  <c r="AI1166" i="20"/>
  <c r="AO1166" i="20" s="1"/>
  <c r="AH1166" i="20"/>
  <c r="AK914" i="20"/>
  <c r="AJ914" i="20"/>
  <c r="AI914" i="20"/>
  <c r="AH914" i="20"/>
  <c r="AK753" i="20"/>
  <c r="AJ753" i="20"/>
  <c r="AI753" i="20"/>
  <c r="AH753" i="20"/>
  <c r="AA959" i="20"/>
  <c r="Z959" i="20"/>
  <c r="X959" i="20"/>
  <c r="Y959" i="20"/>
  <c r="AA1862" i="20"/>
  <c r="Z1862" i="20"/>
  <c r="Y1862" i="20"/>
  <c r="X1862" i="20"/>
  <c r="X851" i="20"/>
  <c r="X725" i="20"/>
  <c r="Y1029" i="20"/>
  <c r="AJ543" i="20"/>
  <c r="AA637" i="20"/>
  <c r="X844" i="20"/>
  <c r="X700" i="20"/>
  <c r="AA679" i="20"/>
  <c r="X847" i="20"/>
  <c r="AA273" i="20"/>
  <c r="Z273" i="20"/>
  <c r="X273" i="20"/>
  <c r="AH546" i="20"/>
  <c r="Z434" i="20"/>
  <c r="AK203" i="20"/>
  <c r="AJ203" i="20"/>
  <c r="AI203" i="20"/>
  <c r="AH203" i="20"/>
  <c r="AH777" i="20"/>
  <c r="Y413" i="20"/>
  <c r="X193" i="20"/>
  <c r="AH585" i="20"/>
  <c r="Z637" i="20"/>
  <c r="AJ637" i="20" s="1"/>
  <c r="Y361" i="20"/>
  <c r="Z165" i="20"/>
  <c r="AJ165" i="20" s="1"/>
  <c r="AA39" i="20"/>
  <c r="Z39" i="20"/>
  <c r="X39" i="20"/>
  <c r="Y613" i="20"/>
  <c r="AK410" i="20"/>
  <c r="AJ410" i="20"/>
  <c r="AI410" i="20"/>
  <c r="AH410" i="20"/>
  <c r="AH672" i="20"/>
  <c r="AJ476" i="20"/>
  <c r="AI476" i="20"/>
  <c r="AH476" i="20"/>
  <c r="AK476" i="20"/>
  <c r="AA266" i="20"/>
  <c r="Z266" i="20"/>
  <c r="X266" i="20"/>
  <c r="Y266" i="20"/>
  <c r="AA112" i="20"/>
  <c r="Z112" i="20"/>
  <c r="Y112" i="20"/>
  <c r="X112" i="20"/>
  <c r="X1477" i="20"/>
  <c r="AA252" i="20"/>
  <c r="X252" i="20"/>
  <c r="AA165" i="20"/>
  <c r="Y39" i="20"/>
  <c r="AH172" i="20"/>
  <c r="AA81" i="20"/>
  <c r="AH424" i="20"/>
  <c r="AH151" i="20"/>
  <c r="Z77" i="20"/>
  <c r="AI508" i="20"/>
  <c r="Z1372" i="20"/>
  <c r="Y1372" i="20"/>
  <c r="X1372" i="20"/>
  <c r="AA1372" i="20"/>
  <c r="AK784" i="20"/>
  <c r="AJ784" i="20"/>
  <c r="AI784" i="20"/>
  <c r="AH784" i="20"/>
  <c r="AA550" i="20"/>
  <c r="Y550" i="20"/>
  <c r="X550" i="20"/>
  <c r="AK1127" i="20"/>
  <c r="AJ1127" i="20"/>
  <c r="AI1127" i="20"/>
  <c r="AH1127" i="20"/>
  <c r="AK742" i="20"/>
  <c r="AJ742" i="20"/>
  <c r="AI742" i="20"/>
  <c r="AH742" i="20"/>
  <c r="Y595" i="20"/>
  <c r="AH595" i="20" s="1"/>
  <c r="AK1064" i="20"/>
  <c r="AJ1064" i="20"/>
  <c r="AI1064" i="20"/>
  <c r="AH1064" i="20"/>
  <c r="AA749" i="20"/>
  <c r="Z749" i="20"/>
  <c r="Y749" i="20"/>
  <c r="X749" i="20"/>
  <c r="Y602" i="20"/>
  <c r="AK1148" i="20"/>
  <c r="AJ1148" i="20"/>
  <c r="AI1148" i="20"/>
  <c r="AH1148" i="20"/>
  <c r="X802" i="20"/>
  <c r="X679" i="20"/>
  <c r="X760" i="20"/>
  <c r="Y623" i="20"/>
  <c r="AA623" i="20"/>
  <c r="Z623" i="20"/>
  <c r="X623" i="20"/>
  <c r="AI546" i="20"/>
  <c r="X480" i="20"/>
  <c r="AI329" i="20"/>
  <c r="AH329" i="20"/>
  <c r="AJ329" i="20"/>
  <c r="AK329" i="20"/>
  <c r="AI777" i="20"/>
  <c r="Z413" i="20"/>
  <c r="X312" i="20"/>
  <c r="AI585" i="20"/>
  <c r="X406" i="20"/>
  <c r="Y238" i="20"/>
  <c r="AA238" i="20"/>
  <c r="Z238" i="20"/>
  <c r="X238" i="20"/>
  <c r="Z385" i="20"/>
  <c r="Y385" i="20"/>
  <c r="X385" i="20"/>
  <c r="AA385" i="20"/>
  <c r="Z298" i="20"/>
  <c r="X298" i="20"/>
  <c r="Z245" i="20"/>
  <c r="X245" i="20"/>
  <c r="AA245" i="20"/>
  <c r="Y245" i="20"/>
  <c r="AI672" i="20"/>
  <c r="AA91" i="20"/>
  <c r="Z91" i="20"/>
  <c r="Y91" i="20"/>
  <c r="X91" i="20"/>
  <c r="Y1477" i="20"/>
  <c r="X718" i="20"/>
  <c r="X501" i="20"/>
  <c r="AH158" i="20"/>
  <c r="AH32" i="20"/>
  <c r="AI172" i="20"/>
  <c r="AH74" i="20"/>
  <c r="AI151" i="20"/>
  <c r="AK1190" i="20"/>
  <c r="AJ1190" i="20"/>
  <c r="AI1190" i="20"/>
  <c r="AH1190" i="20"/>
  <c r="AH676" i="20"/>
  <c r="AJ676" i="20"/>
  <c r="AJ641" i="20"/>
  <c r="AI641" i="20"/>
  <c r="AH641" i="20"/>
  <c r="AK641" i="20"/>
  <c r="X578" i="20"/>
  <c r="Z578" i="20"/>
  <c r="X662" i="20"/>
  <c r="AK756" i="20"/>
  <c r="AJ756" i="20"/>
  <c r="AI756" i="20"/>
  <c r="AH756" i="20"/>
  <c r="AJ546" i="20"/>
  <c r="AI375" i="20"/>
  <c r="AH375" i="20"/>
  <c r="AK375" i="20"/>
  <c r="AJ375" i="20"/>
  <c r="Z196" i="20"/>
  <c r="Y196" i="20"/>
  <c r="X196" i="20"/>
  <c r="AK585" i="20"/>
  <c r="Y406" i="20"/>
  <c r="AH714" i="20"/>
  <c r="AI287" i="20"/>
  <c r="AH287" i="20"/>
  <c r="AK287" i="20"/>
  <c r="AJ287" i="20"/>
  <c r="AA592" i="20"/>
  <c r="AA371" i="20"/>
  <c r="Z371" i="20"/>
  <c r="Y371" i="20"/>
  <c r="X371" i="20"/>
  <c r="AJ672" i="20"/>
  <c r="AA70" i="20"/>
  <c r="Z70" i="20"/>
  <c r="Y70" i="20"/>
  <c r="X70" i="20"/>
  <c r="Y501" i="20"/>
  <c r="X420" i="20"/>
  <c r="AA420" i="20"/>
  <c r="Z420" i="20"/>
  <c r="Y228" i="20"/>
  <c r="X228" i="20"/>
  <c r="Z228" i="20"/>
  <c r="AK84" i="20"/>
  <c r="AJ84" i="20"/>
  <c r="AH84" i="20"/>
  <c r="AI158" i="20"/>
  <c r="AK119" i="20"/>
  <c r="AJ119" i="20"/>
  <c r="AI119" i="20"/>
  <c r="AH119" i="20"/>
  <c r="AJ172" i="20"/>
  <c r="AI200" i="20"/>
  <c r="AO200" i="20" s="1"/>
  <c r="AI74" i="20"/>
  <c r="Z886" i="20"/>
  <c r="X886" i="20"/>
  <c r="Y676" i="20"/>
  <c r="AK676" i="20" s="1"/>
  <c r="Z665" i="20"/>
  <c r="Y665" i="20"/>
  <c r="X665" i="20"/>
  <c r="AA665" i="20"/>
  <c r="Z592" i="20"/>
  <c r="AK721" i="20"/>
  <c r="AH721" i="20"/>
  <c r="X1309" i="20"/>
  <c r="AA1309" i="20"/>
  <c r="Z1309" i="20"/>
  <c r="Y1309" i="20"/>
  <c r="AA707" i="20"/>
  <c r="Z707" i="20"/>
  <c r="Y707" i="20"/>
  <c r="X707" i="20"/>
  <c r="Z805" i="20"/>
  <c r="AK805" i="20" s="1"/>
  <c r="AK669" i="20"/>
  <c r="AO669" i="20" s="1"/>
  <c r="Z662" i="20"/>
  <c r="Z763" i="20"/>
  <c r="AI763" i="20" s="1"/>
  <c r="X739" i="20"/>
  <c r="X697" i="20"/>
  <c r="AK182" i="20"/>
  <c r="AO179" i="20" s="1"/>
  <c r="AJ182" i="20"/>
  <c r="AI182" i="20"/>
  <c r="AH182" i="20"/>
  <c r="Z315" i="20"/>
  <c r="X315" i="20"/>
  <c r="AA315" i="20"/>
  <c r="Y280" i="20"/>
  <c r="X280" i="20"/>
  <c r="AA280" i="20"/>
  <c r="Z280" i="20"/>
  <c r="AI714" i="20"/>
  <c r="AA560" i="20"/>
  <c r="Z560" i="20"/>
  <c r="Y560" i="20"/>
  <c r="X560" i="20"/>
  <c r="AA364" i="20"/>
  <c r="AI249" i="20"/>
  <c r="AK249" i="20"/>
  <c r="AJ249" i="20"/>
  <c r="AH249" i="20"/>
  <c r="AA854" i="20"/>
  <c r="Z854" i="20"/>
  <c r="Y854" i="20"/>
  <c r="X854" i="20"/>
  <c r="AA49" i="20"/>
  <c r="Z49" i="20"/>
  <c r="Y49" i="20"/>
  <c r="X49" i="20"/>
  <c r="Z721" i="20"/>
  <c r="AJ721" i="20" s="1"/>
  <c r="AO494" i="20"/>
  <c r="Z501" i="20"/>
  <c r="AJ158" i="20"/>
  <c r="AK200" i="20"/>
  <c r="AJ74" i="20"/>
  <c r="AA231" i="20"/>
  <c r="AH130" i="20"/>
  <c r="AK382" i="20"/>
  <c r="AA917" i="20"/>
  <c r="Z917" i="20"/>
  <c r="Y917" i="20"/>
  <c r="X917" i="20"/>
  <c r="AA830" i="20"/>
  <c r="Y886" i="20"/>
  <c r="AI620" i="20"/>
  <c r="AH620" i="20"/>
  <c r="AK798" i="20"/>
  <c r="AJ798" i="20"/>
  <c r="AI798" i="20"/>
  <c r="AH798" i="20"/>
  <c r="AA662" i="20"/>
  <c r="X399" i="20"/>
  <c r="AA399" i="20"/>
  <c r="Z399" i="20"/>
  <c r="AJ221" i="20"/>
  <c r="AH221" i="20"/>
  <c r="AK221" i="20"/>
  <c r="AI221" i="20"/>
  <c r="Y168" i="20"/>
  <c r="AA168" i="20"/>
  <c r="Z168" i="20"/>
  <c r="AH693" i="20"/>
  <c r="AJ189" i="20"/>
  <c r="AH189" i="20"/>
  <c r="AI189" i="20"/>
  <c r="AK189" i="20"/>
  <c r="X511" i="20"/>
  <c r="X392" i="20"/>
  <c r="AJ242" i="20"/>
  <c r="AH242" i="20"/>
  <c r="AK242" i="20"/>
  <c r="AI242" i="20"/>
  <c r="AK347" i="20"/>
  <c r="AJ347" i="20"/>
  <c r="AI347" i="20"/>
  <c r="AH347" i="20"/>
  <c r="Z123" i="20"/>
  <c r="AJ123" i="20" s="1"/>
  <c r="AJ714" i="20"/>
  <c r="AK819" i="20"/>
  <c r="AJ819" i="20"/>
  <c r="AI819" i="20"/>
  <c r="AH819" i="20"/>
  <c r="X1446" i="20"/>
  <c r="X357" i="20"/>
  <c r="AA357" i="20"/>
  <c r="Z357" i="20"/>
  <c r="AH109" i="20"/>
  <c r="AH200" i="20"/>
  <c r="AK35" i="20"/>
  <c r="AO32" i="20" s="1"/>
  <c r="AJ35" i="20"/>
  <c r="AI35" i="20"/>
  <c r="AH35" i="20"/>
  <c r="X168" i="20"/>
  <c r="AA42" i="20"/>
  <c r="AI130" i="20"/>
  <c r="AH382" i="20"/>
  <c r="AA980" i="20"/>
  <c r="Z980" i="20"/>
  <c r="Y980" i="20"/>
  <c r="X980" i="20"/>
  <c r="AK571" i="20"/>
  <c r="Z567" i="20"/>
  <c r="Y567" i="20"/>
  <c r="X567" i="20"/>
  <c r="AA567" i="20"/>
  <c r="AA746" i="20"/>
  <c r="AK746" i="20" s="1"/>
  <c r="X504" i="20"/>
  <c r="AA504" i="20"/>
  <c r="Z504" i="20"/>
  <c r="AI522" i="20"/>
  <c r="AH522" i="20"/>
  <c r="AK522" i="20"/>
  <c r="AJ522" i="20"/>
  <c r="Z595" i="20"/>
  <c r="AJ595" i="20" s="1"/>
  <c r="Z147" i="20"/>
  <c r="Y147" i="20"/>
  <c r="AA147" i="20"/>
  <c r="X378" i="20"/>
  <c r="AA378" i="20"/>
  <c r="Z378" i="20"/>
  <c r="AI165" i="20"/>
  <c r="AH165" i="20"/>
  <c r="Y392" i="20"/>
  <c r="AA343" i="20"/>
  <c r="AI361" i="20"/>
  <c r="AH361" i="20"/>
  <c r="AK361" i="20"/>
  <c r="AJ361" i="20"/>
  <c r="Y634" i="20"/>
  <c r="AK634" i="20" s="1"/>
  <c r="Z644" i="20"/>
  <c r="Y644" i="20"/>
  <c r="X644" i="20"/>
  <c r="AA644" i="20"/>
  <c r="AI354" i="20"/>
  <c r="AH354" i="20"/>
  <c r="AK354" i="20"/>
  <c r="AJ354" i="20"/>
  <c r="Y1446" i="20"/>
  <c r="AJ627" i="20"/>
  <c r="AI627" i="20"/>
  <c r="AK627" i="20"/>
  <c r="AH627" i="20"/>
  <c r="AK63" i="20"/>
  <c r="AI63" i="20"/>
  <c r="X147" i="20"/>
  <c r="AA123" i="20"/>
  <c r="Z851" i="20"/>
  <c r="Z725" i="20"/>
  <c r="AK788" i="20"/>
  <c r="AJ788" i="20"/>
  <c r="AI788" i="20"/>
  <c r="AH788" i="20"/>
  <c r="AA518" i="20"/>
  <c r="Z518" i="20"/>
  <c r="Y518" i="20"/>
  <c r="X518" i="20"/>
  <c r="AA938" i="20"/>
  <c r="Z938" i="20"/>
  <c r="Y938" i="20"/>
  <c r="X938" i="20"/>
  <c r="AA620" i="20"/>
  <c r="AJ620" i="20" s="1"/>
  <c r="AH781" i="20"/>
  <c r="AK781" i="20"/>
  <c r="AI781" i="20"/>
  <c r="AJ781" i="20"/>
  <c r="Y970" i="20"/>
  <c r="AI350" i="20"/>
  <c r="AH350" i="20"/>
  <c r="AK350" i="20"/>
  <c r="AJ350" i="20"/>
  <c r="Z294" i="20"/>
  <c r="AA294" i="20"/>
  <c r="X294" i="20"/>
  <c r="Z126" i="20"/>
  <c r="Y126" i="20"/>
  <c r="X144" i="20"/>
  <c r="X462" i="20"/>
  <c r="AA462" i="20"/>
  <c r="Z462" i="20"/>
  <c r="Z343" i="20"/>
  <c r="AI343" i="20" s="1"/>
  <c r="Z102" i="20"/>
  <c r="AI102" i="20" s="1"/>
  <c r="Z550" i="20"/>
  <c r="AO1355" i="20"/>
  <c r="AA634" i="20"/>
  <c r="AA102" i="20"/>
  <c r="AA144" i="20"/>
  <c r="Y25" i="20"/>
  <c r="AA28" i="20"/>
  <c r="Z28" i="20"/>
  <c r="Y28" i="20"/>
  <c r="X28" i="20"/>
  <c r="X25" i="20"/>
  <c r="Z25" i="20"/>
  <c r="AO781" i="20" l="1"/>
  <c r="AK147" i="20"/>
  <c r="AJ147" i="20"/>
  <c r="AI147" i="20"/>
  <c r="AH147" i="20"/>
  <c r="AK504" i="20"/>
  <c r="AJ504" i="20"/>
  <c r="AI504" i="20"/>
  <c r="AH504" i="20"/>
  <c r="AK459" i="20"/>
  <c r="AH707" i="20"/>
  <c r="AK707" i="20"/>
  <c r="AI707" i="20"/>
  <c r="AJ707" i="20"/>
  <c r="AJ371" i="20"/>
  <c r="AI371" i="20"/>
  <c r="AO368" i="20" s="1"/>
  <c r="AH371" i="20"/>
  <c r="AK371" i="20"/>
  <c r="AI196" i="20"/>
  <c r="AK196" i="20"/>
  <c r="AJ196" i="20"/>
  <c r="AH196" i="20"/>
  <c r="AI676" i="20"/>
  <c r="AI245" i="20"/>
  <c r="AK245" i="20"/>
  <c r="AJ245" i="20"/>
  <c r="AH245" i="20"/>
  <c r="AK623" i="20"/>
  <c r="AI623" i="20"/>
  <c r="AJ623" i="20"/>
  <c r="AH623" i="20"/>
  <c r="AH749" i="20"/>
  <c r="AK749" i="20"/>
  <c r="AI749" i="20"/>
  <c r="AJ749" i="20"/>
  <c r="AI266" i="20"/>
  <c r="AO263" i="20" s="1"/>
  <c r="AH266" i="20"/>
  <c r="AK266" i="20"/>
  <c r="AJ266" i="20"/>
  <c r="AI319" i="20"/>
  <c r="AI595" i="20"/>
  <c r="AH637" i="20"/>
  <c r="AH1393" i="20"/>
  <c r="AI1393" i="20"/>
  <c r="AK1393" i="20"/>
  <c r="AJ1393" i="20"/>
  <c r="AO2202" i="20"/>
  <c r="AO116" i="20"/>
  <c r="AO186" i="20"/>
  <c r="AH1316" i="20"/>
  <c r="AK1316" i="20"/>
  <c r="AJ1316" i="20"/>
  <c r="AO1313" i="20" s="1"/>
  <c r="AI1316" i="20"/>
  <c r="AI1715" i="20"/>
  <c r="AH1715" i="20"/>
  <c r="AK1715" i="20"/>
  <c r="AJ1715" i="20"/>
  <c r="AI417" i="20"/>
  <c r="AO1551" i="20"/>
  <c r="AK1687" i="20"/>
  <c r="AJ1687" i="20"/>
  <c r="AI1687" i="20"/>
  <c r="AH1687" i="20"/>
  <c r="AJ2695" i="20"/>
  <c r="AH2954" i="20"/>
  <c r="AK2954" i="20"/>
  <c r="AJ2954" i="20"/>
  <c r="AI2954" i="20"/>
  <c r="AK2643" i="20"/>
  <c r="AJ2643" i="20"/>
  <c r="AI2643" i="20"/>
  <c r="AO2643" i="20" s="1"/>
  <c r="AH2643" i="20"/>
  <c r="AH683" i="20"/>
  <c r="AO1040" i="20"/>
  <c r="AI1810" i="20"/>
  <c r="AJ2779" i="20"/>
  <c r="AI2779" i="20"/>
  <c r="AK2779" i="20"/>
  <c r="AH2779" i="20"/>
  <c r="AK3360" i="20"/>
  <c r="AI3360" i="20"/>
  <c r="AJ3360" i="20"/>
  <c r="AH3360" i="20"/>
  <c r="AO690" i="20"/>
  <c r="AJ1162" i="20"/>
  <c r="AI1162" i="20"/>
  <c r="AO1159" i="20" s="1"/>
  <c r="AH1162" i="20"/>
  <c r="AK1162" i="20"/>
  <c r="AO1061" i="20"/>
  <c r="AK1614" i="20"/>
  <c r="AJ1614" i="20"/>
  <c r="AI1614" i="20"/>
  <c r="AO1614" i="20" s="1"/>
  <c r="AH1614" i="20"/>
  <c r="AJ2314" i="20"/>
  <c r="AJ2947" i="20"/>
  <c r="AJ1047" i="20"/>
  <c r="AI1047" i="20"/>
  <c r="AH1047" i="20"/>
  <c r="AK1047" i="20"/>
  <c r="AJ1082" i="20"/>
  <c r="AH2100" i="20"/>
  <c r="AK2100" i="20"/>
  <c r="AJ2100" i="20"/>
  <c r="AI2100" i="20"/>
  <c r="AO2097" i="20" s="1"/>
  <c r="AK2548" i="20"/>
  <c r="AO2545" i="20" s="1"/>
  <c r="AI2548" i="20"/>
  <c r="AH2548" i="20"/>
  <c r="AJ2548" i="20"/>
  <c r="AK2440" i="20"/>
  <c r="AJ2440" i="20"/>
  <c r="AI2440" i="20"/>
  <c r="AH2440" i="20"/>
  <c r="AH2587" i="20"/>
  <c r="AI3056" i="20"/>
  <c r="AI231" i="20"/>
  <c r="AH952" i="20"/>
  <c r="AO1145" i="20"/>
  <c r="AI1726" i="20"/>
  <c r="AH1726" i="20"/>
  <c r="AJ1726" i="20"/>
  <c r="AK1726" i="20"/>
  <c r="AK2538" i="20"/>
  <c r="AJ2538" i="20"/>
  <c r="AH2538" i="20"/>
  <c r="AI2538" i="20"/>
  <c r="AJ2419" i="20"/>
  <c r="AH2419" i="20"/>
  <c r="AK2419" i="20"/>
  <c r="AI2419" i="20"/>
  <c r="AO2419" i="20" s="1"/>
  <c r="AO795" i="20"/>
  <c r="AI1236" i="20"/>
  <c r="AK1236" i="20"/>
  <c r="AJ1236" i="20"/>
  <c r="AH1236" i="20"/>
  <c r="AH1421" i="20"/>
  <c r="AI1932" i="20"/>
  <c r="AO1929" i="20" s="1"/>
  <c r="AH1932" i="20"/>
  <c r="AK1932" i="20"/>
  <c r="AJ1932" i="20"/>
  <c r="AK2051" i="20"/>
  <c r="AK2555" i="20"/>
  <c r="AJ2555" i="20"/>
  <c r="AI2555" i="20"/>
  <c r="AH2555" i="20"/>
  <c r="AO2769" i="20"/>
  <c r="AJ763" i="20"/>
  <c r="AO2118" i="20"/>
  <c r="AK3231" i="20"/>
  <c r="AJ3231" i="20"/>
  <c r="AI3231" i="20"/>
  <c r="AH3231" i="20"/>
  <c r="AJ1110" i="20"/>
  <c r="AI1110" i="20"/>
  <c r="AH1110" i="20"/>
  <c r="AK1110" i="20"/>
  <c r="AK1624" i="20"/>
  <c r="AJ1624" i="20"/>
  <c r="AI1624" i="20"/>
  <c r="AH1624" i="20"/>
  <c r="AO2083" i="20"/>
  <c r="AK3381" i="20"/>
  <c r="AI3381" i="20"/>
  <c r="AJ3381" i="20"/>
  <c r="AH3381" i="20"/>
  <c r="AK3402" i="20"/>
  <c r="AI3402" i="20"/>
  <c r="AJ3402" i="20"/>
  <c r="AH3402" i="20"/>
  <c r="AK2653" i="20"/>
  <c r="AJ2653" i="20"/>
  <c r="AI2653" i="20"/>
  <c r="AH2653" i="20"/>
  <c r="AK882" i="20"/>
  <c r="AK3147" i="20"/>
  <c r="AJ3147" i="20"/>
  <c r="AH3147" i="20"/>
  <c r="AI3147" i="20"/>
  <c r="AK3189" i="20"/>
  <c r="AJ3189" i="20"/>
  <c r="AI3189" i="20"/>
  <c r="AH3189" i="20"/>
  <c r="AH830" i="20"/>
  <c r="AK2846" i="20"/>
  <c r="AI2846" i="20"/>
  <c r="AH2846" i="20"/>
  <c r="AJ2846" i="20"/>
  <c r="AK3294" i="20"/>
  <c r="AI3294" i="20"/>
  <c r="AH3294" i="20"/>
  <c r="AJ3294" i="20"/>
  <c r="AK3283" i="20"/>
  <c r="AJ3283" i="20"/>
  <c r="AH3283" i="20"/>
  <c r="AI3283" i="20"/>
  <c r="AJ1026" i="20"/>
  <c r="AJ1999" i="20"/>
  <c r="AK1505" i="20"/>
  <c r="AH1078" i="20"/>
  <c r="AK2114" i="20"/>
  <c r="AI3038" i="20"/>
  <c r="AI3080" i="20"/>
  <c r="AH2692" i="20"/>
  <c r="AI144" i="20"/>
  <c r="AJ144" i="20"/>
  <c r="AK144" i="20"/>
  <c r="AH144" i="20"/>
  <c r="AH63" i="20"/>
  <c r="AH459" i="20"/>
  <c r="AI406" i="20"/>
  <c r="AH406" i="20"/>
  <c r="AK406" i="20"/>
  <c r="AJ406" i="20"/>
  <c r="AH1372" i="20"/>
  <c r="AI1372" i="20"/>
  <c r="AK1372" i="20"/>
  <c r="AJ1372" i="20"/>
  <c r="AI39" i="20"/>
  <c r="AJ39" i="20"/>
  <c r="AK39" i="20"/>
  <c r="AH39" i="20"/>
  <c r="AK1344" i="20"/>
  <c r="AJ1344" i="20"/>
  <c r="AI1344" i="20"/>
  <c r="AH1344" i="20"/>
  <c r="AJ616" i="20"/>
  <c r="AI616" i="20"/>
  <c r="AK616" i="20"/>
  <c r="AH616" i="20"/>
  <c r="AK595" i="20"/>
  <c r="AK637" i="20"/>
  <c r="AK441" i="20"/>
  <c r="AJ441" i="20"/>
  <c r="AI441" i="20"/>
  <c r="AH441" i="20"/>
  <c r="AJ574" i="20"/>
  <c r="AK574" i="20"/>
  <c r="AI574" i="20"/>
  <c r="AH574" i="20"/>
  <c r="AH634" i="20"/>
  <c r="AH1232" i="20"/>
  <c r="AK1232" i="20"/>
  <c r="AJ1232" i="20"/>
  <c r="AI1232" i="20"/>
  <c r="AK2695" i="20"/>
  <c r="AO3112" i="20"/>
  <c r="AO46" i="20"/>
  <c r="AI683" i="20"/>
  <c r="AJ1967" i="20"/>
  <c r="AH1967" i="20"/>
  <c r="AK1967" i="20"/>
  <c r="AI1967" i="20"/>
  <c r="AO1341" i="20"/>
  <c r="AI2314" i="20"/>
  <c r="AJ1173" i="20"/>
  <c r="AI1173" i="20"/>
  <c r="AH1173" i="20"/>
  <c r="AK1173" i="20"/>
  <c r="AO2125" i="20"/>
  <c r="AI2279" i="20"/>
  <c r="AO2279" i="20" s="1"/>
  <c r="AH2279" i="20"/>
  <c r="AJ2279" i="20"/>
  <c r="AK2279" i="20"/>
  <c r="AK2433" i="20"/>
  <c r="AJ2433" i="20"/>
  <c r="AI2433" i="20"/>
  <c r="AO2433" i="20" s="1"/>
  <c r="AH2433" i="20"/>
  <c r="AK3010" i="20"/>
  <c r="AI3010" i="20"/>
  <c r="AH3010" i="20"/>
  <c r="AJ3010" i="20"/>
  <c r="AO1117" i="20"/>
  <c r="AK2454" i="20"/>
  <c r="AJ2454" i="20"/>
  <c r="AI2454" i="20"/>
  <c r="AH2454" i="20"/>
  <c r="AK2569" i="20"/>
  <c r="AJ2569" i="20"/>
  <c r="AI2569" i="20"/>
  <c r="AH2569" i="20"/>
  <c r="AK1470" i="20"/>
  <c r="AJ1470" i="20"/>
  <c r="AI1470" i="20"/>
  <c r="AH1470" i="20"/>
  <c r="AK1939" i="20"/>
  <c r="AJ1939" i="20"/>
  <c r="AI1939" i="20"/>
  <c r="AH1939" i="20"/>
  <c r="AI2587" i="20"/>
  <c r="AO3259" i="20"/>
  <c r="AK231" i="20"/>
  <c r="AK952" i="20"/>
  <c r="AI1964" i="20"/>
  <c r="AO1964" i="20" s="1"/>
  <c r="AH1964" i="20"/>
  <c r="AK1964" i="20"/>
  <c r="AJ1964" i="20"/>
  <c r="AK1813" i="20"/>
  <c r="AJ1813" i="20"/>
  <c r="AI1813" i="20"/>
  <c r="AH1813" i="20"/>
  <c r="AK2580" i="20"/>
  <c r="AJ2580" i="20"/>
  <c r="AI2580" i="20"/>
  <c r="AH2580" i="20"/>
  <c r="AO2972" i="20"/>
  <c r="AI1421" i="20"/>
  <c r="AH2051" i="20"/>
  <c r="AO2237" i="20"/>
  <c r="AK763" i="20"/>
  <c r="AK1239" i="20"/>
  <c r="AI1239" i="20"/>
  <c r="AH1239" i="20"/>
  <c r="AJ1239" i="20"/>
  <c r="AO1187" i="20"/>
  <c r="AK1453" i="20"/>
  <c r="AJ1453" i="20"/>
  <c r="AI1453" i="20"/>
  <c r="AH1453" i="20"/>
  <c r="AI1575" i="20"/>
  <c r="AH1575" i="20"/>
  <c r="AK1575" i="20"/>
  <c r="AJ1575" i="20"/>
  <c r="AJ2041" i="20"/>
  <c r="AH2041" i="20"/>
  <c r="AK2041" i="20"/>
  <c r="AI2041" i="20"/>
  <c r="AO2041" i="20" s="1"/>
  <c r="AK2849" i="20"/>
  <c r="AJ2849" i="20"/>
  <c r="AI2849" i="20"/>
  <c r="AH2849" i="20"/>
  <c r="AK2660" i="20"/>
  <c r="AJ2660" i="20"/>
  <c r="AH2660" i="20"/>
  <c r="AI2660" i="20"/>
  <c r="AK3052" i="20"/>
  <c r="AI3052" i="20"/>
  <c r="AJ3052" i="20"/>
  <c r="AH3052" i="20"/>
  <c r="AJ882" i="20"/>
  <c r="AO2790" i="20"/>
  <c r="AK2622" i="20"/>
  <c r="AJ2622" i="20"/>
  <c r="AI2622" i="20"/>
  <c r="AO2622" i="20" s="1"/>
  <c r="AH2622" i="20"/>
  <c r="AK3234" i="20"/>
  <c r="AI3234" i="20"/>
  <c r="AH3234" i="20"/>
  <c r="AJ3234" i="20"/>
  <c r="AI830" i="20"/>
  <c r="AK3094" i="20"/>
  <c r="AJ3094" i="20"/>
  <c r="AI3094" i="20"/>
  <c r="AH3094" i="20"/>
  <c r="AK1152" i="20"/>
  <c r="AO1152" i="20" s="1"/>
  <c r="AJ2650" i="20"/>
  <c r="AJ2566" i="20"/>
  <c r="AK3276" i="20"/>
  <c r="AI1078" i="20"/>
  <c r="AH2114" i="20"/>
  <c r="AK3098" i="20"/>
  <c r="AK3080" i="20"/>
  <c r="AI2692" i="20"/>
  <c r="AK1365" i="20"/>
  <c r="AJ1365" i="20"/>
  <c r="AI1365" i="20"/>
  <c r="AH1365" i="20"/>
  <c r="AK294" i="20"/>
  <c r="AJ294" i="20"/>
  <c r="AH294" i="20"/>
  <c r="AI294" i="20"/>
  <c r="AI459" i="20"/>
  <c r="AH854" i="20"/>
  <c r="AK854" i="20"/>
  <c r="AI854" i="20"/>
  <c r="AJ854" i="20"/>
  <c r="AH665" i="20"/>
  <c r="AK665" i="20"/>
  <c r="AI665" i="20"/>
  <c r="AJ665" i="20"/>
  <c r="AJ662" i="20"/>
  <c r="AI662" i="20"/>
  <c r="AO662" i="20" s="1"/>
  <c r="AH662" i="20"/>
  <c r="AK662" i="20"/>
  <c r="AI501" i="20"/>
  <c r="AH501" i="20"/>
  <c r="AK501" i="20"/>
  <c r="AJ501" i="20"/>
  <c r="AI298" i="20"/>
  <c r="AH298" i="20"/>
  <c r="AJ298" i="20"/>
  <c r="AK298" i="20"/>
  <c r="AK252" i="20"/>
  <c r="AJ252" i="20"/>
  <c r="AH252" i="20"/>
  <c r="AI252" i="20"/>
  <c r="AI301" i="20"/>
  <c r="AK301" i="20"/>
  <c r="AJ301" i="20"/>
  <c r="AH301" i="20"/>
  <c r="AH833" i="20"/>
  <c r="AK833" i="20"/>
  <c r="AI833" i="20"/>
  <c r="AJ833" i="20"/>
  <c r="AI340" i="20"/>
  <c r="AH340" i="20"/>
  <c r="AK340" i="20"/>
  <c r="AJ340" i="20"/>
  <c r="AJ60" i="20"/>
  <c r="AK60" i="20"/>
  <c r="AI60" i="20"/>
  <c r="AH60" i="20"/>
  <c r="AJ210" i="20"/>
  <c r="AH210" i="20"/>
  <c r="AK210" i="20"/>
  <c r="AI210" i="20"/>
  <c r="AO207" i="20" s="1"/>
  <c r="AI291" i="20"/>
  <c r="AK291" i="20"/>
  <c r="AJ291" i="20"/>
  <c r="AH291" i="20"/>
  <c r="AK525" i="20"/>
  <c r="AJ525" i="20"/>
  <c r="AI525" i="20"/>
  <c r="AH525" i="20"/>
  <c r="AI536" i="20"/>
  <c r="AH536" i="20"/>
  <c r="AK536" i="20"/>
  <c r="AJ536" i="20"/>
  <c r="AI2695" i="20"/>
  <c r="AH123" i="20"/>
  <c r="AJ683" i="20"/>
  <c r="AO1838" i="20"/>
  <c r="AO2258" i="20"/>
  <c r="AK277" i="20"/>
  <c r="AO277" i="20" s="1"/>
  <c r="AK1593" i="20"/>
  <c r="AI1593" i="20"/>
  <c r="AH1593" i="20"/>
  <c r="AJ1593" i="20"/>
  <c r="AO2167" i="20"/>
  <c r="AK2314" i="20"/>
  <c r="AH81" i="20"/>
  <c r="AO711" i="20"/>
  <c r="AI1278" i="20"/>
  <c r="AK1278" i="20"/>
  <c r="AJ1278" i="20"/>
  <c r="AH1278" i="20"/>
  <c r="AH1600" i="20"/>
  <c r="AJ1600" i="20"/>
  <c r="AI1600" i="20"/>
  <c r="AK1600" i="20"/>
  <c r="AJ2905" i="20"/>
  <c r="AH2905" i="20"/>
  <c r="AK2905" i="20"/>
  <c r="AI2905" i="20"/>
  <c r="AK2391" i="20"/>
  <c r="AI2391" i="20"/>
  <c r="AJ2391" i="20"/>
  <c r="AH2391" i="20"/>
  <c r="AK2961" i="20"/>
  <c r="AI2961" i="20"/>
  <c r="AO2958" i="20" s="1"/>
  <c r="AJ2961" i="20"/>
  <c r="AH2961" i="20"/>
  <c r="AK3409" i="20"/>
  <c r="AJ3409" i="20"/>
  <c r="AI3409" i="20"/>
  <c r="AH3409" i="20"/>
  <c r="AH1890" i="20"/>
  <c r="AJ1890" i="20"/>
  <c r="AI1890" i="20"/>
  <c r="AK1890" i="20"/>
  <c r="AK1771" i="20"/>
  <c r="AJ1771" i="20"/>
  <c r="AI1771" i="20"/>
  <c r="AH1771" i="20"/>
  <c r="AK2639" i="20"/>
  <c r="AJ2639" i="20"/>
  <c r="AI2639" i="20"/>
  <c r="AH2639" i="20"/>
  <c r="AO900" i="20"/>
  <c r="AI1705" i="20"/>
  <c r="AH1705" i="20"/>
  <c r="AK1705" i="20"/>
  <c r="AJ1705" i="20"/>
  <c r="AJ2587" i="20"/>
  <c r="AK2933" i="20"/>
  <c r="AJ2933" i="20"/>
  <c r="AI2933" i="20"/>
  <c r="AH2933" i="20"/>
  <c r="AJ3056" i="20"/>
  <c r="AH231" i="20"/>
  <c r="AI952" i="20"/>
  <c r="AK1176" i="20"/>
  <c r="AJ1176" i="20"/>
  <c r="AH1176" i="20"/>
  <c r="AI1176" i="20"/>
  <c r="AI1873" i="20"/>
  <c r="AH1873" i="20"/>
  <c r="AK1873" i="20"/>
  <c r="AJ1873" i="20"/>
  <c r="AK2464" i="20"/>
  <c r="AJ2464" i="20"/>
  <c r="AI2464" i="20"/>
  <c r="AH2464" i="20"/>
  <c r="AJ3213" i="20"/>
  <c r="AH3213" i="20"/>
  <c r="AK3213" i="20"/>
  <c r="AI3213" i="20"/>
  <c r="AJ1421" i="20"/>
  <c r="AI2051" i="20"/>
  <c r="AK2195" i="20"/>
  <c r="AJ2492" i="20"/>
  <c r="AI2492" i="20"/>
  <c r="AH2492" i="20"/>
  <c r="AK2492" i="20"/>
  <c r="AK2601" i="20"/>
  <c r="AJ2601" i="20"/>
  <c r="AI2601" i="20"/>
  <c r="AO2601" i="20" s="1"/>
  <c r="AH2601" i="20"/>
  <c r="AK2923" i="20"/>
  <c r="AJ2923" i="20"/>
  <c r="AI2923" i="20"/>
  <c r="AO2923" i="20" s="1"/>
  <c r="AH2923" i="20"/>
  <c r="AK2730" i="20"/>
  <c r="AJ2730" i="20"/>
  <c r="AH2730" i="20"/>
  <c r="AI2730" i="20"/>
  <c r="AH2723" i="20"/>
  <c r="AK2723" i="20"/>
  <c r="AJ2723" i="20"/>
  <c r="AI2723" i="20"/>
  <c r="AJ830" i="20"/>
  <c r="AK1547" i="20"/>
  <c r="AJ1547" i="20"/>
  <c r="AI1547" i="20"/>
  <c r="AH1547" i="20"/>
  <c r="AH2377" i="20"/>
  <c r="AK2377" i="20"/>
  <c r="AI2377" i="20"/>
  <c r="AJ2377" i="20"/>
  <c r="AK2814" i="20"/>
  <c r="AH2814" i="20"/>
  <c r="AI2814" i="20"/>
  <c r="AJ2814" i="20"/>
  <c r="AK3115" i="20"/>
  <c r="AJ3115" i="20"/>
  <c r="AI3115" i="20"/>
  <c r="AH3115" i="20"/>
  <c r="AH1152" i="20"/>
  <c r="AH2650" i="20"/>
  <c r="AI2566" i="20"/>
  <c r="AI3276" i="20"/>
  <c r="AI3098" i="20"/>
  <c r="AK3500" i="20"/>
  <c r="AI1610" i="20"/>
  <c r="AJ2692" i="20"/>
  <c r="AH644" i="20"/>
  <c r="AK644" i="20"/>
  <c r="AI644" i="20"/>
  <c r="AJ644" i="20"/>
  <c r="AI567" i="20"/>
  <c r="AO564" i="20" s="1"/>
  <c r="AK567" i="20"/>
  <c r="AJ567" i="20"/>
  <c r="AH567" i="20"/>
  <c r="AO347" i="20"/>
  <c r="AI511" i="20"/>
  <c r="AO508" i="20" s="1"/>
  <c r="AH511" i="20"/>
  <c r="AK511" i="20"/>
  <c r="AJ511" i="20"/>
  <c r="AK620" i="20"/>
  <c r="AH697" i="20"/>
  <c r="AK697" i="20"/>
  <c r="AI697" i="20"/>
  <c r="AJ697" i="20"/>
  <c r="AK420" i="20"/>
  <c r="AJ420" i="20"/>
  <c r="AI420" i="20"/>
  <c r="AH420" i="20"/>
  <c r="AH718" i="20"/>
  <c r="AK718" i="20"/>
  <c r="AI718" i="20"/>
  <c r="AJ718" i="20"/>
  <c r="AI312" i="20"/>
  <c r="AK312" i="20"/>
  <c r="AH312" i="20"/>
  <c r="AJ312" i="20"/>
  <c r="AO753" i="20"/>
  <c r="AH686" i="20"/>
  <c r="AK686" i="20"/>
  <c r="AI686" i="20"/>
  <c r="AJ686" i="20"/>
  <c r="AJ1131" i="20"/>
  <c r="AI1131" i="20"/>
  <c r="AH1131" i="20"/>
  <c r="AK1131" i="20"/>
  <c r="AO977" i="20"/>
  <c r="AO95" i="20"/>
  <c r="AO326" i="20"/>
  <c r="AI634" i="20"/>
  <c r="AI333" i="20"/>
  <c r="AK333" i="20"/>
  <c r="AJ333" i="20"/>
  <c r="AH333" i="20"/>
  <c r="AH1285" i="20"/>
  <c r="AK1285" i="20"/>
  <c r="AJ1285" i="20"/>
  <c r="AI1285" i="20"/>
  <c r="AK1845" i="20"/>
  <c r="AJ1845" i="20"/>
  <c r="AI1845" i="20"/>
  <c r="AO1845" i="20" s="1"/>
  <c r="AH1845" i="20"/>
  <c r="AK123" i="20"/>
  <c r="AI1747" i="20"/>
  <c r="AH1747" i="20"/>
  <c r="AK1747" i="20"/>
  <c r="AJ1747" i="20"/>
  <c r="AO1712" i="20"/>
  <c r="AK2618" i="20"/>
  <c r="AJ2618" i="20"/>
  <c r="AI2618" i="20"/>
  <c r="AH2618" i="20"/>
  <c r="AK2664" i="20"/>
  <c r="AJ2664" i="20"/>
  <c r="AI2664" i="20"/>
  <c r="AH2664" i="20"/>
  <c r="AK3178" i="20"/>
  <c r="AI3178" i="20"/>
  <c r="AJ3178" i="20"/>
  <c r="AH3178" i="20"/>
  <c r="AK81" i="20"/>
  <c r="AO704" i="20"/>
  <c r="AK1750" i="20"/>
  <c r="AJ1750" i="20"/>
  <c r="AI1750" i="20"/>
  <c r="AH1750" i="20"/>
  <c r="AK2776" i="20"/>
  <c r="AJ2776" i="20"/>
  <c r="AI2776" i="20"/>
  <c r="AH2776" i="20"/>
  <c r="AH1411" i="20"/>
  <c r="AK1526" i="20"/>
  <c r="AJ1526" i="20"/>
  <c r="AI1526" i="20"/>
  <c r="AH1526" i="20"/>
  <c r="AJ3311" i="20"/>
  <c r="AK3311" i="20"/>
  <c r="AH3311" i="20"/>
  <c r="AI3311" i="20"/>
  <c r="AK1677" i="20"/>
  <c r="AJ1677" i="20"/>
  <c r="AI1677" i="20"/>
  <c r="AO1677" i="20" s="1"/>
  <c r="AH1677" i="20"/>
  <c r="AK2366" i="20"/>
  <c r="AI2366" i="20"/>
  <c r="AO2363" i="20" s="1"/>
  <c r="AJ2366" i="20"/>
  <c r="AH2366" i="20"/>
  <c r="AO774" i="20"/>
  <c r="AI3203" i="20"/>
  <c r="AK3203" i="20"/>
  <c r="AH3203" i="20"/>
  <c r="AJ3203" i="20"/>
  <c r="AK2681" i="20"/>
  <c r="AJ2681" i="20"/>
  <c r="AI2681" i="20"/>
  <c r="AH2681" i="20"/>
  <c r="AI2195" i="20"/>
  <c r="AO2293" i="20"/>
  <c r="AJ3122" i="20"/>
  <c r="AI3122" i="20"/>
  <c r="AK3122" i="20"/>
  <c r="AH3122" i="20"/>
  <c r="AO3427" i="20"/>
  <c r="AK896" i="20"/>
  <c r="AH896" i="20"/>
  <c r="AJ896" i="20"/>
  <c r="AI896" i="20"/>
  <c r="AO1796" i="20"/>
  <c r="AK1876" i="20"/>
  <c r="AJ1876" i="20"/>
  <c r="AI1876" i="20"/>
  <c r="AH1876" i="20"/>
  <c r="AI1995" i="20"/>
  <c r="AO1992" i="20" s="1"/>
  <c r="AH1995" i="20"/>
  <c r="AK1995" i="20"/>
  <c r="AJ1995" i="20"/>
  <c r="AO2062" i="20"/>
  <c r="AO2503" i="20"/>
  <c r="AK3073" i="20"/>
  <c r="AI3073" i="20"/>
  <c r="AH3073" i="20"/>
  <c r="AJ3073" i="20"/>
  <c r="AH56" i="20"/>
  <c r="AK1946" i="20"/>
  <c r="AJ1946" i="20"/>
  <c r="AI1946" i="20"/>
  <c r="AO1943" i="20" s="1"/>
  <c r="AH1946" i="20"/>
  <c r="AO1789" i="20"/>
  <c r="AI2650" i="20"/>
  <c r="AO2650" i="20" s="1"/>
  <c r="AH2566" i="20"/>
  <c r="AI2156" i="20"/>
  <c r="AH1225" i="20"/>
  <c r="AJ3098" i="20"/>
  <c r="AJ3500" i="20"/>
  <c r="AJ1610" i="20"/>
  <c r="AK938" i="20"/>
  <c r="AI938" i="20"/>
  <c r="AH938" i="20"/>
  <c r="AJ938" i="20"/>
  <c r="AO1012" i="20"/>
  <c r="AH760" i="20"/>
  <c r="AK760" i="20"/>
  <c r="AI760" i="20"/>
  <c r="AJ760" i="20"/>
  <c r="AK725" i="20"/>
  <c r="AJ725" i="20"/>
  <c r="AI725" i="20"/>
  <c r="AH725" i="20"/>
  <c r="AI588" i="20"/>
  <c r="AK588" i="20"/>
  <c r="AJ588" i="20"/>
  <c r="AH588" i="20"/>
  <c r="AJ434" i="20"/>
  <c r="AI434" i="20"/>
  <c r="AH434" i="20"/>
  <c r="AK434" i="20"/>
  <c r="AK592" i="20"/>
  <c r="AI592" i="20"/>
  <c r="AO592" i="20" s="1"/>
  <c r="AJ592" i="20"/>
  <c r="AH592" i="20"/>
  <c r="AI448" i="20"/>
  <c r="AO445" i="20" s="1"/>
  <c r="AH448" i="20"/>
  <c r="AJ448" i="20"/>
  <c r="AK448" i="20"/>
  <c r="AK126" i="20"/>
  <c r="AJ126" i="20"/>
  <c r="AI126" i="20"/>
  <c r="AO123" i="20" s="1"/>
  <c r="AH126" i="20"/>
  <c r="AI217" i="20"/>
  <c r="AK217" i="20"/>
  <c r="AJ217" i="20"/>
  <c r="AH217" i="20"/>
  <c r="AI609" i="20"/>
  <c r="AK609" i="20"/>
  <c r="AJ609" i="20"/>
  <c r="AH609" i="20"/>
  <c r="AK1603" i="20"/>
  <c r="AI1603" i="20"/>
  <c r="AH1603" i="20"/>
  <c r="AJ1603" i="20"/>
  <c r="AK1029" i="20"/>
  <c r="AJ1029" i="20"/>
  <c r="AI1029" i="20"/>
  <c r="AH1029" i="20"/>
  <c r="AI438" i="20"/>
  <c r="AH438" i="20"/>
  <c r="AK438" i="20"/>
  <c r="AJ438" i="20"/>
  <c r="AO529" i="20"/>
  <c r="AH823" i="20"/>
  <c r="AK823" i="20"/>
  <c r="AI823" i="20"/>
  <c r="AO823" i="20" s="1"/>
  <c r="AJ823" i="20"/>
  <c r="AH1589" i="20"/>
  <c r="AK1589" i="20"/>
  <c r="AJ1589" i="20"/>
  <c r="AI1589" i="20"/>
  <c r="AJ931" i="20"/>
  <c r="AI931" i="20"/>
  <c r="AH931" i="20"/>
  <c r="AK931" i="20"/>
  <c r="AJ1379" i="20"/>
  <c r="AI1379" i="20"/>
  <c r="AO1376" i="20" s="1"/>
  <c r="AH1379" i="20"/>
  <c r="AK1379" i="20"/>
  <c r="AK1708" i="20"/>
  <c r="AJ1708" i="20"/>
  <c r="AI1708" i="20"/>
  <c r="AH1708" i="20"/>
  <c r="AK1866" i="20"/>
  <c r="AJ1866" i="20"/>
  <c r="AI1866" i="20"/>
  <c r="AO1866" i="20" s="1"/>
  <c r="AH1866" i="20"/>
  <c r="AH2321" i="20"/>
  <c r="AK2321" i="20"/>
  <c r="AI2321" i="20"/>
  <c r="AO2321" i="20" s="1"/>
  <c r="AJ2321" i="20"/>
  <c r="AK2671" i="20"/>
  <c r="AJ2671" i="20"/>
  <c r="AI2671" i="20"/>
  <c r="AO2671" i="20" s="1"/>
  <c r="AH2671" i="20"/>
  <c r="AK3357" i="20"/>
  <c r="AI3357" i="20"/>
  <c r="AH3357" i="20"/>
  <c r="AJ3357" i="20"/>
  <c r="AK2867" i="20"/>
  <c r="AI2867" i="20"/>
  <c r="AH2867" i="20"/>
  <c r="AJ2867" i="20"/>
  <c r="AI3437" i="20"/>
  <c r="AH3437" i="20"/>
  <c r="AJ3437" i="20"/>
  <c r="AK3437" i="20"/>
  <c r="AJ81" i="20"/>
  <c r="AK1281" i="20"/>
  <c r="AI1281" i="20"/>
  <c r="AH1281" i="20"/>
  <c r="AJ1281" i="20"/>
  <c r="AO1754" i="20"/>
  <c r="AK3367" i="20"/>
  <c r="AI3367" i="20"/>
  <c r="AH3367" i="20"/>
  <c r="AJ3367" i="20"/>
  <c r="AK3430" i="20"/>
  <c r="AJ3430" i="20"/>
  <c r="AI3430" i="20"/>
  <c r="AH3430" i="20"/>
  <c r="AJ1068" i="20"/>
  <c r="AI1068" i="20"/>
  <c r="AH1068" i="20"/>
  <c r="AK1068" i="20"/>
  <c r="AK1155" i="20"/>
  <c r="AJ1155" i="20"/>
  <c r="AI1155" i="20"/>
  <c r="AH1155" i="20"/>
  <c r="AO2342" i="20"/>
  <c r="AI2706" i="20"/>
  <c r="AK2706" i="20"/>
  <c r="AJ2706" i="20"/>
  <c r="AH2706" i="20"/>
  <c r="AI3458" i="20"/>
  <c r="AH3458" i="20"/>
  <c r="AJ3458" i="20"/>
  <c r="AK3458" i="20"/>
  <c r="AH532" i="20"/>
  <c r="AK1698" i="20"/>
  <c r="AJ1698" i="20"/>
  <c r="AI1698" i="20"/>
  <c r="AH1698" i="20"/>
  <c r="AK2590" i="20"/>
  <c r="AJ2590" i="20"/>
  <c r="AI2590" i="20"/>
  <c r="AH2590" i="20"/>
  <c r="AJ343" i="20"/>
  <c r="AH1274" i="20"/>
  <c r="AK1274" i="20"/>
  <c r="AJ1274" i="20"/>
  <c r="AI1274" i="20"/>
  <c r="AK1512" i="20"/>
  <c r="AJ1512" i="20"/>
  <c r="AI1512" i="20"/>
  <c r="AO1509" i="20" s="1"/>
  <c r="AH1512" i="20"/>
  <c r="AI2174" i="20"/>
  <c r="AO2174" i="20" s="1"/>
  <c r="AJ2828" i="20"/>
  <c r="AI2828" i="20"/>
  <c r="AH2828" i="20"/>
  <c r="AK2828" i="20"/>
  <c r="AK1855" i="20"/>
  <c r="AJ1855" i="20"/>
  <c r="AI1855" i="20"/>
  <c r="AH1855" i="20"/>
  <c r="AH1351" i="20"/>
  <c r="AI1351" i="20"/>
  <c r="AK1351" i="20"/>
  <c r="AJ1351" i="20"/>
  <c r="AH1631" i="20"/>
  <c r="AK1631" i="20"/>
  <c r="AJ1631" i="20"/>
  <c r="AI1631" i="20"/>
  <c r="AO1628" i="20" s="1"/>
  <c r="AO3063" i="20"/>
  <c r="AJ910" i="20"/>
  <c r="AI910" i="20"/>
  <c r="AH910" i="20"/>
  <c r="AK910" i="20"/>
  <c r="AO1887" i="20"/>
  <c r="AJ1348" i="20"/>
  <c r="AI1348" i="20"/>
  <c r="AH1348" i="20"/>
  <c r="AK1348" i="20"/>
  <c r="AO2902" i="20"/>
  <c r="AJ3255" i="20"/>
  <c r="AH3255" i="20"/>
  <c r="AK3255" i="20"/>
  <c r="AI3255" i="20"/>
  <c r="AK3315" i="20"/>
  <c r="AI3315" i="20"/>
  <c r="AJ3315" i="20"/>
  <c r="AH3315" i="20"/>
  <c r="AO3441" i="20"/>
  <c r="AI56" i="20"/>
  <c r="AO53" i="20" s="1"/>
  <c r="AK1666" i="20"/>
  <c r="AJ1666" i="20"/>
  <c r="AI1666" i="20"/>
  <c r="AH1666" i="20"/>
  <c r="AI3049" i="20"/>
  <c r="AK3049" i="20"/>
  <c r="AJ3049" i="20"/>
  <c r="AH3049" i="20"/>
  <c r="AK3220" i="20"/>
  <c r="AH3220" i="20"/>
  <c r="AJ3220" i="20"/>
  <c r="AI3220" i="20"/>
  <c r="AH3500" i="20"/>
  <c r="AK1610" i="20"/>
  <c r="AH3164" i="20"/>
  <c r="AK165" i="20"/>
  <c r="AK168" i="20"/>
  <c r="AJ168" i="20"/>
  <c r="AI168" i="20"/>
  <c r="AH168" i="20"/>
  <c r="AK357" i="20"/>
  <c r="AJ357" i="20"/>
  <c r="AI357" i="20"/>
  <c r="AO354" i="20" s="1"/>
  <c r="AH357" i="20"/>
  <c r="AO158" i="20"/>
  <c r="AI91" i="20"/>
  <c r="AK91" i="20"/>
  <c r="AJ91" i="20"/>
  <c r="AH91" i="20"/>
  <c r="AI385" i="20"/>
  <c r="AO382" i="20" s="1"/>
  <c r="AH385" i="20"/>
  <c r="AK385" i="20"/>
  <c r="AJ385" i="20"/>
  <c r="AJ679" i="20"/>
  <c r="AI679" i="20"/>
  <c r="AK679" i="20"/>
  <c r="AH679" i="20"/>
  <c r="AI550" i="20"/>
  <c r="AK550" i="20"/>
  <c r="AJ550" i="20"/>
  <c r="AH550" i="20"/>
  <c r="AK273" i="20"/>
  <c r="AJ273" i="20"/>
  <c r="AH273" i="20"/>
  <c r="AI273" i="20"/>
  <c r="AK851" i="20"/>
  <c r="AJ851" i="20"/>
  <c r="AI851" i="20"/>
  <c r="AH851" i="20"/>
  <c r="AI490" i="20"/>
  <c r="AH490" i="20"/>
  <c r="AK490" i="20"/>
  <c r="AJ490" i="20"/>
  <c r="AK658" i="20"/>
  <c r="AK224" i="20"/>
  <c r="AJ224" i="20"/>
  <c r="AO221" i="20" s="1"/>
  <c r="AI224" i="20"/>
  <c r="AH224" i="20"/>
  <c r="AO816" i="20"/>
  <c r="AI308" i="20"/>
  <c r="AH308" i="20"/>
  <c r="AK308" i="20"/>
  <c r="AJ308" i="20"/>
  <c r="AO3182" i="20"/>
  <c r="AH1005" i="20"/>
  <c r="AK1071" i="20"/>
  <c r="AJ1071" i="20"/>
  <c r="AI1071" i="20"/>
  <c r="AH1071" i="20"/>
  <c r="AK1386" i="20"/>
  <c r="AJ1386" i="20"/>
  <c r="AI1386" i="20"/>
  <c r="AH1386" i="20"/>
  <c r="AK1883" i="20"/>
  <c r="AJ1883" i="20"/>
  <c r="AI1883" i="20"/>
  <c r="AO1880" i="20" s="1"/>
  <c r="AH1883" i="20"/>
  <c r="AJ2037" i="20"/>
  <c r="AI2037" i="20"/>
  <c r="AH2037" i="20"/>
  <c r="AK2037" i="20"/>
  <c r="AK2870" i="20"/>
  <c r="AJ2870" i="20"/>
  <c r="AI2870" i="20"/>
  <c r="AH2870" i="20"/>
  <c r="AO3119" i="20"/>
  <c r="AH2982" i="20"/>
  <c r="AJ3290" i="20"/>
  <c r="AI3290" i="20"/>
  <c r="AO3287" i="20" s="1"/>
  <c r="AK3290" i="20"/>
  <c r="AH3290" i="20"/>
  <c r="AK1001" i="20"/>
  <c r="AI1001" i="20"/>
  <c r="AH1001" i="20"/>
  <c r="AJ1001" i="20"/>
  <c r="AK1635" i="20"/>
  <c r="AJ1635" i="20"/>
  <c r="AI1635" i="20"/>
  <c r="AO1635" i="20" s="1"/>
  <c r="AH1635" i="20"/>
  <c r="AO732" i="20"/>
  <c r="AJ2482" i="20"/>
  <c r="AI2482" i="20"/>
  <c r="AH2482" i="20"/>
  <c r="AK2482" i="20"/>
  <c r="AI3339" i="20"/>
  <c r="AH3339" i="20"/>
  <c r="AK3339" i="20"/>
  <c r="AJ3339" i="20"/>
  <c r="AJ994" i="20"/>
  <c r="AI994" i="20"/>
  <c r="AK994" i="20"/>
  <c r="AH994" i="20"/>
  <c r="AI1257" i="20"/>
  <c r="AK1257" i="20"/>
  <c r="AJ1257" i="20"/>
  <c r="AH1257" i="20"/>
  <c r="AH2111" i="20"/>
  <c r="AK2111" i="20"/>
  <c r="AJ2111" i="20"/>
  <c r="AI2111" i="20"/>
  <c r="AO2111" i="20" s="1"/>
  <c r="AO2230" i="20"/>
  <c r="AK2475" i="20"/>
  <c r="AJ2475" i="20"/>
  <c r="AI2475" i="20"/>
  <c r="AO2475" i="20" s="1"/>
  <c r="AH2475" i="20"/>
  <c r="AI3129" i="20"/>
  <c r="AH3129" i="20"/>
  <c r="AK3129" i="20"/>
  <c r="AJ3129" i="20"/>
  <c r="AJ889" i="20"/>
  <c r="AI889" i="20"/>
  <c r="AK889" i="20"/>
  <c r="AH889" i="20"/>
  <c r="AH1432" i="20"/>
  <c r="AK2303" i="20"/>
  <c r="AJ2303" i="20"/>
  <c r="AH2303" i="20"/>
  <c r="AI2303" i="20"/>
  <c r="AI3161" i="20"/>
  <c r="AH3161" i="20"/>
  <c r="AJ3161" i="20"/>
  <c r="AK3161" i="20"/>
  <c r="AI2989" i="20"/>
  <c r="AK343" i="20"/>
  <c r="AK991" i="20"/>
  <c r="AI991" i="20"/>
  <c r="AH991" i="20"/>
  <c r="AJ991" i="20"/>
  <c r="AK1834" i="20"/>
  <c r="AJ1834" i="20"/>
  <c r="AI1834" i="20"/>
  <c r="AH1834" i="20"/>
  <c r="AK2898" i="20"/>
  <c r="AI2898" i="20"/>
  <c r="AH2898" i="20"/>
  <c r="AJ2898" i="20"/>
  <c r="AH42" i="20"/>
  <c r="AO1586" i="20"/>
  <c r="AH1558" i="20"/>
  <c r="AJ2072" i="20"/>
  <c r="AK2072" i="20"/>
  <c r="AI2072" i="20"/>
  <c r="AO2069" i="20" s="1"/>
  <c r="AH2072" i="20"/>
  <c r="AK3325" i="20"/>
  <c r="AH3325" i="20"/>
  <c r="AJ3325" i="20"/>
  <c r="AI3325" i="20"/>
  <c r="AO3322" i="20" s="1"/>
  <c r="AO984" i="20"/>
  <c r="AH1474" i="20"/>
  <c r="AO2104" i="20"/>
  <c r="AK3168" i="20"/>
  <c r="AJ3168" i="20"/>
  <c r="AH3168" i="20"/>
  <c r="AI3168" i="20"/>
  <c r="AO1817" i="20"/>
  <c r="AJ1957" i="20"/>
  <c r="AH1957" i="20"/>
  <c r="AK1957" i="20"/>
  <c r="AI1957" i="20"/>
  <c r="AO1957" i="20" s="1"/>
  <c r="AJ2926" i="20"/>
  <c r="AH2926" i="20"/>
  <c r="AK2926" i="20"/>
  <c r="AI2926" i="20"/>
  <c r="AH2765" i="20"/>
  <c r="AK2765" i="20"/>
  <c r="AJ2765" i="20"/>
  <c r="AI2765" i="20"/>
  <c r="AI3024" i="20"/>
  <c r="AJ1215" i="20"/>
  <c r="AJ1488" i="20"/>
  <c r="AH2156" i="20"/>
  <c r="AK1225" i="20"/>
  <c r="AI3045" i="20"/>
  <c r="AI3164" i="20"/>
  <c r="AO620" i="20"/>
  <c r="AK886" i="20"/>
  <c r="AH886" i="20"/>
  <c r="AI886" i="20"/>
  <c r="AO886" i="20" s="1"/>
  <c r="AJ886" i="20"/>
  <c r="AH802" i="20"/>
  <c r="AK802" i="20"/>
  <c r="AI802" i="20"/>
  <c r="AJ802" i="20"/>
  <c r="AH1477" i="20"/>
  <c r="AI1477" i="20"/>
  <c r="AK1477" i="20"/>
  <c r="AJ1477" i="20"/>
  <c r="AI1862" i="20"/>
  <c r="AH1862" i="20"/>
  <c r="AK1862" i="20"/>
  <c r="AJ1862" i="20"/>
  <c r="AO1138" i="20"/>
  <c r="AO837" i="20"/>
  <c r="AO858" i="20"/>
  <c r="AI1985" i="20"/>
  <c r="AO1985" i="20" s="1"/>
  <c r="AH1985" i="20"/>
  <c r="AK1985" i="20"/>
  <c r="AJ1985" i="20"/>
  <c r="AK2517" i="20"/>
  <c r="AJ2517" i="20"/>
  <c r="AH2517" i="20"/>
  <c r="AI2517" i="20"/>
  <c r="AO1229" i="20"/>
  <c r="AI1652" i="20"/>
  <c r="AO1649" i="20" s="1"/>
  <c r="AH1652" i="20"/>
  <c r="AK1652" i="20"/>
  <c r="AJ1652" i="20"/>
  <c r="AI3108" i="20"/>
  <c r="AH3108" i="20"/>
  <c r="AK3108" i="20"/>
  <c r="AJ3108" i="20"/>
  <c r="AI1831" i="20"/>
  <c r="AH1831" i="20"/>
  <c r="AK1831" i="20"/>
  <c r="AJ1831" i="20"/>
  <c r="AK2597" i="20"/>
  <c r="AJ2597" i="20"/>
  <c r="AI2597" i="20"/>
  <c r="AH2597" i="20"/>
  <c r="AK2674" i="20"/>
  <c r="AJ2674" i="20"/>
  <c r="AI2674" i="20"/>
  <c r="AH2674" i="20"/>
  <c r="AK3273" i="20"/>
  <c r="AJ3273" i="20"/>
  <c r="AH3273" i="20"/>
  <c r="AI3273" i="20"/>
  <c r="AO3273" i="20" s="1"/>
  <c r="AO3497" i="20"/>
  <c r="AK1428" i="20"/>
  <c r="AJ1428" i="20"/>
  <c r="AI1428" i="20"/>
  <c r="AO1425" i="20" s="1"/>
  <c r="AH1428" i="20"/>
  <c r="AO1103" i="20"/>
  <c r="AK2359" i="20"/>
  <c r="AI2359" i="20"/>
  <c r="AO2356" i="20" s="1"/>
  <c r="AH2359" i="20"/>
  <c r="AJ2359" i="20"/>
  <c r="AK2422" i="20"/>
  <c r="AJ2422" i="20"/>
  <c r="AI2422" i="20"/>
  <c r="AH2422" i="20"/>
  <c r="AH3297" i="20"/>
  <c r="AK3297" i="20"/>
  <c r="AI3297" i="20"/>
  <c r="AJ3297" i="20"/>
  <c r="AO1530" i="20"/>
  <c r="AI3171" i="20"/>
  <c r="AK3171" i="20"/>
  <c r="AJ3171" i="20"/>
  <c r="AH3171" i="20"/>
  <c r="AI3395" i="20"/>
  <c r="AH3395" i="20"/>
  <c r="AJ3395" i="20"/>
  <c r="AK3395" i="20"/>
  <c r="AK532" i="20"/>
  <c r="AI1432" i="20"/>
  <c r="AO1432" i="20" s="1"/>
  <c r="AK1491" i="20"/>
  <c r="AJ1491" i="20"/>
  <c r="AI1491" i="20"/>
  <c r="AH1491" i="20"/>
  <c r="AO3406" i="20"/>
  <c r="AH343" i="20"/>
  <c r="AH1211" i="20"/>
  <c r="AK1211" i="20"/>
  <c r="AJ1211" i="20"/>
  <c r="AI1211" i="20"/>
  <c r="AO1208" i="20" s="1"/>
  <c r="AH2142" i="20"/>
  <c r="AI2142" i="20"/>
  <c r="AK2142" i="20"/>
  <c r="AJ2142" i="20"/>
  <c r="AK2485" i="20"/>
  <c r="AJ2485" i="20"/>
  <c r="AI2485" i="20"/>
  <c r="AH2485" i="20"/>
  <c r="AK2786" i="20"/>
  <c r="AO2783" i="20" s="1"/>
  <c r="AJ2786" i="20"/>
  <c r="AI2786" i="20"/>
  <c r="AH2786" i="20"/>
  <c r="AK2380" i="20"/>
  <c r="AI2380" i="20"/>
  <c r="AJ2380" i="20"/>
  <c r="AH2380" i="20"/>
  <c r="AK2611" i="20"/>
  <c r="AJ2611" i="20"/>
  <c r="AI2611" i="20"/>
  <c r="AO2608" i="20" s="1"/>
  <c r="AH2611" i="20"/>
  <c r="AI42" i="20"/>
  <c r="AH1383" i="20"/>
  <c r="AI1383" i="20"/>
  <c r="AK1383" i="20"/>
  <c r="AJ1383" i="20"/>
  <c r="AI1558" i="20"/>
  <c r="AI2716" i="20"/>
  <c r="AO2713" i="20" s="1"/>
  <c r="AK2716" i="20"/>
  <c r="AJ2716" i="20"/>
  <c r="AH2716" i="20"/>
  <c r="AH140" i="20"/>
  <c r="AI1474" i="20"/>
  <c r="AK1323" i="20"/>
  <c r="AJ1323" i="20"/>
  <c r="AI1323" i="20"/>
  <c r="AH1323" i="20"/>
  <c r="AJ3000" i="20"/>
  <c r="AH3000" i="20"/>
  <c r="AK3000" i="20"/>
  <c r="AI3000" i="20"/>
  <c r="AO2895" i="20"/>
  <c r="AJ2968" i="20"/>
  <c r="AO2965" i="20" s="1"/>
  <c r="AK2968" i="20"/>
  <c r="AI2968" i="20"/>
  <c r="AH2968" i="20"/>
  <c r="AK1488" i="20"/>
  <c r="AJ3045" i="20"/>
  <c r="AH2685" i="20"/>
  <c r="AK3164" i="20"/>
  <c r="AO165" i="20"/>
  <c r="AH571" i="20"/>
  <c r="AI280" i="20"/>
  <c r="AJ280" i="20"/>
  <c r="AH280" i="20"/>
  <c r="AK280" i="20"/>
  <c r="AI578" i="20"/>
  <c r="AK578" i="20"/>
  <c r="AJ578" i="20"/>
  <c r="AH578" i="20"/>
  <c r="AJ413" i="20"/>
  <c r="AI413" i="20"/>
  <c r="AH413" i="20"/>
  <c r="AK413" i="20"/>
  <c r="AH812" i="20"/>
  <c r="AK812" i="20"/>
  <c r="AI812" i="20"/>
  <c r="AJ812" i="20"/>
  <c r="AO809" i="20" s="1"/>
  <c r="AO655" i="20"/>
  <c r="AH728" i="20"/>
  <c r="AK728" i="20"/>
  <c r="AI728" i="20"/>
  <c r="AJ728" i="20"/>
  <c r="AO1222" i="20"/>
  <c r="AI599" i="20"/>
  <c r="AK599" i="20"/>
  <c r="AJ599" i="20"/>
  <c r="AH599" i="20"/>
  <c r="AO1005" i="20"/>
  <c r="AO627" i="20"/>
  <c r="AJ571" i="20"/>
  <c r="AH1446" i="20"/>
  <c r="AI1446" i="20"/>
  <c r="AK1446" i="20"/>
  <c r="AJ1446" i="20"/>
  <c r="AH739" i="20"/>
  <c r="AK739" i="20"/>
  <c r="AI739" i="20"/>
  <c r="AJ739" i="20"/>
  <c r="AH1309" i="20"/>
  <c r="AI1309" i="20"/>
  <c r="AK1309" i="20"/>
  <c r="AJ1309" i="20"/>
  <c r="AJ70" i="20"/>
  <c r="AK70" i="20"/>
  <c r="AI70" i="20"/>
  <c r="AH70" i="20"/>
  <c r="AJ112" i="20"/>
  <c r="AI112" i="20"/>
  <c r="AO109" i="20" s="1"/>
  <c r="AK112" i="20"/>
  <c r="AH112" i="20"/>
  <c r="AO1075" i="20"/>
  <c r="AJ175" i="20"/>
  <c r="AK175" i="20"/>
  <c r="AI175" i="20"/>
  <c r="AH175" i="20"/>
  <c r="AO284" i="20"/>
  <c r="AK1561" i="20"/>
  <c r="AI1561" i="20"/>
  <c r="AH1561" i="20"/>
  <c r="AJ1561" i="20"/>
  <c r="AO1691" i="20"/>
  <c r="AI2709" i="20"/>
  <c r="AK2919" i="20"/>
  <c r="AI2919" i="20"/>
  <c r="AH2919" i="20"/>
  <c r="AJ2919" i="20"/>
  <c r="AO1243" i="20"/>
  <c r="AI1736" i="20"/>
  <c r="AO1733" i="20" s="1"/>
  <c r="AH1736" i="20"/>
  <c r="AK1736" i="20"/>
  <c r="AJ1736" i="20"/>
  <c r="AK3413" i="20"/>
  <c r="AI3413" i="20"/>
  <c r="AH3413" i="20"/>
  <c r="AJ3413" i="20"/>
  <c r="AH2163" i="20"/>
  <c r="AK2163" i="20"/>
  <c r="AJ2163" i="20"/>
  <c r="AI2163" i="20"/>
  <c r="AO2160" i="20" s="1"/>
  <c r="AK1407" i="20"/>
  <c r="AJ1407" i="20"/>
  <c r="AI1407" i="20"/>
  <c r="AO1404" i="20" s="1"/>
  <c r="AH1407" i="20"/>
  <c r="AK1113" i="20"/>
  <c r="AJ1113" i="20"/>
  <c r="AH1113" i="20"/>
  <c r="AI1113" i="20"/>
  <c r="AH1621" i="20"/>
  <c r="AK1621" i="20"/>
  <c r="AJ1621" i="20"/>
  <c r="AI1621" i="20"/>
  <c r="AO1621" i="20" s="1"/>
  <c r="AK2324" i="20"/>
  <c r="AI2324" i="20"/>
  <c r="AJ2324" i="20"/>
  <c r="AH2324" i="20"/>
  <c r="AO2937" i="20"/>
  <c r="AK3136" i="20"/>
  <c r="AI3136" i="20"/>
  <c r="AO3133" i="20" s="1"/>
  <c r="AJ3136" i="20"/>
  <c r="AH3136" i="20"/>
  <c r="AI3266" i="20"/>
  <c r="AO3266" i="20" s="1"/>
  <c r="AJ3266" i="20"/>
  <c r="AK3266" i="20"/>
  <c r="AH3266" i="20"/>
  <c r="AK1299" i="20"/>
  <c r="AI1267" i="20"/>
  <c r="AK1267" i="20"/>
  <c r="AJ1267" i="20"/>
  <c r="AH1267" i="20"/>
  <c r="AH2076" i="20"/>
  <c r="AI2076" i="20"/>
  <c r="AK2076" i="20"/>
  <c r="AJ2076" i="20"/>
  <c r="AK2317" i="20"/>
  <c r="AI2317" i="20"/>
  <c r="AH2317" i="20"/>
  <c r="AJ2317" i="20"/>
  <c r="AI2797" i="20"/>
  <c r="AH805" i="20"/>
  <c r="AO1124" i="20"/>
  <c r="AH1362" i="20"/>
  <c r="AI1362" i="20"/>
  <c r="AJ1362" i="20"/>
  <c r="AK1362" i="20"/>
  <c r="AK1918" i="20"/>
  <c r="AJ1918" i="20"/>
  <c r="AI1918" i="20"/>
  <c r="AH1918" i="20"/>
  <c r="AK2881" i="20"/>
  <c r="AJ2881" i="20"/>
  <c r="AI2881" i="20"/>
  <c r="AH2881" i="20"/>
  <c r="AO1684" i="20"/>
  <c r="AJ1432" i="20"/>
  <c r="AI1922" i="20"/>
  <c r="AH1922" i="20"/>
  <c r="AK1922" i="20"/>
  <c r="AJ1922" i="20"/>
  <c r="AK2496" i="20"/>
  <c r="AJ2496" i="20"/>
  <c r="AI2496" i="20"/>
  <c r="AH2496" i="20"/>
  <c r="AK2860" i="20"/>
  <c r="AJ2860" i="20"/>
  <c r="AI2860" i="20"/>
  <c r="AO2860" i="20" s="1"/>
  <c r="AH2860" i="20"/>
  <c r="AK3434" i="20"/>
  <c r="AJ3434" i="20"/>
  <c r="AI3434" i="20"/>
  <c r="AO3434" i="20" s="1"/>
  <c r="AH3434" i="20"/>
  <c r="AO1544" i="20"/>
  <c r="AJ3101" i="20"/>
  <c r="AI3101" i="20"/>
  <c r="AK3101" i="20"/>
  <c r="AH3101" i="20"/>
  <c r="AK2576" i="20"/>
  <c r="AJ2576" i="20"/>
  <c r="AI2576" i="20"/>
  <c r="AO2573" i="20" s="1"/>
  <c r="AH2576" i="20"/>
  <c r="AH809" i="20"/>
  <c r="AJ1558" i="20"/>
  <c r="AH2132" i="20"/>
  <c r="AK2132" i="20"/>
  <c r="AJ2132" i="20"/>
  <c r="AI2132" i="20"/>
  <c r="AO2132" i="20" s="1"/>
  <c r="AK2909" i="20"/>
  <c r="AI2909" i="20"/>
  <c r="AH2909" i="20"/>
  <c r="AJ2909" i="20"/>
  <c r="AO3084" i="20"/>
  <c r="AI140" i="20"/>
  <c r="AO137" i="20" s="1"/>
  <c r="AO1418" i="20"/>
  <c r="AK2744" i="20"/>
  <c r="AJ2744" i="20"/>
  <c r="AO2741" i="20" s="1"/>
  <c r="AI2744" i="20"/>
  <c r="AH2744" i="20"/>
  <c r="AK2632" i="20"/>
  <c r="AJ2632" i="20"/>
  <c r="AI2632" i="20"/>
  <c r="AH2632" i="20"/>
  <c r="AJ3245" i="20"/>
  <c r="AK3245" i="20"/>
  <c r="AI3245" i="20"/>
  <c r="AH3245" i="20"/>
  <c r="AH102" i="20"/>
  <c r="AI2016" i="20"/>
  <c r="AH2016" i="20"/>
  <c r="AK2016" i="20"/>
  <c r="AJ2016" i="20"/>
  <c r="AO2405" i="20"/>
  <c r="AK2912" i="20"/>
  <c r="AJ2912" i="20"/>
  <c r="AI2912" i="20"/>
  <c r="AH2912" i="20"/>
  <c r="AK3024" i="20"/>
  <c r="AO3238" i="20"/>
  <c r="AH1215" i="20"/>
  <c r="AK3350" i="20"/>
  <c r="AH2541" i="20"/>
  <c r="AJ2685" i="20"/>
  <c r="AH193" i="20"/>
  <c r="AJ193" i="20"/>
  <c r="AK193" i="20"/>
  <c r="AI193" i="20"/>
  <c r="AO193" i="20" s="1"/>
  <c r="AK865" i="20"/>
  <c r="AJ865" i="20"/>
  <c r="AI865" i="20"/>
  <c r="AO865" i="20" s="1"/>
  <c r="AH865" i="20"/>
  <c r="AI270" i="20"/>
  <c r="AK270" i="20"/>
  <c r="AJ270" i="20"/>
  <c r="AH270" i="20"/>
  <c r="AI581" i="20"/>
  <c r="AK581" i="20"/>
  <c r="AJ581" i="20"/>
  <c r="AH581" i="20"/>
  <c r="AJ1369" i="20"/>
  <c r="AI1369" i="20"/>
  <c r="AH1369" i="20"/>
  <c r="AK1369" i="20"/>
  <c r="AI2006" i="20"/>
  <c r="AH2006" i="20"/>
  <c r="AK2006" i="20"/>
  <c r="AJ2006" i="20"/>
  <c r="AK2940" i="20"/>
  <c r="AI2940" i="20"/>
  <c r="AH2940" i="20"/>
  <c r="AJ2940" i="20"/>
  <c r="AJ1036" i="20"/>
  <c r="AI1036" i="20"/>
  <c r="AH1036" i="20"/>
  <c r="AK1036" i="20"/>
  <c r="AK2058" i="20"/>
  <c r="AJ2058" i="20"/>
  <c r="AI2058" i="20"/>
  <c r="AH2058" i="20"/>
  <c r="AK2338" i="20"/>
  <c r="AI2338" i="20"/>
  <c r="AO2335" i="20" s="1"/>
  <c r="AJ2338" i="20"/>
  <c r="AH2338" i="20"/>
  <c r="AI2727" i="20"/>
  <c r="AH2727" i="20"/>
  <c r="AJ2727" i="20"/>
  <c r="AK2727" i="20"/>
  <c r="AK3105" i="20"/>
  <c r="AI3105" i="20"/>
  <c r="AO3105" i="20" s="1"/>
  <c r="AJ3105" i="20"/>
  <c r="AH3105" i="20"/>
  <c r="AK3371" i="20"/>
  <c r="AI3371" i="20"/>
  <c r="AH3371" i="20"/>
  <c r="AJ3371" i="20"/>
  <c r="AI1694" i="20"/>
  <c r="AH1694" i="20"/>
  <c r="AJ1694" i="20"/>
  <c r="AK1694" i="20"/>
  <c r="AI2450" i="20"/>
  <c r="AH2450" i="20"/>
  <c r="AJ2450" i="20"/>
  <c r="AK2450" i="20"/>
  <c r="AK3003" i="20"/>
  <c r="AI3003" i="20"/>
  <c r="AH3003" i="20"/>
  <c r="AJ3003" i="20"/>
  <c r="AJ1057" i="20"/>
  <c r="AI1057" i="20"/>
  <c r="AO1054" i="20" s="1"/>
  <c r="AH1057" i="20"/>
  <c r="AK1057" i="20"/>
  <c r="AK1656" i="20"/>
  <c r="AJ1656" i="20"/>
  <c r="AI1656" i="20"/>
  <c r="AH1656" i="20"/>
  <c r="AK2559" i="20"/>
  <c r="AJ2559" i="20"/>
  <c r="AI2559" i="20"/>
  <c r="AH2559" i="20"/>
  <c r="AO3007" i="20"/>
  <c r="AK3346" i="20"/>
  <c r="AI3346" i="20"/>
  <c r="AO3343" i="20" s="1"/>
  <c r="AJ3346" i="20"/>
  <c r="AH3346" i="20"/>
  <c r="AI805" i="20"/>
  <c r="AO1320" i="20"/>
  <c r="AH1467" i="20"/>
  <c r="AI1467" i="20"/>
  <c r="AK1467" i="20"/>
  <c r="AJ1467" i="20"/>
  <c r="AK1792" i="20"/>
  <c r="AJ1792" i="20"/>
  <c r="AI1792" i="20"/>
  <c r="AH1792" i="20"/>
  <c r="AJ1978" i="20"/>
  <c r="AH1978" i="20"/>
  <c r="AK1978" i="20"/>
  <c r="AI1978" i="20"/>
  <c r="AO1978" i="20" s="1"/>
  <c r="AK2993" i="20"/>
  <c r="AI2993" i="20"/>
  <c r="AO2993" i="20" s="1"/>
  <c r="AH2993" i="20"/>
  <c r="AJ2993" i="20"/>
  <c r="AI3318" i="20"/>
  <c r="AJ3318" i="20"/>
  <c r="AK3318" i="20"/>
  <c r="AH3318" i="20"/>
  <c r="AO893" i="20"/>
  <c r="AO2552" i="20"/>
  <c r="AI3479" i="20"/>
  <c r="AO3476" i="20" s="1"/>
  <c r="AH3479" i="20"/>
  <c r="AJ3479" i="20"/>
  <c r="AK3479" i="20"/>
  <c r="AH1288" i="20"/>
  <c r="AI1288" i="20"/>
  <c r="AK1288" i="20"/>
  <c r="AJ1288" i="20"/>
  <c r="AI1974" i="20"/>
  <c r="AO1971" i="20" s="1"/>
  <c r="AH1974" i="20"/>
  <c r="AK1974" i="20"/>
  <c r="AJ1974" i="20"/>
  <c r="AO2657" i="20"/>
  <c r="AK1761" i="20"/>
  <c r="AJ1761" i="20"/>
  <c r="AI1761" i="20"/>
  <c r="AH1761" i="20"/>
  <c r="AK2429" i="20"/>
  <c r="AJ2429" i="20"/>
  <c r="AO2426" i="20" s="1"/>
  <c r="AI2429" i="20"/>
  <c r="AH2429" i="20"/>
  <c r="AK3423" i="20"/>
  <c r="AJ3423" i="20"/>
  <c r="AI3423" i="20"/>
  <c r="AO3420" i="20" s="1"/>
  <c r="AH3423" i="20"/>
  <c r="AK2328" i="20"/>
  <c r="AI2328" i="20"/>
  <c r="AO2328" i="20" s="1"/>
  <c r="AJ2328" i="20"/>
  <c r="AH2328" i="20"/>
  <c r="AK2979" i="20"/>
  <c r="AJ2979" i="20"/>
  <c r="AH2979" i="20"/>
  <c r="AI2979" i="20"/>
  <c r="AK3031" i="20"/>
  <c r="AJ3031" i="20"/>
  <c r="AH3031" i="20"/>
  <c r="AI3031" i="20"/>
  <c r="AO3028" i="20" s="1"/>
  <c r="AJ3269" i="20"/>
  <c r="AK3269" i="20"/>
  <c r="AI3269" i="20"/>
  <c r="AH3269" i="20"/>
  <c r="AK3444" i="20"/>
  <c r="AJ3444" i="20"/>
  <c r="AI3444" i="20"/>
  <c r="AH3444" i="20"/>
  <c r="AJ1337" i="20"/>
  <c r="AI1337" i="20"/>
  <c r="AH1337" i="20"/>
  <c r="AK1337" i="20"/>
  <c r="AK1645" i="20"/>
  <c r="AJ1645" i="20"/>
  <c r="AO1642" i="20" s="1"/>
  <c r="AI1645" i="20"/>
  <c r="AH1645" i="20"/>
  <c r="AK3157" i="20"/>
  <c r="AI3157" i="20"/>
  <c r="AO3154" i="20" s="1"/>
  <c r="AJ3157" i="20"/>
  <c r="AH3157" i="20"/>
  <c r="AJ102" i="20"/>
  <c r="AJ973" i="20"/>
  <c r="AI973" i="20"/>
  <c r="AH973" i="20"/>
  <c r="AK973" i="20"/>
  <c r="AI2216" i="20"/>
  <c r="AH2216" i="20"/>
  <c r="AJ2216" i="20"/>
  <c r="AK2216" i="20"/>
  <c r="AJ2461" i="20"/>
  <c r="AH2461" i="20"/>
  <c r="AK2461" i="20"/>
  <c r="AI2461" i="20"/>
  <c r="AK3486" i="20"/>
  <c r="AJ3486" i="20"/>
  <c r="AI3486" i="20"/>
  <c r="AO3483" i="20" s="1"/>
  <c r="AH3486" i="20"/>
  <c r="AK3507" i="20"/>
  <c r="AJ3507" i="20"/>
  <c r="AI3507" i="20"/>
  <c r="AO3504" i="20" s="1"/>
  <c r="AH3507" i="20"/>
  <c r="AK2135" i="20"/>
  <c r="AK2541" i="20"/>
  <c r="AI3042" i="20"/>
  <c r="AK518" i="20"/>
  <c r="AJ518" i="20"/>
  <c r="AI518" i="20"/>
  <c r="AH518" i="20"/>
  <c r="AJ133" i="20"/>
  <c r="AK133" i="20"/>
  <c r="AI133" i="20"/>
  <c r="AO130" i="20" s="1"/>
  <c r="AH133" i="20"/>
  <c r="AK1260" i="20"/>
  <c r="AI1260" i="20"/>
  <c r="AH1260" i="20"/>
  <c r="AJ1260" i="20"/>
  <c r="AO522" i="20"/>
  <c r="AK917" i="20"/>
  <c r="AH917" i="20"/>
  <c r="AJ917" i="20"/>
  <c r="AI917" i="20"/>
  <c r="AO914" i="20" s="1"/>
  <c r="AO249" i="20"/>
  <c r="AK315" i="20"/>
  <c r="AJ315" i="20"/>
  <c r="AH315" i="20"/>
  <c r="AI315" i="20"/>
  <c r="AI721" i="20"/>
  <c r="AK238" i="20"/>
  <c r="AJ238" i="20"/>
  <c r="AI238" i="20"/>
  <c r="AH238" i="20"/>
  <c r="AI1204" i="20"/>
  <c r="AO1201" i="20" s="1"/>
  <c r="AK1204" i="20"/>
  <c r="AJ1204" i="20"/>
  <c r="AH1204" i="20"/>
  <c r="AJ319" i="20"/>
  <c r="AI364" i="20"/>
  <c r="AH364" i="20"/>
  <c r="AK364" i="20"/>
  <c r="AJ364" i="20"/>
  <c r="AI259" i="20"/>
  <c r="AO256" i="20" s="1"/>
  <c r="AJ259" i="20"/>
  <c r="AK259" i="20"/>
  <c r="AH259" i="20"/>
  <c r="AK602" i="20"/>
  <c r="AI602" i="20"/>
  <c r="AJ602" i="20"/>
  <c r="AH602" i="20"/>
  <c r="AK949" i="20"/>
  <c r="AI949" i="20"/>
  <c r="AO949" i="20" s="1"/>
  <c r="AH949" i="20"/>
  <c r="AJ949" i="20"/>
  <c r="AI322" i="20"/>
  <c r="AK322" i="20"/>
  <c r="AJ322" i="20"/>
  <c r="AH322" i="20"/>
  <c r="AI868" i="20"/>
  <c r="AK868" i="20"/>
  <c r="AJ868" i="20"/>
  <c r="AH868" i="20"/>
  <c r="AK970" i="20"/>
  <c r="AI970" i="20"/>
  <c r="AO970" i="20" s="1"/>
  <c r="AH970" i="20"/>
  <c r="AJ970" i="20"/>
  <c r="AO1019" i="20"/>
  <c r="AK3199" i="20"/>
  <c r="AI3199" i="20"/>
  <c r="AJ3199" i="20"/>
  <c r="AH3199" i="20"/>
  <c r="AK3392" i="20"/>
  <c r="AI3392" i="20"/>
  <c r="AJ3392" i="20"/>
  <c r="AH3392" i="20"/>
  <c r="AH1435" i="20"/>
  <c r="AI1435" i="20"/>
  <c r="AJ1435" i="20"/>
  <c r="AK1435" i="20"/>
  <c r="AJ1810" i="20"/>
  <c r="AO2944" i="20"/>
  <c r="AK1729" i="20"/>
  <c r="AJ1729" i="20"/>
  <c r="AI1729" i="20"/>
  <c r="AH1729" i="20"/>
  <c r="AO2762" i="20"/>
  <c r="AO2986" i="20"/>
  <c r="AI2947" i="20"/>
  <c r="AI3353" i="20"/>
  <c r="AH3353" i="20"/>
  <c r="AJ3353" i="20"/>
  <c r="AK3353" i="20"/>
  <c r="AI826" i="20"/>
  <c r="AH1911" i="20"/>
  <c r="AK1911" i="20"/>
  <c r="AO1908" i="20" s="1"/>
  <c r="AJ1911" i="20"/>
  <c r="AI1911" i="20"/>
  <c r="AO2489" i="20"/>
  <c r="AH1253" i="20"/>
  <c r="AK1253" i="20"/>
  <c r="AJ1253" i="20"/>
  <c r="AI1253" i="20"/>
  <c r="AO1250" i="20" s="1"/>
  <c r="AH2797" i="20"/>
  <c r="AJ805" i="20"/>
  <c r="AO1607" i="20"/>
  <c r="AH2079" i="20"/>
  <c r="AK2079" i="20"/>
  <c r="AJ2079" i="20"/>
  <c r="AI2079" i="20"/>
  <c r="AO2146" i="20"/>
  <c r="AI746" i="20"/>
  <c r="AK1904" i="20"/>
  <c r="AJ1904" i="20"/>
  <c r="AI1904" i="20"/>
  <c r="AH1904" i="20"/>
  <c r="AK2877" i="20"/>
  <c r="AI2877" i="20"/>
  <c r="AO2874" i="20" s="1"/>
  <c r="AH2877" i="20"/>
  <c r="AJ2877" i="20"/>
  <c r="AO3385" i="20"/>
  <c r="AK3472" i="20"/>
  <c r="AJ3472" i="20"/>
  <c r="AI3472" i="20"/>
  <c r="AH3472" i="20"/>
  <c r="AI1327" i="20"/>
  <c r="AO1327" i="20" s="1"/>
  <c r="AO1950" i="20"/>
  <c r="AO3399" i="20"/>
  <c r="AJ1099" i="20"/>
  <c r="AI1099" i="20"/>
  <c r="AH1099" i="20"/>
  <c r="AK1099" i="20"/>
  <c r="AO935" i="20"/>
  <c r="AK2370" i="20"/>
  <c r="AI2370" i="20"/>
  <c r="AJ2370" i="20"/>
  <c r="AH2370" i="20"/>
  <c r="AJ3227" i="20"/>
  <c r="AI3227" i="20"/>
  <c r="AO3224" i="20" s="1"/>
  <c r="AK3227" i="20"/>
  <c r="AH3227" i="20"/>
  <c r="AO942" i="20"/>
  <c r="AK1568" i="20"/>
  <c r="AJ1568" i="20"/>
  <c r="AI1568" i="20"/>
  <c r="AH1568" i="20"/>
  <c r="AK3308" i="20"/>
  <c r="AH3308" i="20"/>
  <c r="AI3308" i="20"/>
  <c r="AO3308" i="20" s="1"/>
  <c r="AJ3308" i="20"/>
  <c r="AK102" i="20"/>
  <c r="AK1026" i="20"/>
  <c r="AO1026" i="20" s="1"/>
  <c r="AI1999" i="20"/>
  <c r="AO1999" i="20" s="1"/>
  <c r="AH2135" i="20"/>
  <c r="AH1505" i="20"/>
  <c r="AJ3350" i="20"/>
  <c r="AI2541" i="20"/>
  <c r="AJ3038" i="20"/>
  <c r="AO3035" i="20" s="1"/>
  <c r="AJ3042" i="20"/>
  <c r="AK2520" i="20"/>
  <c r="AK399" i="20"/>
  <c r="AJ399" i="20"/>
  <c r="AI399" i="20"/>
  <c r="AO396" i="20" s="1"/>
  <c r="AH399" i="20"/>
  <c r="AK847" i="20"/>
  <c r="AJ847" i="20"/>
  <c r="AI847" i="20"/>
  <c r="AH847" i="20"/>
  <c r="AH770" i="20"/>
  <c r="AK770" i="20"/>
  <c r="AI770" i="20"/>
  <c r="AJ770" i="20"/>
  <c r="AK462" i="20"/>
  <c r="AJ462" i="20"/>
  <c r="AI462" i="20"/>
  <c r="AH462" i="20"/>
  <c r="AK980" i="20"/>
  <c r="AI980" i="20"/>
  <c r="AH980" i="20"/>
  <c r="AJ980" i="20"/>
  <c r="AJ392" i="20"/>
  <c r="AI392" i="20"/>
  <c r="AO389" i="20" s="1"/>
  <c r="AH392" i="20"/>
  <c r="AK392" i="20"/>
  <c r="AJ49" i="20"/>
  <c r="AI49" i="20"/>
  <c r="AK49" i="20"/>
  <c r="AH49" i="20"/>
  <c r="AI480" i="20"/>
  <c r="AH480" i="20"/>
  <c r="AK480" i="20"/>
  <c r="AJ480" i="20"/>
  <c r="AK700" i="20"/>
  <c r="AJ700" i="20"/>
  <c r="AI700" i="20"/>
  <c r="AH700" i="20"/>
  <c r="AO543" i="20"/>
  <c r="AK77" i="20"/>
  <c r="AJ77" i="20"/>
  <c r="AI77" i="20"/>
  <c r="AO74" i="20" s="1"/>
  <c r="AH77" i="20"/>
  <c r="AJ154" i="20"/>
  <c r="AI154" i="20"/>
  <c r="AO151" i="20" s="1"/>
  <c r="AK154" i="20"/>
  <c r="AH154" i="20"/>
  <c r="AK613" i="20"/>
  <c r="AI613" i="20"/>
  <c r="AO613" i="20" s="1"/>
  <c r="AJ613" i="20"/>
  <c r="AH613" i="20"/>
  <c r="AI539" i="20"/>
  <c r="AK539" i="20"/>
  <c r="AJ539" i="20"/>
  <c r="AH539" i="20"/>
  <c r="AH1295" i="20"/>
  <c r="AK1295" i="20"/>
  <c r="AJ1295" i="20"/>
  <c r="AI1295" i="20"/>
  <c r="AO1292" i="20" s="1"/>
  <c r="AK161" i="20"/>
  <c r="AJ161" i="20"/>
  <c r="AI161" i="20"/>
  <c r="AH161" i="20"/>
  <c r="AK557" i="20"/>
  <c r="AJ557" i="20"/>
  <c r="AI557" i="20"/>
  <c r="AH557" i="20"/>
  <c r="AK336" i="20"/>
  <c r="AJ336" i="20"/>
  <c r="AI336" i="20"/>
  <c r="AH336" i="20"/>
  <c r="AJ553" i="20"/>
  <c r="AK553" i="20"/>
  <c r="AI553" i="20"/>
  <c r="AH553" i="20"/>
  <c r="AK767" i="20"/>
  <c r="AJ767" i="20"/>
  <c r="AI767" i="20"/>
  <c r="AH767" i="20"/>
  <c r="AI469" i="20"/>
  <c r="AO466" i="20" s="1"/>
  <c r="AH469" i="20"/>
  <c r="AK469" i="20"/>
  <c r="AJ469" i="20"/>
  <c r="AK1050" i="20"/>
  <c r="AJ1050" i="20"/>
  <c r="AH1050" i="20"/>
  <c r="AI1050" i="20"/>
  <c r="AO921" i="20"/>
  <c r="AK1495" i="20"/>
  <c r="AJ1495" i="20"/>
  <c r="AI1495" i="20"/>
  <c r="AH1495" i="20"/>
  <c r="AK1810" i="20"/>
  <c r="AO2020" i="20"/>
  <c r="AK2534" i="20"/>
  <c r="AI2534" i="20"/>
  <c r="AO2531" i="20" s="1"/>
  <c r="AH2534" i="20"/>
  <c r="AJ2534" i="20"/>
  <c r="AO2916" i="20"/>
  <c r="AK3336" i="20"/>
  <c r="AI3336" i="20"/>
  <c r="AJ3336" i="20"/>
  <c r="AH3336" i="20"/>
  <c r="AK1092" i="20"/>
  <c r="AJ1092" i="20"/>
  <c r="AO1089" i="20" s="1"/>
  <c r="AI1092" i="20"/>
  <c r="AH1092" i="20"/>
  <c r="AO2153" i="20"/>
  <c r="AK2807" i="20"/>
  <c r="AH2807" i="20"/>
  <c r="AJ2807" i="20"/>
  <c r="AI2807" i="20"/>
  <c r="AO2804" i="20" s="1"/>
  <c r="AI3150" i="20"/>
  <c r="AK3150" i="20"/>
  <c r="AH3150" i="20"/>
  <c r="AJ3150" i="20"/>
  <c r="AH1082" i="20"/>
  <c r="AI1663" i="20"/>
  <c r="AH1663" i="20"/>
  <c r="AK1663" i="20"/>
  <c r="AJ1663" i="20"/>
  <c r="AK907" i="20"/>
  <c r="AH907" i="20"/>
  <c r="AJ907" i="20"/>
  <c r="AI907" i="20"/>
  <c r="AJ1183" i="20"/>
  <c r="AI1183" i="20"/>
  <c r="AH1183" i="20"/>
  <c r="AK1183" i="20"/>
  <c r="AK1134" i="20"/>
  <c r="AJ1134" i="20"/>
  <c r="AI1134" i="20"/>
  <c r="AH1134" i="20"/>
  <c r="AK2412" i="20"/>
  <c r="AJ2412" i="20"/>
  <c r="AI2412" i="20"/>
  <c r="AH2412" i="20"/>
  <c r="AK3304" i="20"/>
  <c r="AH3304" i="20"/>
  <c r="AI3304" i="20"/>
  <c r="AO3301" i="20" s="1"/>
  <c r="AJ3304" i="20"/>
  <c r="AK1540" i="20"/>
  <c r="AI1540" i="20"/>
  <c r="AH1540" i="20"/>
  <c r="AJ1540" i="20"/>
  <c r="AK2443" i="20"/>
  <c r="AJ2443" i="20"/>
  <c r="AI2443" i="20"/>
  <c r="AH2443" i="20"/>
  <c r="AJ2800" i="20"/>
  <c r="AI2800" i="20"/>
  <c r="AK2800" i="20"/>
  <c r="AH2800" i="20"/>
  <c r="AK3451" i="20"/>
  <c r="AJ3451" i="20"/>
  <c r="AI3451" i="20"/>
  <c r="AO3448" i="20" s="1"/>
  <c r="AH3451" i="20"/>
  <c r="AJ746" i="20"/>
  <c r="AJ1400" i="20"/>
  <c r="AI1400" i="20"/>
  <c r="AH1400" i="20"/>
  <c r="AK1400" i="20"/>
  <c r="AK2527" i="20"/>
  <c r="AI2527" i="20"/>
  <c r="AO2524" i="20" s="1"/>
  <c r="AH2527" i="20"/>
  <c r="AJ2527" i="20"/>
  <c r="AI3374" i="20"/>
  <c r="AH3374" i="20"/>
  <c r="AJ3374" i="20"/>
  <c r="AK3374" i="20"/>
  <c r="AK1719" i="20"/>
  <c r="AJ1719" i="20"/>
  <c r="AI1719" i="20"/>
  <c r="AH1719" i="20"/>
  <c r="AO2272" i="20"/>
  <c r="AK2888" i="20"/>
  <c r="AI2888" i="20"/>
  <c r="AH2888" i="20"/>
  <c r="AJ2888" i="20"/>
  <c r="AK2856" i="20"/>
  <c r="AI2856" i="20"/>
  <c r="AO2853" i="20" s="1"/>
  <c r="AH2856" i="20"/>
  <c r="AJ2856" i="20"/>
  <c r="AH763" i="20"/>
  <c r="AK2401" i="20"/>
  <c r="AI2401" i="20"/>
  <c r="AH2401" i="20"/>
  <c r="AJ2401" i="20"/>
  <c r="AK1463" i="20"/>
  <c r="AJ1463" i="20"/>
  <c r="AI1463" i="20"/>
  <c r="AH1463" i="20"/>
  <c r="AK1302" i="20"/>
  <c r="AJ1302" i="20"/>
  <c r="AI1302" i="20"/>
  <c r="AO1299" i="20" s="1"/>
  <c r="AH1302" i="20"/>
  <c r="AJ2373" i="20"/>
  <c r="AH2373" i="20"/>
  <c r="AI2373" i="20"/>
  <c r="AK2373" i="20"/>
  <c r="AK3091" i="20"/>
  <c r="AI3091" i="20"/>
  <c r="AJ3091" i="20"/>
  <c r="AH3091" i="20"/>
  <c r="AK3210" i="20"/>
  <c r="AJ3210" i="20"/>
  <c r="AI3210" i="20"/>
  <c r="AH3210" i="20"/>
  <c r="AI882" i="20"/>
  <c r="AH1519" i="20"/>
  <c r="AI1519" i="20"/>
  <c r="AO1516" i="20" s="1"/>
  <c r="AK1519" i="20"/>
  <c r="AJ1519" i="20"/>
  <c r="AK1582" i="20"/>
  <c r="AI1582" i="20"/>
  <c r="AO1579" i="20" s="1"/>
  <c r="AH1582" i="20"/>
  <c r="AJ1582" i="20"/>
  <c r="AO1915" i="20"/>
  <c r="AI3192" i="20"/>
  <c r="AK3192" i="20"/>
  <c r="AJ3192" i="20"/>
  <c r="AH3192" i="20"/>
  <c r="AH3087" i="20"/>
  <c r="AK3087" i="20"/>
  <c r="AI3087" i="20"/>
  <c r="AJ3087" i="20"/>
  <c r="AK1999" i="20"/>
  <c r="AI1505" i="20"/>
  <c r="AO1502" i="20" s="1"/>
  <c r="AH3038" i="20"/>
  <c r="AJ3080" i="20"/>
  <c r="AO3077" i="20" s="1"/>
  <c r="AK3042" i="20"/>
  <c r="AI2520" i="20"/>
  <c r="AH1901" i="20"/>
  <c r="AK1901" i="20"/>
  <c r="AJ1901" i="20"/>
  <c r="AI1901" i="20"/>
  <c r="AK378" i="20"/>
  <c r="AJ378" i="20"/>
  <c r="AI378" i="20"/>
  <c r="AO375" i="20" s="1"/>
  <c r="AH378" i="20"/>
  <c r="AI560" i="20"/>
  <c r="AJ560" i="20"/>
  <c r="AH560" i="20"/>
  <c r="AK560" i="20"/>
  <c r="AK228" i="20"/>
  <c r="AJ228" i="20"/>
  <c r="AI228" i="20"/>
  <c r="AH228" i="20"/>
  <c r="AO172" i="20"/>
  <c r="AH844" i="20"/>
  <c r="AK844" i="20"/>
  <c r="AI844" i="20"/>
  <c r="AJ844" i="20"/>
  <c r="AK959" i="20"/>
  <c r="AI959" i="20"/>
  <c r="AO956" i="20" s="1"/>
  <c r="AH959" i="20"/>
  <c r="AJ959" i="20"/>
  <c r="AO403" i="20"/>
  <c r="AI427" i="20"/>
  <c r="AO424" i="20" s="1"/>
  <c r="AH427" i="20"/>
  <c r="AJ427" i="20"/>
  <c r="AK427" i="20"/>
  <c r="AK1218" i="20"/>
  <c r="AI1218" i="20"/>
  <c r="AH1218" i="20"/>
  <c r="AJ1218" i="20"/>
  <c r="AH791" i="20"/>
  <c r="AK791" i="20"/>
  <c r="AI791" i="20"/>
  <c r="AO788" i="20" s="1"/>
  <c r="AJ791" i="20"/>
  <c r="AO487" i="20"/>
  <c r="AK875" i="20"/>
  <c r="AJ875" i="20"/>
  <c r="AI875" i="20"/>
  <c r="AH875" i="20"/>
  <c r="AK928" i="20"/>
  <c r="AH928" i="20"/>
  <c r="AI928" i="20"/>
  <c r="AJ928" i="20"/>
  <c r="AK483" i="20"/>
  <c r="AJ483" i="20"/>
  <c r="AI483" i="20"/>
  <c r="AH483" i="20"/>
  <c r="AK1449" i="20"/>
  <c r="AJ1449" i="20"/>
  <c r="AI1449" i="20"/>
  <c r="AH1449" i="20"/>
  <c r="AO2468" i="20"/>
  <c r="AK2930" i="20"/>
  <c r="AI2930" i="20"/>
  <c r="AH2930" i="20"/>
  <c r="AJ2930" i="20"/>
  <c r="AJ3248" i="20"/>
  <c r="AK3248" i="20"/>
  <c r="AI3248" i="20"/>
  <c r="AH3248" i="20"/>
  <c r="AH2090" i="20"/>
  <c r="AI2090" i="20"/>
  <c r="AK2090" i="20"/>
  <c r="AJ2090" i="20"/>
  <c r="AO2825" i="20"/>
  <c r="AK3388" i="20"/>
  <c r="AJ3388" i="20"/>
  <c r="AI3388" i="20"/>
  <c r="AH3388" i="20"/>
  <c r="AO2048" i="20"/>
  <c r="AJ2198" i="20"/>
  <c r="AH2198" i="20"/>
  <c r="AK2198" i="20"/>
  <c r="AI2198" i="20"/>
  <c r="AO3364" i="20"/>
  <c r="AI1799" i="20"/>
  <c r="AH1799" i="20"/>
  <c r="AK1799" i="20"/>
  <c r="AJ1799" i="20"/>
  <c r="AK2951" i="20"/>
  <c r="AI2951" i="20"/>
  <c r="AH2951" i="20"/>
  <c r="AJ2951" i="20"/>
  <c r="AO1306" i="20"/>
  <c r="AK1743" i="20"/>
  <c r="AJ1743" i="20"/>
  <c r="AI1743" i="20"/>
  <c r="AO1740" i="20" s="1"/>
  <c r="AH1743" i="20"/>
  <c r="AO2139" i="20"/>
  <c r="AH1264" i="20"/>
  <c r="AK1264" i="20"/>
  <c r="AJ1264" i="20"/>
  <c r="AI1264" i="20"/>
  <c r="AH1498" i="20"/>
  <c r="AI1498" i="20"/>
  <c r="AJ1498" i="20"/>
  <c r="AK1498" i="20"/>
  <c r="AO1537" i="20"/>
  <c r="AJ1596" i="20"/>
  <c r="AI1596" i="20"/>
  <c r="AK1596" i="20"/>
  <c r="AH1596" i="20"/>
  <c r="AK2835" i="20"/>
  <c r="AI2835" i="20"/>
  <c r="AO2832" i="20" s="1"/>
  <c r="AH2835" i="20"/>
  <c r="AJ2835" i="20"/>
  <c r="AK3126" i="20"/>
  <c r="AH3126" i="20"/>
  <c r="AJ3126" i="20"/>
  <c r="AI3126" i="20"/>
  <c r="AO3126" i="20" s="1"/>
  <c r="AO3378" i="20"/>
  <c r="AK3493" i="20"/>
  <c r="AJ3493" i="20"/>
  <c r="AI3493" i="20"/>
  <c r="AO3490" i="20" s="1"/>
  <c r="AH3493" i="20"/>
  <c r="AO1859" i="20"/>
  <c r="AK2506" i="20"/>
  <c r="AJ2506" i="20"/>
  <c r="AI2506" i="20"/>
  <c r="AH2506" i="20"/>
  <c r="AK2891" i="20"/>
  <c r="AJ2891" i="20"/>
  <c r="AI2891" i="20"/>
  <c r="AH2891" i="20"/>
  <c r="AH1330" i="20"/>
  <c r="AI1330" i="20"/>
  <c r="AK1330" i="20"/>
  <c r="AJ1330" i="20"/>
  <c r="AI1768" i="20"/>
  <c r="AH1768" i="20"/>
  <c r="AK1768" i="20"/>
  <c r="AJ1768" i="20"/>
  <c r="AK1782" i="20"/>
  <c r="AJ1782" i="20"/>
  <c r="AI1782" i="20"/>
  <c r="AH1782" i="20"/>
  <c r="AK2629" i="20"/>
  <c r="AH2629" i="20"/>
  <c r="AI2629" i="20"/>
  <c r="AJ2629" i="20"/>
  <c r="AI3332" i="20"/>
  <c r="AH3332" i="20"/>
  <c r="AJ3332" i="20"/>
  <c r="AK3332" i="20"/>
  <c r="AO3329" i="20" s="1"/>
  <c r="AO3469" i="20"/>
  <c r="AH1414" i="20"/>
  <c r="AI1414" i="20"/>
  <c r="AO1411" i="20" s="1"/>
  <c r="AK1414" i="20"/>
  <c r="AJ1414" i="20"/>
  <c r="AI1778" i="20"/>
  <c r="AO1775" i="20" s="1"/>
  <c r="AH1778" i="20"/>
  <c r="AK1778" i="20"/>
  <c r="AJ1778" i="20"/>
  <c r="AK1803" i="20"/>
  <c r="AJ1803" i="20"/>
  <c r="AI1803" i="20"/>
  <c r="AH1803" i="20"/>
  <c r="AO2384" i="20"/>
  <c r="AK2219" i="20"/>
  <c r="AJ2219" i="20"/>
  <c r="AH2219" i="20"/>
  <c r="AI2219" i="20"/>
  <c r="AH2734" i="20"/>
  <c r="AI2734" i="20"/>
  <c r="AO2734" i="20" s="1"/>
  <c r="AK2734" i="20"/>
  <c r="AJ2734" i="20"/>
  <c r="AK3465" i="20"/>
  <c r="AJ3465" i="20"/>
  <c r="AI3465" i="20"/>
  <c r="AO3462" i="20" s="1"/>
  <c r="AH3465" i="20"/>
  <c r="AO1523" i="20"/>
  <c r="AI1852" i="20"/>
  <c r="AH1852" i="20"/>
  <c r="AJ1852" i="20"/>
  <c r="AK1852" i="20"/>
  <c r="AK1824" i="20"/>
  <c r="AJ1824" i="20"/>
  <c r="AI1824" i="20"/>
  <c r="AO1824" i="20" s="1"/>
  <c r="AH1824" i="20"/>
  <c r="AI2300" i="20"/>
  <c r="AH2300" i="20"/>
  <c r="AJ2300" i="20"/>
  <c r="AK2300" i="20"/>
  <c r="AJ2758" i="20"/>
  <c r="AI2758" i="20"/>
  <c r="AO2755" i="20" s="1"/>
  <c r="AK2758" i="20"/>
  <c r="AH2758" i="20"/>
  <c r="AK3014" i="20"/>
  <c r="AI3014" i="20"/>
  <c r="AO3014" i="20" s="1"/>
  <c r="AJ3014" i="20"/>
  <c r="AH3014" i="20"/>
  <c r="AK25" i="20"/>
  <c r="AJ25" i="20"/>
  <c r="AI25" i="20"/>
  <c r="AH25" i="20"/>
  <c r="AK28" i="20"/>
  <c r="AJ28" i="20"/>
  <c r="AI28" i="20"/>
  <c r="AH28" i="20"/>
  <c r="AO2811" i="20" l="1"/>
  <c r="AO1782" i="20"/>
  <c r="AO1271" i="20"/>
  <c r="AO3210" i="20"/>
  <c r="AO3336" i="20"/>
  <c r="AO214" i="20"/>
  <c r="AO410" i="20"/>
  <c r="AO2461" i="20"/>
  <c r="AO3371" i="20"/>
  <c r="AO1033" i="20"/>
  <c r="AO2006" i="20"/>
  <c r="AO270" i="20"/>
  <c r="AO2482" i="20"/>
  <c r="AO851" i="20"/>
  <c r="AO2867" i="20"/>
  <c r="AO760" i="20"/>
  <c r="AO2195" i="20"/>
  <c r="AO2776" i="20"/>
  <c r="AO2566" i="20"/>
  <c r="AO3021" i="20"/>
  <c r="AO830" i="20"/>
  <c r="AO2678" i="20"/>
  <c r="AO2587" i="20"/>
  <c r="AO683" i="20"/>
  <c r="AO2615" i="20"/>
  <c r="AO1810" i="20"/>
  <c r="AO585" i="20"/>
  <c r="AO3231" i="20"/>
  <c r="AO2440" i="20"/>
  <c r="AO1047" i="20"/>
  <c r="AO1467" i="20"/>
  <c r="AO2559" i="20"/>
  <c r="AO3196" i="20"/>
  <c r="AO1362" i="20"/>
  <c r="AO2076" i="20"/>
  <c r="AO739" i="20"/>
  <c r="AO3203" i="20"/>
  <c r="AO2391" i="20"/>
  <c r="AO1726" i="20"/>
  <c r="AO1215" i="20"/>
  <c r="AO2720" i="20"/>
  <c r="AO2090" i="20"/>
  <c r="AO2013" i="20"/>
  <c r="AO3175" i="20"/>
  <c r="AO928" i="20"/>
  <c r="AO480" i="20"/>
  <c r="AO1565" i="20"/>
  <c r="AO2370" i="20"/>
  <c r="AO3392" i="20"/>
  <c r="AO515" i="20"/>
  <c r="AO1369" i="20"/>
  <c r="AO2881" i="20"/>
  <c r="AO578" i="20"/>
  <c r="AO1558" i="20"/>
  <c r="AO2377" i="20"/>
  <c r="AO1278" i="20"/>
  <c r="AO459" i="20"/>
  <c r="AO2314" i="20"/>
  <c r="AO3189" i="20"/>
  <c r="AO2909" i="20"/>
  <c r="AO3315" i="20"/>
  <c r="AO1348" i="20"/>
  <c r="AO1698" i="20"/>
  <c r="AO1131" i="20"/>
  <c r="AO1593" i="20"/>
  <c r="AO39" i="20"/>
  <c r="AO144" i="20"/>
  <c r="AO102" i="20"/>
  <c r="AO2685" i="20"/>
  <c r="AO1852" i="20"/>
  <c r="AO2951" i="20"/>
  <c r="AO228" i="20"/>
  <c r="AO1901" i="20"/>
  <c r="AO3091" i="20"/>
  <c r="AO1460" i="20"/>
  <c r="AO1180" i="20"/>
  <c r="AO1922" i="20"/>
  <c r="AO599" i="20"/>
  <c r="AO2447" i="20"/>
  <c r="AO1474" i="20"/>
  <c r="AO2517" i="20"/>
  <c r="AO3161" i="20"/>
  <c r="AO2034" i="20"/>
  <c r="AO3049" i="20"/>
  <c r="AO879" i="20"/>
  <c r="AO2664" i="20"/>
  <c r="AO1705" i="20"/>
  <c r="AO536" i="20"/>
  <c r="AO291" i="20"/>
  <c r="AO340" i="20"/>
  <c r="AO298" i="20"/>
  <c r="AO2580" i="20"/>
  <c r="AO2454" i="20"/>
  <c r="AO1173" i="20"/>
  <c r="AO2538" i="20"/>
  <c r="AO1495" i="20"/>
  <c r="AO1383" i="20"/>
  <c r="AO1831" i="20"/>
  <c r="AO991" i="20"/>
  <c r="AO3070" i="20"/>
  <c r="AO1068" i="20"/>
  <c r="AO235" i="20"/>
  <c r="AO1236" i="20"/>
  <c r="AO676" i="20"/>
  <c r="AO2629" i="20"/>
  <c r="AO2930" i="20"/>
  <c r="AO3217" i="20"/>
  <c r="AO2888" i="20"/>
  <c r="AO2412" i="20"/>
  <c r="AO907" i="20"/>
  <c r="AO1663" i="20"/>
  <c r="AO361" i="20"/>
  <c r="AO2216" i="20"/>
  <c r="AO1334" i="20"/>
  <c r="AO1656" i="20"/>
  <c r="AO2055" i="20"/>
  <c r="AO3245" i="20"/>
  <c r="AO2797" i="20"/>
  <c r="AO3280" i="20"/>
  <c r="AO67" i="20"/>
  <c r="AO725" i="20"/>
  <c r="AO1747" i="20"/>
  <c r="AO333" i="20"/>
  <c r="AO1936" i="20"/>
  <c r="AO3294" i="20"/>
  <c r="AO3147" i="20"/>
  <c r="AO417" i="20"/>
  <c r="AO81" i="20"/>
  <c r="AO1488" i="20"/>
  <c r="AO2300" i="20"/>
  <c r="AO641" i="20"/>
  <c r="AO3042" i="20"/>
  <c r="AO1446" i="20"/>
  <c r="AO3000" i="20"/>
  <c r="AO802" i="20"/>
  <c r="AO305" i="20"/>
  <c r="AO2706" i="20"/>
  <c r="AO438" i="20"/>
  <c r="AO2398" i="20"/>
  <c r="AO319" i="20"/>
  <c r="AO746" i="20"/>
  <c r="AO2594" i="20"/>
  <c r="AO872" i="20"/>
  <c r="AO844" i="20"/>
  <c r="AO1761" i="20"/>
  <c r="AO2727" i="20"/>
  <c r="AO2636" i="20"/>
  <c r="AO242" i="20"/>
  <c r="AO312" i="20"/>
  <c r="AO697" i="20"/>
  <c r="AO3098" i="20"/>
  <c r="AO1600" i="20"/>
  <c r="AO501" i="20"/>
  <c r="AO2692" i="20"/>
  <c r="AO1572" i="20"/>
  <c r="AO571" i="20"/>
  <c r="AO1768" i="20"/>
  <c r="AO1397" i="20"/>
  <c r="AO767" i="20"/>
  <c r="AO3455" i="20"/>
  <c r="AO1096" i="20"/>
  <c r="AO2979" i="20"/>
  <c r="AO998" i="20"/>
  <c r="AO3168" i="20"/>
  <c r="AO550" i="20"/>
  <c r="AO88" i="20"/>
  <c r="AO606" i="20"/>
  <c r="AO431" i="20"/>
  <c r="AO1285" i="20"/>
  <c r="AO634" i="20"/>
  <c r="AO3252" i="20"/>
  <c r="AO1110" i="20"/>
  <c r="AO3056" i="20"/>
  <c r="AO1390" i="20"/>
  <c r="AO3350" i="20"/>
  <c r="AO1082" i="20"/>
  <c r="AO1803" i="20"/>
  <c r="AO1264" i="20"/>
  <c r="AO1719" i="20"/>
  <c r="AO557" i="20"/>
  <c r="AO2496" i="20"/>
  <c r="AO3413" i="20"/>
  <c r="AO1257" i="20"/>
  <c r="AO3357" i="20"/>
  <c r="AO718" i="20"/>
  <c r="AO1873" i="20"/>
  <c r="AO60" i="20"/>
  <c r="AO1453" i="20"/>
  <c r="AO2846" i="20"/>
  <c r="AO25" i="20"/>
  <c r="AH9" i="20" l="1"/>
  <c r="AO21" i="20" l="1"/>
  <c r="AM2268" i="20"/>
  <c r="AM284" i="20"/>
  <c r="AM2751" i="20"/>
  <c r="AM1358" i="20"/>
  <c r="AM1673" i="20"/>
  <c r="AM182" i="20"/>
  <c r="AM1355" i="20"/>
  <c r="AO2975" i="20"/>
  <c r="AO476" i="20"/>
  <c r="AM2265" i="20"/>
  <c r="AO1358" i="20"/>
  <c r="AO2268" i="20"/>
  <c r="AM476" i="20"/>
  <c r="AM1439" i="20"/>
  <c r="AM287" i="20"/>
  <c r="AO1442" i="20"/>
  <c r="AM669" i="20"/>
  <c r="AM203" i="20"/>
  <c r="AM2821" i="20"/>
  <c r="AM1330" i="20"/>
  <c r="AM1169" i="20"/>
  <c r="AM2244" i="20"/>
  <c r="AM2258" i="20"/>
  <c r="AM1148" i="20"/>
  <c r="AM3119" i="20"/>
  <c r="AO511" i="20"/>
  <c r="AO2128" i="20"/>
  <c r="AO329" i="20"/>
  <c r="AM3182" i="20"/>
  <c r="AM1197" i="20"/>
  <c r="AM2349" i="20"/>
  <c r="AO2296" i="20"/>
  <c r="AM3087" i="20"/>
  <c r="AO2310" i="20"/>
  <c r="AM858" i="20"/>
  <c r="AO1106" i="20"/>
  <c r="AM1551" i="20"/>
  <c r="AM2905" i="20"/>
  <c r="AM2489" i="20"/>
  <c r="AM252" i="20"/>
  <c r="AO1484" i="20"/>
  <c r="AM1078" i="20"/>
  <c r="AM2842" i="20"/>
  <c r="AO2212" i="20"/>
  <c r="AM2251" i="20"/>
  <c r="AM2181" i="20"/>
  <c r="AM1166" i="20"/>
  <c r="AM2510" i="20"/>
  <c r="AM3469" i="20"/>
  <c r="AO1631" i="20"/>
  <c r="AM1145" i="20"/>
  <c r="AO798" i="20"/>
  <c r="AM1743" i="20"/>
  <c r="AM3402" i="20"/>
  <c r="AO2716" i="20"/>
  <c r="AM2149" i="20"/>
  <c r="AM2408" i="20"/>
  <c r="AM630" i="20"/>
  <c r="AM1442" i="20"/>
  <c r="AM2027" i="20"/>
  <c r="AM2471" i="20"/>
  <c r="AO2247" i="20"/>
  <c r="AM2023" i="20"/>
  <c r="AO784" i="20"/>
  <c r="AO3122" i="20"/>
  <c r="AM98" i="20"/>
  <c r="AM2223" i="20"/>
  <c r="AM2125" i="20"/>
  <c r="AM350" i="20"/>
  <c r="AM756" i="20"/>
  <c r="AM326" i="20"/>
  <c r="AM3115" i="20"/>
  <c r="AO2352" i="20"/>
  <c r="AM2293" i="20"/>
  <c r="AM1138" i="20"/>
  <c r="AM1103" i="20"/>
  <c r="AM2030" i="20"/>
  <c r="AM525" i="20"/>
  <c r="AM1754" i="20"/>
  <c r="AM1141" i="20"/>
  <c r="AO2947" i="20"/>
  <c r="AM1757" i="20"/>
  <c r="AM2209" i="20"/>
  <c r="AM2555" i="20"/>
  <c r="AO2184" i="20"/>
  <c r="AO1246" i="20"/>
  <c r="AM2048" i="20"/>
  <c r="AM529" i="20"/>
  <c r="AO2702" i="20"/>
  <c r="AM1512" i="20"/>
  <c r="AM2254" i="20"/>
  <c r="AM1915" i="20"/>
  <c r="AM1075" i="20"/>
  <c r="AO2765" i="20"/>
  <c r="AO1022" i="20"/>
  <c r="AO1953" i="20"/>
  <c r="AM2468" i="20"/>
  <c r="AO175" i="20"/>
  <c r="AM2958" i="20"/>
  <c r="AO546" i="20"/>
  <c r="AM494" i="20"/>
  <c r="AM2345" i="20"/>
  <c r="AO2030" i="20"/>
  <c r="AM2513" i="20"/>
  <c r="AM693" i="20"/>
  <c r="AO119" i="20"/>
  <c r="AM2121" i="20"/>
  <c r="AM781" i="20"/>
  <c r="AO924" i="20"/>
  <c r="AO672" i="20"/>
  <c r="AO2905" i="20"/>
  <c r="AO623" i="20"/>
  <c r="AM1232" i="20"/>
  <c r="AM224" i="20"/>
  <c r="AO1141" i="20"/>
  <c r="AM966" i="20"/>
  <c r="AM3497" i="20"/>
  <c r="AM2296" i="20"/>
  <c r="AM497" i="20"/>
  <c r="AM648" i="20"/>
  <c r="AM1715" i="20"/>
  <c r="AO1757" i="20"/>
  <c r="AO2660" i="20"/>
  <c r="AO2408" i="20"/>
  <c r="AM840" i="20"/>
  <c r="AM2492" i="20"/>
  <c r="AM1106" i="20"/>
  <c r="AM2226" i="20"/>
  <c r="AM2104" i="20"/>
  <c r="AM2107" i="20"/>
  <c r="AM2660" i="20"/>
  <c r="AM3472" i="20"/>
  <c r="AM1243" i="20"/>
  <c r="AO2051" i="20"/>
  <c r="AM945" i="20"/>
  <c r="AM2699" i="20"/>
  <c r="AO567" i="20"/>
  <c r="AO1043" i="20"/>
  <c r="AM2188" i="20"/>
  <c r="AM2240" i="20"/>
  <c r="AM938" i="20"/>
  <c r="AM354" i="20"/>
  <c r="AO2387" i="20"/>
  <c r="AM2247" i="20"/>
  <c r="AM1484" i="20"/>
  <c r="AM35" i="20"/>
  <c r="AM420" i="20"/>
  <c r="AM2261" i="20"/>
  <c r="AM3259" i="20"/>
  <c r="AO1064" i="20"/>
  <c r="AM798" i="20"/>
  <c r="AO350" i="20"/>
  <c r="AO966" i="20"/>
  <c r="AM704" i="20"/>
  <c r="AM116" i="20"/>
  <c r="AM921" i="20"/>
  <c r="AM2902" i="20"/>
  <c r="AM620" i="20"/>
  <c r="AM1838" i="20"/>
  <c r="AO630" i="20"/>
  <c r="AM1918" i="20"/>
  <c r="AO3066" i="20"/>
  <c r="AO651" i="20"/>
  <c r="AO1687" i="20"/>
  <c r="AM2657" i="20"/>
  <c r="AM1890" i="20"/>
  <c r="AM2405" i="20"/>
  <c r="AM95" i="20"/>
  <c r="AM3500" i="20"/>
  <c r="AM2233" i="20"/>
  <c r="AO2107" i="20"/>
  <c r="AO1127" i="20"/>
  <c r="AM2818" i="20"/>
  <c r="AO3241" i="20"/>
  <c r="AO1225" i="20"/>
  <c r="AO3010" i="20"/>
  <c r="AM1162" i="20"/>
  <c r="AO2751" i="20"/>
  <c r="AM1022" i="20"/>
  <c r="AM2429" i="20"/>
  <c r="AM1537" i="20"/>
  <c r="AM2769" i="20"/>
  <c r="AM564" i="20"/>
  <c r="AM1040" i="20"/>
  <c r="AO1897" i="20"/>
  <c r="AO2191" i="20"/>
  <c r="AO2275" i="20"/>
  <c r="AM543" i="20"/>
  <c r="AO1918" i="20"/>
  <c r="AM2272" i="20"/>
  <c r="AM2156" i="20"/>
  <c r="AM1246" i="20"/>
  <c r="AM3185" i="20"/>
  <c r="AM1015" i="20"/>
  <c r="AM812" i="20"/>
  <c r="AO1015" i="20"/>
  <c r="AO2023" i="20"/>
  <c r="AM651" i="20"/>
  <c r="AO3262" i="20"/>
  <c r="AM2310" i="20"/>
  <c r="AM1061" i="20"/>
  <c r="AM1820" i="20"/>
  <c r="AM347" i="20"/>
  <c r="AM963" i="20"/>
  <c r="AO707" i="20"/>
  <c r="AO2345" i="20"/>
  <c r="AO1841" i="20"/>
  <c r="AM707" i="20"/>
  <c r="AM777" i="20"/>
  <c r="AM627" i="20"/>
  <c r="AM329" i="20"/>
  <c r="AM1712" i="20"/>
  <c r="AM3063" i="20"/>
  <c r="AO252" i="20"/>
  <c r="AO2233" i="20"/>
  <c r="AM1684" i="20"/>
  <c r="AO98" i="20"/>
  <c r="AM1607" i="20"/>
  <c r="AO2989" i="20"/>
  <c r="AM1124" i="20"/>
  <c r="AO3402" i="20"/>
  <c r="AO2821" i="20"/>
  <c r="AM3238" i="20"/>
  <c r="AO154" i="20"/>
  <c r="AM1222" i="20"/>
  <c r="AM3007" i="20"/>
  <c r="AM896" i="20"/>
  <c r="AM1817" i="20"/>
  <c r="AM1946" i="20"/>
  <c r="AO2772" i="20"/>
  <c r="AM1894" i="20"/>
  <c r="AM2128" i="20"/>
  <c r="AO3451" i="20"/>
  <c r="AO2842" i="20"/>
  <c r="AM532" i="20"/>
  <c r="AM1120" i="20"/>
  <c r="AM3066" i="20"/>
  <c r="AM1670" i="20"/>
  <c r="AM2020" i="20"/>
  <c r="AM1936" i="20"/>
  <c r="AM1064" i="20"/>
  <c r="AM2342" i="20"/>
  <c r="AM2167" i="20"/>
  <c r="AM732" i="20"/>
  <c r="AM1533" i="20"/>
  <c r="AM1687" i="20"/>
  <c r="AO1715" i="20"/>
  <c r="AM1547" i="20"/>
  <c r="AM249" i="20"/>
  <c r="AM2230" i="20"/>
  <c r="AM672" i="20"/>
  <c r="AO1610" i="20"/>
  <c r="AM2986" i="20"/>
  <c r="AM3399" i="20"/>
  <c r="AO1820" i="20"/>
  <c r="AM473" i="20"/>
  <c r="AM735" i="20"/>
  <c r="AM32" i="20"/>
  <c r="AM1043" i="20"/>
  <c r="AO133" i="20"/>
  <c r="AO1344" i="20"/>
  <c r="AM1117" i="20"/>
  <c r="AO2226" i="20"/>
  <c r="AM3262" i="20"/>
  <c r="AM1190" i="20"/>
  <c r="AM2086" i="20"/>
  <c r="AM816" i="20"/>
  <c r="AO2170" i="20"/>
  <c r="AO735" i="20"/>
  <c r="AO1883" i="20"/>
  <c r="AO1533" i="20"/>
  <c r="AM861" i="20"/>
  <c r="AM214" i="20"/>
  <c r="AM1897" i="20"/>
  <c r="AM1418" i="20"/>
  <c r="AM1911" i="20"/>
  <c r="AM2139" i="20"/>
  <c r="AM2202" i="20"/>
  <c r="AO1204" i="20"/>
  <c r="AM2748" i="20"/>
  <c r="AO497" i="20"/>
  <c r="AO287" i="20"/>
  <c r="AO35" i="20"/>
  <c r="AO903" i="20"/>
  <c r="AO2240" i="20"/>
  <c r="AO203" i="20"/>
  <c r="AM2205" i="20"/>
  <c r="AM3143" i="20"/>
  <c r="AM2772" i="20"/>
  <c r="AM546" i="20"/>
  <c r="AM1341" i="20"/>
  <c r="AO1120" i="20"/>
  <c r="AO3325" i="20"/>
  <c r="AM1586" i="20"/>
  <c r="AO819" i="20"/>
  <c r="AM1544" i="20"/>
  <c r="AM1554" i="20"/>
  <c r="AM1229" i="20"/>
  <c r="AM1880" i="20"/>
  <c r="AM1530" i="20"/>
  <c r="AO3199" i="20"/>
  <c r="AO945" i="20"/>
  <c r="AM424" i="20"/>
  <c r="AM1127" i="20"/>
  <c r="AO1526" i="20"/>
  <c r="AO2142" i="20"/>
  <c r="AM2118" i="20"/>
  <c r="AO322" i="20"/>
  <c r="AO2205" i="20"/>
  <c r="AM3140" i="20"/>
  <c r="AM1201" i="20"/>
  <c r="AM2184" i="20"/>
  <c r="AM2191" i="20"/>
  <c r="AM1012" i="20"/>
  <c r="AO980" i="20"/>
  <c r="AO777" i="20"/>
  <c r="AO1673" i="20"/>
  <c r="AO840" i="20"/>
  <c r="AO2555" i="20"/>
  <c r="AM2531" i="20"/>
  <c r="AM819" i="20"/>
  <c r="AM987" i="20"/>
  <c r="AO182" i="20"/>
  <c r="AM900" i="20"/>
  <c r="AM2237" i="20"/>
  <c r="AM2387" i="20"/>
  <c r="AM200" i="20"/>
  <c r="AM179" i="20"/>
  <c r="AM711" i="20"/>
  <c r="AM753" i="20"/>
  <c r="AM3322" i="20"/>
  <c r="AO2065" i="20"/>
  <c r="AM2793" i="20"/>
  <c r="AM1883" i="20"/>
  <c r="AM1953" i="20"/>
  <c r="AO1589" i="20"/>
  <c r="AO987" i="20"/>
  <c r="AO1232" i="20"/>
  <c r="AM2170" i="20"/>
  <c r="AM2097" i="20"/>
  <c r="AM942" i="20"/>
  <c r="AO427" i="20"/>
  <c r="AO525" i="20"/>
  <c r="AM2765" i="20"/>
  <c r="AM1523" i="20"/>
  <c r="AM2212" i="20"/>
  <c r="AM2146" i="20"/>
  <c r="AO2121" i="20"/>
  <c r="AM186" i="20"/>
  <c r="AM690" i="20"/>
  <c r="AO3143" i="20"/>
  <c r="AM924" i="20"/>
  <c r="AM1187" i="20"/>
  <c r="AM1887" i="20"/>
  <c r="AM2065" i="20"/>
  <c r="AO455" i="20"/>
  <c r="AM2286" i="20"/>
  <c r="AM455" i="20"/>
  <c r="AM1344" i="20"/>
  <c r="AO2793" i="20"/>
  <c r="AM119" i="20"/>
  <c r="AM2289" i="20"/>
  <c r="AM1841" i="20"/>
  <c r="AM2275" i="20"/>
  <c r="AM189" i="20"/>
  <c r="AO714" i="20"/>
  <c r="AO756" i="20"/>
  <c r="AM774" i="20"/>
  <c r="AO1190" i="20"/>
  <c r="AM2062" i="20"/>
  <c r="AM903" i="20"/>
  <c r="AM984" i="20"/>
  <c r="AM837" i="20"/>
  <c r="AO2100" i="20"/>
  <c r="AM2702" i="20"/>
  <c r="AM1421" i="20"/>
  <c r="AM3217" i="20"/>
  <c r="AM655" i="20"/>
  <c r="AM1950" i="20"/>
  <c r="AM3241" i="20"/>
  <c r="AM522" i="20"/>
  <c r="AO2471" i="20"/>
  <c r="AM2947" i="20"/>
  <c r="AM2989" i="20"/>
  <c r="AM3010" i="20"/>
  <c r="AO2149" i="20"/>
  <c r="AO189" i="20"/>
  <c r="AO693" i="20"/>
  <c r="AM3290" i="20"/>
  <c r="AM2790" i="20"/>
  <c r="AM2975" i="20"/>
  <c r="AO2086" i="20"/>
  <c r="AM1194" i="20"/>
  <c r="AM2352" i="20"/>
  <c r="AM784" i="20"/>
  <c r="AM1008" i="20"/>
  <c r="AO420" i="20"/>
  <c r="AO161" i="20"/>
  <c r="AO2261" i="20"/>
  <c r="AM2083" i="20"/>
  <c r="AM714" i="20"/>
  <c r="AO1197" i="20"/>
  <c r="AO1890" i="20"/>
  <c r="AO3185" i="20"/>
  <c r="AM2307" i="20"/>
  <c r="AO861" i="20"/>
  <c r="AO1554" i="20"/>
  <c r="AO1078" i="20"/>
  <c r="AO2492" i="20"/>
  <c r="AM2552" i="20"/>
  <c r="AM452" i="20"/>
  <c r="AM2839" i="20"/>
  <c r="AM1481" i="20"/>
  <c r="AM2762" i="20"/>
  <c r="AO2289" i="20"/>
  <c r="AM1019" i="20"/>
  <c r="AO2254" i="20"/>
  <c r="AM2972" i="20"/>
  <c r="AO1169" i="20"/>
  <c r="AO2513" i="20"/>
  <c r="AO3472" i="20"/>
  <c r="AM2384" i="20"/>
  <c r="AM1628" i="20"/>
  <c r="AO2961" i="20"/>
  <c r="AO1148" i="20"/>
  <c r="AM795" i="20"/>
  <c r="AM2755" i="20"/>
  <c r="AM3346" i="20"/>
  <c r="AM1582" i="20"/>
  <c r="AM2709" i="20"/>
  <c r="AM1302" i="20"/>
  <c r="AM2912" i="20"/>
  <c r="AM1610" i="20"/>
  <c r="AM2944" i="20"/>
  <c r="AM1323" i="20"/>
  <c r="AM357" i="20"/>
  <c r="AM2160" i="20"/>
  <c r="AM3479" i="20"/>
  <c r="AM1271" i="20"/>
  <c r="AO2506" i="20"/>
  <c r="AM2919" i="20"/>
  <c r="AM511" i="20"/>
  <c r="AO1330" i="20"/>
  <c r="AM3364" i="20"/>
  <c r="AM2800" i="20"/>
  <c r="AM1036" i="20"/>
  <c r="AO3332" i="20"/>
  <c r="AM1642" i="20"/>
  <c r="AM833" i="20"/>
  <c r="AM1666" i="20"/>
  <c r="AO1946" i="20"/>
  <c r="AM1722" i="20"/>
  <c r="AM973" i="20"/>
  <c r="AM3434" i="20"/>
  <c r="AO1435" i="20"/>
  <c r="AM3203" i="20"/>
  <c r="AM1278" i="20"/>
  <c r="AO49" i="20"/>
  <c r="AM1047" i="20"/>
  <c r="AM39" i="20"/>
  <c r="AM718" i="20"/>
  <c r="AM392" i="20"/>
  <c r="AO1316" i="20"/>
  <c r="AM1624" i="20"/>
  <c r="AM2576" i="20"/>
  <c r="AM2380" i="20"/>
  <c r="AO3192" i="20"/>
  <c r="AM140" i="20"/>
  <c r="AO1568" i="20"/>
  <c r="AM2954" i="20"/>
  <c r="AM641" i="20"/>
  <c r="AO1470" i="20"/>
  <c r="AM2076" i="20"/>
  <c r="AO2898" i="20"/>
  <c r="AO826" i="20"/>
  <c r="AM665" i="20"/>
  <c r="AM2100" i="20"/>
  <c r="AO1925" i="20"/>
  <c r="AM1474" i="20"/>
  <c r="AM1425" i="20"/>
  <c r="AM340" i="20"/>
  <c r="AO1176" i="20"/>
  <c r="AO406" i="20"/>
  <c r="AM1001" i="20"/>
  <c r="AM2933" i="20"/>
  <c r="AM1502" i="20"/>
  <c r="AM2111" i="20"/>
  <c r="AM84" i="20"/>
  <c r="AO2695" i="20"/>
  <c r="AO728" i="20"/>
  <c r="AM1575" i="20"/>
  <c r="AM2538" i="20"/>
  <c r="AO1659" i="20"/>
  <c r="AM1981" i="20"/>
  <c r="AM1383" i="20"/>
  <c r="AM88" i="20"/>
  <c r="AM1663" i="20"/>
  <c r="AM1901" i="20"/>
  <c r="AM196" i="20"/>
  <c r="AM1635" i="20"/>
  <c r="AM728" i="20"/>
  <c r="AM501" i="20"/>
  <c r="AO2401" i="20"/>
  <c r="AM3017" i="20"/>
  <c r="AM767" i="20"/>
  <c r="AO196" i="20"/>
  <c r="AM3084" i="20"/>
  <c r="AO140" i="20"/>
  <c r="AM210" i="20"/>
  <c r="AO1113" i="20"/>
  <c r="AO2954" i="20"/>
  <c r="AM1778" i="20"/>
  <c r="AM1407" i="20"/>
  <c r="AM2527" i="20"/>
  <c r="AM126" i="20"/>
  <c r="AO2527" i="20"/>
  <c r="AM1365" i="20"/>
  <c r="AM2394" i="20"/>
  <c r="AM319" i="20"/>
  <c r="AO1428" i="20"/>
  <c r="AM959" i="20"/>
  <c r="AO3024" i="20"/>
  <c r="AM2884" i="20"/>
  <c r="AM1589" i="20"/>
  <c r="AM266" i="20"/>
  <c r="AO112" i="20"/>
  <c r="AM2639" i="20"/>
  <c r="AM77" i="20"/>
  <c r="AO1029" i="20"/>
  <c r="AO77" i="20"/>
  <c r="AM413" i="20"/>
  <c r="AO1813" i="20"/>
  <c r="AM1659" i="20"/>
  <c r="AM2590" i="20"/>
  <c r="AM2807" i="20"/>
  <c r="AM2961" i="20"/>
  <c r="AM1316" i="20"/>
  <c r="AO3437" i="20"/>
  <c r="AO1680" i="20"/>
  <c r="AO1281" i="20"/>
  <c r="AM1393" i="20"/>
  <c r="AM1614" i="20"/>
  <c r="AO147" i="20"/>
  <c r="AO2653" i="20"/>
  <c r="AO644" i="20"/>
  <c r="AO2163" i="20"/>
  <c r="AM2926" i="20"/>
  <c r="AM3189" i="20"/>
  <c r="AM2559" i="20"/>
  <c r="AM1565" i="20"/>
  <c r="AO2093" i="20"/>
  <c r="AM1467" i="20"/>
  <c r="AO2079" i="20"/>
  <c r="AM3164" i="20"/>
  <c r="AM823" i="20"/>
  <c r="AM2643" i="20"/>
  <c r="AM1922" i="20"/>
  <c r="AO1477" i="20"/>
  <c r="AM2664" i="20"/>
  <c r="AO1974" i="20"/>
  <c r="AM1173" i="20"/>
  <c r="AM2968" i="20"/>
  <c r="AM3332" i="20"/>
  <c r="AO70" i="20"/>
  <c r="AM3448" i="20"/>
  <c r="AO2618" i="20"/>
  <c r="AM1183" i="20"/>
  <c r="AO3136" i="20"/>
  <c r="AM1281" i="20"/>
  <c r="AM259" i="20"/>
  <c r="AO1862" i="20"/>
  <c r="AM231" i="20"/>
  <c r="AM2898" i="20"/>
  <c r="AM1306" i="20"/>
  <c r="AM3073" i="20"/>
  <c r="AO2198" i="20"/>
  <c r="AM742" i="20"/>
  <c r="AM3409" i="20"/>
  <c r="AM3227" i="20"/>
  <c r="AM445" i="20"/>
  <c r="AM46" i="20"/>
  <c r="AM137" i="20"/>
  <c r="AM2303" i="20"/>
  <c r="AM1925" i="20"/>
  <c r="AM403" i="20"/>
  <c r="AM462" i="20"/>
  <c r="AM1449" i="20"/>
  <c r="AO3367" i="20"/>
  <c r="AM2499" i="20"/>
  <c r="AM1677" i="20"/>
  <c r="AM1029" i="20"/>
  <c r="AO1617" i="20"/>
  <c r="AM144" i="20"/>
  <c r="AM2650" i="20"/>
  <c r="AM3308" i="20"/>
  <c r="AM599" i="20"/>
  <c r="AM2548" i="20"/>
  <c r="AM2604" i="20"/>
  <c r="AM3234" i="20"/>
  <c r="AO2562" i="20"/>
  <c r="AM2373" i="20"/>
  <c r="AM2090" i="20"/>
  <c r="AM2562" i="20"/>
  <c r="AM1736" i="20"/>
  <c r="AM2114" i="20"/>
  <c r="AM2804" i="20"/>
  <c r="AO2646" i="20"/>
  <c r="AO1624" i="20"/>
  <c r="AM994" i="20"/>
  <c r="AO2667" i="20"/>
  <c r="AO301" i="20"/>
  <c r="AM2153" i="20"/>
  <c r="AM928" i="20"/>
  <c r="AM3304" i="20"/>
  <c r="AO1323" i="20"/>
  <c r="AO1834" i="20"/>
  <c r="AM308" i="20"/>
  <c r="AM441" i="20"/>
  <c r="AM3297" i="20"/>
  <c r="AO2520" i="20"/>
  <c r="AO1750" i="20"/>
  <c r="AM1964" i="20"/>
  <c r="AM1159" i="20"/>
  <c r="AO3304" i="20"/>
  <c r="AM1498" i="20"/>
  <c r="AM2730" i="20"/>
  <c r="AM2520" i="20"/>
  <c r="AM1071" i="20"/>
  <c r="AM312" i="20"/>
  <c r="AM2055" i="20"/>
  <c r="AO3178" i="20"/>
  <c r="AO56" i="20"/>
  <c r="AM1796" i="20"/>
  <c r="AM2072" i="20"/>
  <c r="AM151" i="20"/>
  <c r="AM1085" i="20"/>
  <c r="AM2534" i="20"/>
  <c r="AM2163" i="20"/>
  <c r="AO3493" i="20"/>
  <c r="AM917" i="20"/>
  <c r="AM3325" i="20"/>
  <c r="AM1579" i="20"/>
  <c r="AM998" i="20"/>
  <c r="AM277" i="20"/>
  <c r="AO2681" i="20"/>
  <c r="AO1540" i="20"/>
  <c r="AM280" i="20"/>
  <c r="AO210" i="20"/>
  <c r="AM2335" i="20"/>
  <c r="AO2639" i="20"/>
  <c r="AO3353" i="20"/>
  <c r="AO2072" i="20"/>
  <c r="AM235" i="20"/>
  <c r="AO1407" i="20"/>
  <c r="AO1421" i="20"/>
  <c r="AM3199" i="20"/>
  <c r="AM105" i="20"/>
  <c r="AM2079" i="20"/>
  <c r="AO378" i="20"/>
  <c r="AM3231" i="20"/>
  <c r="AM830" i="20"/>
  <c r="AO637" i="20"/>
  <c r="AO3311" i="20"/>
  <c r="AO3108" i="20"/>
  <c r="AO602" i="20"/>
  <c r="AO763" i="20"/>
  <c r="AM1708" i="20"/>
  <c r="AM2877" i="20"/>
  <c r="AM2874" i="20"/>
  <c r="AM2965" i="20"/>
  <c r="AM602" i="20"/>
  <c r="AM385" i="20"/>
  <c r="AO1134" i="20"/>
  <c r="AM3021" i="20"/>
  <c r="AM371" i="20"/>
  <c r="AM1621" i="20"/>
  <c r="AM3161" i="20"/>
  <c r="AO336" i="20"/>
  <c r="AM298" i="20"/>
  <c r="AM2195" i="20"/>
  <c r="AO931" i="20"/>
  <c r="AO2016" i="20"/>
  <c r="AM2219" i="20"/>
  <c r="AM1831" i="20"/>
  <c r="AM595" i="20"/>
  <c r="AM3077" i="20"/>
  <c r="AO1960" i="20"/>
  <c r="AM1747" i="20"/>
  <c r="AO1967" i="20"/>
  <c r="AO2303" i="20"/>
  <c r="AM67" i="20"/>
  <c r="AO280" i="20"/>
  <c r="AM3245" i="20"/>
  <c r="AM1813" i="20"/>
  <c r="AM553" i="20"/>
  <c r="AM3154" i="20"/>
  <c r="AM1572" i="20"/>
  <c r="AM2993" i="20"/>
  <c r="AM2594" i="20"/>
  <c r="AO2135" i="20"/>
  <c r="AO2478" i="20"/>
  <c r="AM3441" i="20"/>
  <c r="AM2625" i="20"/>
  <c r="AM2317" i="20"/>
  <c r="AO3129" i="20"/>
  <c r="AM2615" i="20"/>
  <c r="AM2496" i="20"/>
  <c r="AO2786" i="20"/>
  <c r="AM875" i="20"/>
  <c r="AO1512" i="20"/>
  <c r="AM1568" i="20"/>
  <c r="AO266" i="20"/>
  <c r="AM1295" i="20"/>
  <c r="AM175" i="20"/>
  <c r="AM1299" i="20"/>
  <c r="AM3157" i="20"/>
  <c r="AM168" i="20"/>
  <c r="AM910" i="20"/>
  <c r="AO1274" i="20"/>
  <c r="AM1428" i="20"/>
  <c r="AO2366" i="20"/>
  <c r="AM977" i="20"/>
  <c r="AM2359" i="20"/>
  <c r="AM1390" i="20"/>
  <c r="AM3416" i="20"/>
  <c r="AM207" i="20"/>
  <c r="AM1908" i="20"/>
  <c r="AM2485" i="20"/>
  <c r="AM1785" i="20"/>
  <c r="AO2611" i="20"/>
  <c r="AM2198" i="20"/>
  <c r="AM3486" i="20"/>
  <c r="AM1806" i="20"/>
  <c r="AM560" i="20"/>
  <c r="AM2982" i="20"/>
  <c r="AM3269" i="20"/>
  <c r="AO3465" i="20"/>
  <c r="AM3024" i="20"/>
  <c r="AO3234" i="20"/>
  <c r="AO3059" i="20"/>
  <c r="AO833" i="20"/>
  <c r="AM634" i="20"/>
  <c r="AM3395" i="20"/>
  <c r="AM3105" i="20"/>
  <c r="AM1211" i="20"/>
  <c r="AM760" i="20"/>
  <c r="AM2443" i="20"/>
  <c r="AO2737" i="20"/>
  <c r="AM952" i="20"/>
  <c r="AM3091" i="20"/>
  <c r="AO2877" i="20"/>
  <c r="AM3108" i="20"/>
  <c r="AM3052" i="20"/>
  <c r="AM1131" i="20"/>
  <c r="AM42" i="20"/>
  <c r="AM3252" i="20"/>
  <c r="AM112" i="20"/>
  <c r="AO3164" i="20"/>
  <c r="AM333" i="20"/>
  <c r="AM2569" i="20"/>
  <c r="AO462" i="20"/>
  <c r="AO2688" i="20"/>
  <c r="AO231" i="20"/>
  <c r="AM2611" i="20"/>
  <c r="AM746" i="20"/>
  <c r="AM1351" i="20"/>
  <c r="AM1957" i="20"/>
  <c r="AM315" i="20"/>
  <c r="AM2457" i="20"/>
  <c r="AO3101" i="20"/>
  <c r="AM2300" i="20"/>
  <c r="AM805" i="20"/>
  <c r="AO441" i="20"/>
  <c r="AO882" i="20"/>
  <c r="AO3248" i="20"/>
  <c r="AM2608" i="20"/>
  <c r="AM91" i="20"/>
  <c r="AM2545" i="20"/>
  <c r="AO1253" i="20"/>
  <c r="AO2996" i="20"/>
  <c r="AM1096" i="20"/>
  <c r="AM2132" i="20"/>
  <c r="AM2475" i="20"/>
  <c r="AO2548" i="20"/>
  <c r="AM2398" i="20"/>
  <c r="AM935" i="20"/>
  <c r="AM1691" i="20"/>
  <c r="AM2401" i="20"/>
  <c r="AM1250" i="20"/>
  <c r="AM1309" i="20"/>
  <c r="AM1054" i="20"/>
  <c r="AM3028" i="20"/>
  <c r="AO896" i="20"/>
  <c r="AO1092" i="20"/>
  <c r="AM3430" i="20"/>
  <c r="AM1652" i="20"/>
  <c r="AM644" i="20"/>
  <c r="AM364" i="20"/>
  <c r="AM2597" i="20"/>
  <c r="AM749" i="20"/>
  <c r="AM2356" i="20"/>
  <c r="AO1162" i="20"/>
  <c r="AO364" i="20"/>
  <c r="AM3458" i="20"/>
  <c r="AM3035" i="20"/>
  <c r="AM3287" i="20"/>
  <c r="AM788" i="20"/>
  <c r="AM1971" i="20"/>
  <c r="AM483" i="20"/>
  <c r="AO217" i="20"/>
  <c r="AO588" i="20"/>
  <c r="AM1456" i="20"/>
  <c r="AM1929" i="20"/>
  <c r="AM1327" i="20"/>
  <c r="AM1855" i="20"/>
  <c r="AO518" i="20"/>
  <c r="AM3283" i="20"/>
  <c r="AM886" i="20"/>
  <c r="AM1596" i="20"/>
  <c r="AM1050" i="20"/>
  <c r="AM2734" i="20"/>
  <c r="AO3220" i="20"/>
  <c r="AO3094" i="20"/>
  <c r="AM2338" i="20"/>
  <c r="AM3318" i="20"/>
  <c r="AM1789" i="20"/>
  <c r="AM147" i="20"/>
  <c r="AM1274" i="20"/>
  <c r="AO742" i="20"/>
  <c r="AM2034" i="20"/>
  <c r="AO2044" i="20"/>
  <c r="AM459" i="20"/>
  <c r="AM2685" i="20"/>
  <c r="AM228" i="20"/>
  <c r="AO749" i="20"/>
  <c r="AM2891" i="20"/>
  <c r="AM2940" i="20"/>
  <c r="AM3490" i="20"/>
  <c r="AO1295" i="20"/>
  <c r="AO1848" i="20"/>
  <c r="AM2653" i="20"/>
  <c r="AM2646" i="20"/>
  <c r="AM3301" i="20"/>
  <c r="AM3122" i="20"/>
  <c r="AM581" i="20"/>
  <c r="AM1225" i="20"/>
  <c r="AM130" i="20"/>
  <c r="AM1320" i="20"/>
  <c r="AO2576" i="20"/>
  <c r="AM2058" i="20"/>
  <c r="AM2779" i="20"/>
  <c r="AM1292" i="20"/>
  <c r="AM3101" i="20"/>
  <c r="AM1477" i="20"/>
  <c r="AO3115" i="20"/>
  <c r="AO1743" i="20"/>
  <c r="AM1649" i="20"/>
  <c r="AO245" i="20"/>
  <c r="AO2597" i="20"/>
  <c r="AM1792" i="20"/>
  <c r="AO3486" i="20"/>
  <c r="AM1155" i="20"/>
  <c r="AM882" i="20"/>
  <c r="AM854" i="20"/>
  <c r="AM2835" i="20"/>
  <c r="AO1792" i="20"/>
  <c r="AM2713" i="20"/>
  <c r="AO392" i="20"/>
  <c r="AM2996" i="20"/>
  <c r="AO581" i="20"/>
  <c r="AM826" i="20"/>
  <c r="AO2926" i="20"/>
  <c r="AO1932" i="20"/>
  <c r="AM1505" i="20"/>
  <c r="AO1729" i="20"/>
  <c r="AM3420" i="20"/>
  <c r="AM515" i="20"/>
  <c r="AM1369" i="20"/>
  <c r="AO889" i="20"/>
  <c r="AM1680" i="20"/>
  <c r="AM539" i="20"/>
  <c r="AM1617" i="20"/>
  <c r="AO2884" i="20"/>
  <c r="AM1092" i="20"/>
  <c r="AO952" i="20"/>
  <c r="AM868" i="20"/>
  <c r="AM1348" i="20"/>
  <c r="AO2968" i="20"/>
  <c r="AM739" i="20"/>
  <c r="AO2037" i="20"/>
  <c r="AO1708" i="20"/>
  <c r="AM2041" i="20"/>
  <c r="AO2674" i="20"/>
  <c r="AM1460" i="20"/>
  <c r="AM2632" i="20"/>
  <c r="AO3381" i="20"/>
  <c r="AO105" i="20"/>
  <c r="AO1561" i="20"/>
  <c r="AM1845" i="20"/>
  <c r="AM3224" i="20"/>
  <c r="AM3350" i="20"/>
  <c r="AM2636" i="20"/>
  <c r="AO1309" i="20"/>
  <c r="AO2436" i="20"/>
  <c r="AO812" i="20"/>
  <c r="AM2629" i="20"/>
  <c r="AM2744" i="20"/>
  <c r="AM2863" i="20"/>
  <c r="AO308" i="20"/>
  <c r="AO609" i="20"/>
  <c r="AO84" i="20"/>
  <c r="AO3395" i="20"/>
  <c r="AO3017" i="20"/>
  <c r="AM700" i="20"/>
  <c r="AO3150" i="20"/>
  <c r="AO868" i="20"/>
  <c r="AO1694" i="20"/>
  <c r="AM1435" i="20"/>
  <c r="AM3070" i="20"/>
  <c r="AM2573" i="20"/>
  <c r="AM3042" i="20"/>
  <c r="AO1981" i="20"/>
  <c r="AM1859" i="20"/>
  <c r="AO2807" i="20"/>
  <c r="AM2618" i="20"/>
  <c r="AM2142" i="20"/>
  <c r="AM2506" i="20"/>
  <c r="AO3507" i="20"/>
  <c r="AM1638" i="20"/>
  <c r="AO2814" i="20"/>
  <c r="AM2688" i="20"/>
  <c r="AM3178" i="20"/>
  <c r="AM980" i="20"/>
  <c r="AM1750" i="20"/>
  <c r="AO1001" i="20"/>
  <c r="AO1547" i="20"/>
  <c r="AM1463" i="20"/>
  <c r="AM448" i="20"/>
  <c r="AM3462" i="20"/>
  <c r="AO1652" i="20"/>
  <c r="AM1414" i="20"/>
  <c r="AM3444" i="20"/>
  <c r="AM3367" i="20"/>
  <c r="AM2853" i="20"/>
  <c r="AM679" i="20"/>
  <c r="AO3388" i="20"/>
  <c r="AO3346" i="20"/>
  <c r="AM1267" i="20"/>
  <c r="AM389" i="20"/>
  <c r="AM1470" i="20"/>
  <c r="AM578" i="20"/>
  <c r="AM2923" i="20"/>
  <c r="AM3329" i="20"/>
  <c r="AM1026" i="20"/>
  <c r="AM1726" i="20"/>
  <c r="AO1267" i="20"/>
  <c r="AO2464" i="20"/>
  <c r="AO1372" i="20"/>
  <c r="AM1218" i="20"/>
  <c r="AO2758" i="20"/>
  <c r="AO294" i="20"/>
  <c r="AM3133" i="20"/>
  <c r="AO2856" i="20"/>
  <c r="AM2881" i="20"/>
  <c r="AM469" i="20"/>
  <c r="AM949" i="20"/>
  <c r="AM2909" i="20"/>
  <c r="AM2811" i="20"/>
  <c r="AO1351" i="20"/>
  <c r="AM1236" i="20"/>
  <c r="AM2426" i="20"/>
  <c r="AO1645" i="20"/>
  <c r="AM1705" i="20"/>
  <c r="AM2580" i="20"/>
  <c r="AM3192" i="20"/>
  <c r="AM2671" i="20"/>
  <c r="AO1463" i="20"/>
  <c r="AO1771" i="20"/>
  <c r="AM102" i="20"/>
  <c r="AM1558" i="20"/>
  <c r="AM1701" i="20"/>
  <c r="AM336" i="20"/>
  <c r="AM2503" i="20"/>
  <c r="AM3098" i="20"/>
  <c r="AM2720" i="20"/>
  <c r="AM1176" i="20"/>
  <c r="AO371" i="20"/>
  <c r="AM322" i="20"/>
  <c r="AM1740" i="20"/>
  <c r="AM305" i="20"/>
  <c r="AM606" i="20"/>
  <c r="AM81" i="20"/>
  <c r="AM2930" i="20"/>
  <c r="AO1764" i="20"/>
  <c r="AM956" i="20"/>
  <c r="AO2324" i="20"/>
  <c r="AM567" i="20"/>
  <c r="AM3147" i="20"/>
  <c r="AM1985" i="20"/>
  <c r="AM410" i="20"/>
  <c r="AM2916" i="20"/>
  <c r="AO1008" i="20"/>
  <c r="AM396" i="20"/>
  <c r="AM1978" i="20"/>
  <c r="AO1085" i="20"/>
  <c r="AM1488" i="20"/>
  <c r="AM3413" i="20"/>
  <c r="AM802" i="20"/>
  <c r="AM161" i="20"/>
  <c r="AM2723" i="20"/>
  <c r="AM1862" i="20"/>
  <c r="AM3493" i="20"/>
  <c r="AO3157" i="20"/>
  <c r="AM658" i="20"/>
  <c r="AM2758" i="20"/>
  <c r="AO2744" i="20"/>
  <c r="AO1939" i="20"/>
  <c r="AO3227" i="20"/>
  <c r="AM3059" i="20"/>
  <c r="AM2037" i="20"/>
  <c r="AM2051" i="20"/>
  <c r="AM238" i="20"/>
  <c r="AM588" i="20"/>
  <c r="AO959" i="20"/>
  <c r="AO679" i="20"/>
  <c r="AM3094" i="20"/>
  <c r="AO2429" i="20"/>
  <c r="AM217" i="20"/>
  <c r="AM158" i="20"/>
  <c r="AO357" i="20"/>
  <c r="AO875" i="20"/>
  <c r="AO2450" i="20"/>
  <c r="AM3045" i="20"/>
  <c r="AM2786" i="20"/>
  <c r="AM49" i="20"/>
  <c r="AM1253" i="20"/>
  <c r="AO2156" i="20"/>
  <c r="AM791" i="20"/>
  <c r="AM1764" i="20"/>
  <c r="AM3220" i="20"/>
  <c r="AM1904" i="20"/>
  <c r="AM3136" i="20"/>
  <c r="AO2002" i="20"/>
  <c r="AO917" i="20"/>
  <c r="AM1939" i="20"/>
  <c r="AM487" i="20"/>
  <c r="AO3409" i="20"/>
  <c r="AO3444" i="20"/>
  <c r="AM1995" i="20"/>
  <c r="AM1519" i="20"/>
  <c r="AO3255" i="20"/>
  <c r="AM74" i="20"/>
  <c r="AM1974" i="20"/>
  <c r="AM1992" i="20"/>
  <c r="AO399" i="20"/>
  <c r="AM3455" i="20"/>
  <c r="AM2832" i="20"/>
  <c r="AM2716" i="20"/>
  <c r="AM2093" i="20"/>
  <c r="AM3311" i="20"/>
  <c r="AM889" i="20"/>
  <c r="AM2566" i="20"/>
  <c r="AO2604" i="20"/>
  <c r="AM2279" i="20"/>
  <c r="AO2443" i="20"/>
  <c r="AO1799" i="20"/>
  <c r="AM2328" i="20"/>
  <c r="AM3437" i="20"/>
  <c r="AO3052" i="20"/>
  <c r="AM508" i="20"/>
  <c r="AM343" i="20"/>
  <c r="AO686" i="20"/>
  <c r="AO483" i="20"/>
  <c r="AM1852" i="20"/>
  <c r="AO259" i="20"/>
  <c r="AM2464" i="20"/>
  <c r="AM3273" i="20"/>
  <c r="AO1701" i="20"/>
  <c r="AO1596" i="20"/>
  <c r="AO2422" i="20"/>
  <c r="AM1215" i="20"/>
  <c r="AM1208" i="20"/>
  <c r="AO539" i="20"/>
  <c r="AM1967" i="20"/>
  <c r="AM1239" i="20"/>
  <c r="AO1414" i="20"/>
  <c r="AM1180" i="20"/>
  <c r="AM2016" i="20"/>
  <c r="AO1498" i="20"/>
  <c r="AM2860" i="20"/>
  <c r="AO994" i="20"/>
  <c r="AO2709" i="20"/>
  <c r="AO2380" i="20"/>
  <c r="AM1376" i="20"/>
  <c r="AM3294" i="20"/>
  <c r="AO938" i="20"/>
  <c r="AM2741" i="20"/>
  <c r="AO553" i="20"/>
  <c r="AM221" i="20"/>
  <c r="AO2625" i="20"/>
  <c r="AM2888" i="20"/>
  <c r="AO238" i="20"/>
  <c r="AM3385" i="20"/>
  <c r="AO1260" i="20"/>
  <c r="AM1379" i="20"/>
  <c r="AM1876" i="20"/>
  <c r="AM1397" i="20"/>
  <c r="AM2009" i="20"/>
  <c r="AO1449" i="20"/>
  <c r="AM3360" i="20"/>
  <c r="AO3290" i="20"/>
  <c r="AM399" i="20"/>
  <c r="AM63" i="20"/>
  <c r="AM382" i="20"/>
  <c r="AO1582" i="20"/>
  <c r="AM1057" i="20"/>
  <c r="AM1631" i="20"/>
  <c r="AO3087" i="20"/>
  <c r="AM1733" i="20"/>
  <c r="AM3381" i="20"/>
  <c r="AM3507" i="20"/>
  <c r="AM931" i="20"/>
  <c r="AM3255" i="20"/>
  <c r="AM3280" i="20"/>
  <c r="AO3423" i="20"/>
  <c r="AM2681" i="20"/>
  <c r="AM2415" i="20"/>
  <c r="AM2828" i="20"/>
  <c r="AM1516" i="20"/>
  <c r="AM2450" i="20"/>
  <c r="AM2667" i="20"/>
  <c r="AM3196" i="20"/>
  <c r="AM637" i="20"/>
  <c r="AM3388" i="20"/>
  <c r="AO224" i="20"/>
  <c r="AM172" i="20"/>
  <c r="AM3080" i="20"/>
  <c r="AM3171" i="20"/>
  <c r="AM2391" i="20"/>
  <c r="AO2828" i="20"/>
  <c r="AM2440" i="20"/>
  <c r="AM2524" i="20"/>
  <c r="AM3038" i="20"/>
  <c r="AO616" i="20"/>
  <c r="AO2331" i="20"/>
  <c r="AM3315" i="20"/>
  <c r="AO1155" i="20"/>
  <c r="AO1519" i="20"/>
  <c r="AM480" i="20"/>
  <c r="AM1771" i="20"/>
  <c r="AM2331" i="20"/>
  <c r="AO1365" i="20"/>
  <c r="AM1834" i="20"/>
  <c r="AM1698" i="20"/>
  <c r="AM294" i="20"/>
  <c r="AM2419" i="20"/>
  <c r="AO1218" i="20"/>
  <c r="AO1211" i="20"/>
  <c r="AO595" i="20"/>
  <c r="AM536" i="20"/>
  <c r="AM2454" i="20"/>
  <c r="AM2422" i="20"/>
  <c r="AM662" i="20"/>
  <c r="AO1183" i="20"/>
  <c r="AM3129" i="20"/>
  <c r="AM466" i="20"/>
  <c r="AO1071" i="20"/>
  <c r="AO3276" i="20"/>
  <c r="AM1775" i="20"/>
  <c r="AM3476" i="20"/>
  <c r="AM2895" i="20"/>
  <c r="AM1372" i="20"/>
  <c r="AO2457" i="20"/>
  <c r="AM3353" i="20"/>
  <c r="AM1068" i="20"/>
  <c r="AO3297" i="20"/>
  <c r="AO91" i="20"/>
  <c r="AM1999" i="20"/>
  <c r="AM270" i="20"/>
  <c r="AM1866" i="20"/>
  <c r="AO1288" i="20"/>
  <c r="AM1719" i="20"/>
  <c r="AO2800" i="20"/>
  <c r="AO3416" i="20"/>
  <c r="AM3427" i="20"/>
  <c r="AO2849" i="20"/>
  <c r="AO2373" i="20"/>
  <c r="AO3374" i="20"/>
  <c r="AM2478" i="20"/>
  <c r="AM3206" i="20"/>
  <c r="AM1495" i="20"/>
  <c r="AM123" i="20"/>
  <c r="AO1491" i="20"/>
  <c r="AM1337" i="20"/>
  <c r="AO469" i="20"/>
  <c r="AO1827" i="20"/>
  <c r="AM25" i="20"/>
  <c r="AO168" i="20"/>
  <c r="AM2366" i="20"/>
  <c r="AM56" i="20"/>
  <c r="AM3483" i="20"/>
  <c r="AM1768" i="20"/>
  <c r="AM2324" i="20"/>
  <c r="AM2678" i="20"/>
  <c r="AM1645" i="20"/>
  <c r="AM2447" i="20"/>
  <c r="AM609" i="20"/>
  <c r="AO1302" i="20"/>
  <c r="AM427" i="20"/>
  <c r="AM193" i="20"/>
  <c r="AO434" i="20"/>
  <c r="AM406" i="20"/>
  <c r="AM2951" i="20"/>
  <c r="AM2797" i="20"/>
  <c r="AM2870" i="20"/>
  <c r="AO1876" i="20"/>
  <c r="AM1827" i="20"/>
  <c r="AM1400" i="20"/>
  <c r="AM1033" i="20"/>
  <c r="AM1526" i="20"/>
  <c r="AM2282" i="20"/>
  <c r="AM2541" i="20"/>
  <c r="AM2177" i="20"/>
  <c r="AM970" i="20"/>
  <c r="AM3248" i="20"/>
  <c r="AO791" i="20"/>
  <c r="AM3504" i="20"/>
  <c r="AM914" i="20"/>
  <c r="AO3360" i="20"/>
  <c r="AM1932" i="20"/>
  <c r="AM2737" i="20"/>
  <c r="AM3339" i="20"/>
  <c r="AO2485" i="20"/>
  <c r="AO2779" i="20"/>
  <c r="AM242" i="20"/>
  <c r="AM361" i="20"/>
  <c r="AM1799" i="20"/>
  <c r="AM1362" i="20"/>
  <c r="AO2891" i="20"/>
  <c r="AO1806" i="20"/>
  <c r="AM3003" i="20"/>
  <c r="AM2601" i="20"/>
  <c r="AO2415" i="20"/>
  <c r="AO1778" i="20"/>
  <c r="AM893" i="20"/>
  <c r="AM844" i="20"/>
  <c r="AM3213" i="20"/>
  <c r="AM3465" i="20"/>
  <c r="AM3049" i="20"/>
  <c r="AM2674" i="20"/>
  <c r="AM1386" i="20"/>
  <c r="AO1379" i="20"/>
  <c r="AM438" i="20"/>
  <c r="AM847" i="20"/>
  <c r="AM53" i="20"/>
  <c r="AM431" i="20"/>
  <c r="AM1873" i="20"/>
  <c r="AO1036" i="20"/>
  <c r="AM2002" i="20"/>
  <c r="AM60" i="20"/>
  <c r="AO2870" i="20"/>
  <c r="AM585" i="20"/>
  <c r="AM291" i="20"/>
  <c r="AM2013" i="20"/>
  <c r="AO532" i="20"/>
  <c r="AO2282" i="20"/>
  <c r="AO721" i="20"/>
  <c r="AO3318" i="20"/>
  <c r="AM3276" i="20"/>
  <c r="AO3080" i="20"/>
  <c r="AM1134" i="20"/>
  <c r="AM2692" i="20"/>
  <c r="AM725" i="20"/>
  <c r="AO2541" i="20"/>
  <c r="AM2135" i="20"/>
  <c r="AO1904" i="20"/>
  <c r="AO490" i="20"/>
  <c r="AO973" i="20"/>
  <c r="AO1400" i="20"/>
  <c r="AM2849" i="20"/>
  <c r="AM3126" i="20"/>
  <c r="AM1082" i="20"/>
  <c r="AO3038" i="20"/>
  <c r="AO574" i="20"/>
  <c r="AM3357" i="20"/>
  <c r="AM1603" i="20"/>
  <c r="AO3031" i="20"/>
  <c r="AM770" i="20"/>
  <c r="AM2006" i="20"/>
  <c r="AM2482" i="20"/>
  <c r="AM2776" i="20"/>
  <c r="AM1257" i="20"/>
  <c r="AM865" i="20"/>
  <c r="AO910" i="20"/>
  <c r="AM3150" i="20"/>
  <c r="AO2219" i="20"/>
  <c r="AM3374" i="20"/>
  <c r="AM571" i="20"/>
  <c r="AM3112" i="20"/>
  <c r="AO1785" i="20"/>
  <c r="AM851" i="20"/>
  <c r="AM1288" i="20"/>
  <c r="AM1113" i="20"/>
  <c r="AM3336" i="20"/>
  <c r="AM2587" i="20"/>
  <c r="AM133" i="20"/>
  <c r="AM3056" i="20"/>
  <c r="AO658" i="20"/>
  <c r="AO1099" i="20"/>
  <c r="AO1911" i="20"/>
  <c r="AO28" i="20"/>
  <c r="AM1491" i="20"/>
  <c r="AO2723" i="20"/>
  <c r="AM1260" i="20"/>
  <c r="AO805" i="20"/>
  <c r="AO1603" i="20"/>
  <c r="AO3430" i="20"/>
  <c r="AM2856" i="20"/>
  <c r="AO2569" i="20"/>
  <c r="AM1264" i="20"/>
  <c r="AM1313" i="20"/>
  <c r="AO3479" i="20"/>
  <c r="AM2377" i="20"/>
  <c r="AO1736" i="20"/>
  <c r="AM872" i="20"/>
  <c r="AM879" i="20"/>
  <c r="AO2919" i="20"/>
  <c r="AO2835" i="20"/>
  <c r="AO2009" i="20"/>
  <c r="AM3000" i="20"/>
  <c r="AO2177" i="20"/>
  <c r="AM697" i="20"/>
  <c r="AM3406" i="20"/>
  <c r="AO3045" i="20"/>
  <c r="AM109" i="20"/>
  <c r="AM1453" i="20"/>
  <c r="AM3451" i="20"/>
  <c r="AO2338" i="20"/>
  <c r="AM613" i="20"/>
  <c r="AM263" i="20"/>
  <c r="AO2534" i="20"/>
  <c r="AM1593" i="20"/>
  <c r="AM991" i="20"/>
  <c r="AM2363" i="20"/>
  <c r="AM1810" i="20"/>
  <c r="AM2695" i="20"/>
  <c r="AM809" i="20"/>
  <c r="AM3343" i="20"/>
  <c r="AM1848" i="20"/>
  <c r="AO3073" i="20"/>
  <c r="AM686" i="20"/>
  <c r="AO1988" i="20"/>
  <c r="AM907" i="20"/>
  <c r="AM1446" i="20"/>
  <c r="AM1110" i="20"/>
  <c r="AM2216" i="20"/>
  <c r="AO3339" i="20"/>
  <c r="AM273" i="20"/>
  <c r="AO3003" i="20"/>
  <c r="AO63" i="20"/>
  <c r="AM1782" i="20"/>
  <c r="AM1099" i="20"/>
  <c r="AO854" i="20"/>
  <c r="AO2590" i="20"/>
  <c r="AM1152" i="20"/>
  <c r="AM1509" i="20"/>
  <c r="AO1386" i="20"/>
  <c r="AM3392" i="20"/>
  <c r="AO1638" i="20"/>
  <c r="AO504" i="20"/>
  <c r="AO770" i="20"/>
  <c r="AM1943" i="20"/>
  <c r="AM165" i="20"/>
  <c r="AO700" i="20"/>
  <c r="AM504" i="20"/>
  <c r="AO1575" i="20"/>
  <c r="AM2174" i="20"/>
  <c r="AO847" i="20"/>
  <c r="AM375" i="20"/>
  <c r="AM2727" i="20"/>
  <c r="AM557" i="20"/>
  <c r="AM1869" i="20"/>
  <c r="AM574" i="20"/>
  <c r="AM623" i="20"/>
  <c r="AO3206" i="20"/>
  <c r="AM1729" i="20"/>
  <c r="AM2461" i="20"/>
  <c r="AO1855" i="20"/>
  <c r="AO2912" i="20"/>
  <c r="AM301" i="20"/>
  <c r="AM368" i="20"/>
  <c r="AM245" i="20"/>
  <c r="AM2937" i="20"/>
  <c r="AM2412" i="20"/>
  <c r="AO1337" i="20"/>
  <c r="AO2499" i="20"/>
  <c r="AM3423" i="20"/>
  <c r="AO1666" i="20"/>
  <c r="AM378" i="20"/>
  <c r="AM518" i="20"/>
  <c r="AO1050" i="20"/>
  <c r="AM1089" i="20"/>
  <c r="AM592" i="20"/>
  <c r="AM1411" i="20"/>
  <c r="AO2114" i="20"/>
  <c r="AO3458" i="20"/>
  <c r="AM3175" i="20"/>
  <c r="AO315" i="20"/>
  <c r="AO2933" i="20"/>
  <c r="AO3283" i="20"/>
  <c r="AO385" i="20"/>
  <c r="AM1334" i="20"/>
  <c r="AM154" i="20"/>
  <c r="AM1404" i="20"/>
  <c r="AO126" i="20"/>
  <c r="AO448" i="20"/>
  <c r="AO2940" i="20"/>
  <c r="AM1561" i="20"/>
  <c r="AM2783" i="20"/>
  <c r="AO2359" i="20"/>
  <c r="AM676" i="20"/>
  <c r="AM2867" i="20"/>
  <c r="AO665" i="20"/>
  <c r="AM1761" i="20"/>
  <c r="AO560" i="20"/>
  <c r="AM1960" i="20"/>
  <c r="AM2436" i="20"/>
  <c r="AM1803" i="20"/>
  <c r="AM2979" i="20"/>
  <c r="AM3031" i="20"/>
  <c r="AM417" i="20"/>
  <c r="AM2825" i="20"/>
  <c r="AO3500" i="20"/>
  <c r="AO2394" i="20"/>
  <c r="AO1239" i="20"/>
  <c r="AO343" i="20"/>
  <c r="AM3378" i="20"/>
  <c r="AO1505" i="20"/>
  <c r="AM2517" i="20"/>
  <c r="AM2583" i="20"/>
  <c r="AM1656" i="20"/>
  <c r="AM490" i="20"/>
  <c r="AM2622" i="20"/>
  <c r="AO2058" i="20"/>
  <c r="AO2730" i="20"/>
  <c r="AM1824" i="20"/>
  <c r="AM1005" i="20"/>
  <c r="AM2314" i="20"/>
  <c r="AO413" i="20"/>
  <c r="AO3269" i="20"/>
  <c r="AM721" i="20"/>
  <c r="AO1456" i="20"/>
  <c r="AO2317" i="20"/>
  <c r="AM3210" i="20"/>
  <c r="AO2982" i="20"/>
  <c r="AO3171" i="20"/>
  <c r="AM434" i="20"/>
  <c r="AM1600" i="20"/>
  <c r="AM1204" i="20"/>
  <c r="AO1393" i="20"/>
  <c r="AM1432" i="20"/>
  <c r="AO42" i="20"/>
  <c r="AM683" i="20"/>
  <c r="AM1694" i="20"/>
  <c r="AM1540" i="20"/>
  <c r="AO2583" i="20"/>
  <c r="AM256" i="20"/>
  <c r="AO2863" i="20"/>
  <c r="AM2706" i="20"/>
  <c r="AM2044" i="20"/>
  <c r="AM2433" i="20"/>
  <c r="AO2632" i="20"/>
  <c r="AM2069" i="20"/>
  <c r="AM550" i="20"/>
  <c r="AO1995" i="20"/>
  <c r="AM3014" i="20"/>
  <c r="AM70" i="20"/>
  <c r="AM2321" i="20"/>
  <c r="AO273" i="20"/>
  <c r="AO1869" i="20"/>
  <c r="AO1057" i="20"/>
  <c r="AM1285" i="20"/>
  <c r="AO1722" i="20"/>
  <c r="AM3266" i="20"/>
  <c r="AM2814" i="20"/>
  <c r="AM2846" i="20"/>
  <c r="AM2370" i="20"/>
  <c r="AO3213" i="20"/>
  <c r="AM3371" i="20"/>
  <c r="AM3168" i="20"/>
  <c r="AM763" i="20"/>
  <c r="AM28" i="20"/>
  <c r="AM616" i="20"/>
  <c r="AM1988" i="20"/>
  <c r="E6" i="21"/>
  <c r="C8" i="22"/>
  <c r="B8" i="22"/>
  <c r="H3" i="22"/>
  <c r="G3" i="22"/>
  <c r="F3" i="22"/>
  <c r="E3" i="22"/>
  <c r="D3" i="22"/>
  <c r="H10" i="21"/>
  <c r="H8" i="22" s="1"/>
  <c r="E10" i="21"/>
  <c r="E11" i="21" s="1"/>
  <c r="F10" i="21"/>
  <c r="F8" i="22" s="1"/>
  <c r="G10" i="21"/>
  <c r="G8" i="22" s="1"/>
  <c r="E8" i="22" l="1"/>
  <c r="B18" i="22"/>
  <c r="J3" i="22"/>
  <c r="I10" i="21"/>
  <c r="I8" i="22" s="1"/>
  <c r="J5" i="21"/>
  <c r="D13" i="22" l="1"/>
  <c r="H13" i="22"/>
  <c r="E13" i="22"/>
  <c r="G13" i="22"/>
  <c r="F13" i="22"/>
  <c r="T9" i="20"/>
  <c r="J9" i="20"/>
  <c r="K9" i="20"/>
  <c r="AE9" i="20"/>
  <c r="AF18" i="20" l="1"/>
  <c r="L18" i="20"/>
  <c r="T21" i="20"/>
  <c r="AQ530" i="20" l="1"/>
  <c r="AQ529" i="20"/>
  <c r="AQ528" i="20"/>
  <c r="AQ527" i="20"/>
  <c r="AQ526" i="20"/>
  <c r="AQ525" i="20"/>
  <c r="AQ524" i="20"/>
  <c r="AQ523" i="20"/>
  <c r="AQ522" i="20"/>
  <c r="AQ521" i="20"/>
  <c r="AQ520" i="20"/>
  <c r="AQ519" i="20"/>
  <c r="AQ518" i="20"/>
  <c r="AQ517" i="20"/>
  <c r="AQ516" i="20"/>
  <c r="AQ515" i="20"/>
  <c r="AQ514" i="20"/>
  <c r="AQ513" i="20"/>
  <c r="AQ512" i="20"/>
  <c r="AQ511" i="20"/>
  <c r="AQ510" i="20"/>
  <c r="AQ509" i="20"/>
  <c r="AQ508" i="20"/>
  <c r="AQ507" i="20"/>
  <c r="AQ506" i="20"/>
  <c r="AQ505" i="20"/>
  <c r="AQ504" i="20"/>
  <c r="AQ503" i="20"/>
  <c r="AQ502" i="20"/>
  <c r="AQ501" i="20"/>
  <c r="AQ500" i="20"/>
  <c r="AQ499" i="20"/>
  <c r="AQ498" i="20"/>
  <c r="AQ497" i="20"/>
  <c r="AQ496" i="20"/>
  <c r="AQ495" i="20"/>
  <c r="AQ494" i="20"/>
  <c r="AQ493" i="20"/>
  <c r="AQ492" i="20"/>
  <c r="AQ491" i="20"/>
  <c r="AQ490" i="20"/>
  <c r="AQ489" i="20"/>
  <c r="AQ488" i="20"/>
  <c r="AQ487" i="20"/>
  <c r="AQ486" i="20"/>
  <c r="AQ485" i="20"/>
  <c r="AQ484" i="20"/>
  <c r="AQ483" i="20"/>
  <c r="AQ482" i="20"/>
  <c r="AQ481" i="20"/>
  <c r="AQ480" i="20"/>
  <c r="AQ479" i="20"/>
  <c r="AQ478" i="20"/>
  <c r="AQ477" i="20"/>
  <c r="AQ476" i="20"/>
  <c r="AQ475" i="20"/>
  <c r="AQ474" i="20"/>
  <c r="AQ473" i="20"/>
  <c r="AQ472" i="20"/>
  <c r="AQ471" i="20"/>
  <c r="AQ470" i="20"/>
  <c r="AQ469" i="20"/>
  <c r="AQ468" i="20"/>
  <c r="AQ467" i="20"/>
  <c r="AQ466" i="20"/>
  <c r="AQ465" i="20"/>
  <c r="AQ464" i="20"/>
  <c r="AQ463" i="20"/>
  <c r="AQ462" i="20"/>
  <c r="AQ461" i="20"/>
  <c r="AQ460" i="20"/>
  <c r="AQ459" i="20"/>
  <c r="B459" i="20"/>
  <c r="AQ458" i="20"/>
  <c r="AQ457" i="20"/>
  <c r="AQ456" i="20"/>
  <c r="AQ455" i="20"/>
  <c r="AQ454" i="20"/>
  <c r="AQ453" i="20"/>
  <c r="AQ452" i="20"/>
  <c r="AQ451" i="20"/>
  <c r="AQ450" i="20"/>
  <c r="AQ449" i="20"/>
  <c r="AQ448" i="20"/>
  <c r="AQ447" i="20"/>
  <c r="AQ446" i="20"/>
  <c r="AQ445" i="20"/>
  <c r="AQ444" i="20"/>
  <c r="AQ443" i="20"/>
  <c r="AQ442" i="20"/>
  <c r="AQ441" i="20"/>
  <c r="AQ440" i="20"/>
  <c r="AQ439" i="20"/>
  <c r="AQ438" i="20"/>
  <c r="AQ437" i="20"/>
  <c r="AQ436" i="20"/>
  <c r="AQ435" i="20"/>
  <c r="AQ434" i="20"/>
  <c r="AQ433" i="20"/>
  <c r="AQ432" i="20"/>
  <c r="AQ431" i="20"/>
  <c r="AQ430" i="20"/>
  <c r="AQ429" i="20"/>
  <c r="AQ428" i="20"/>
  <c r="AQ427" i="20"/>
  <c r="AQ426" i="20"/>
  <c r="AQ425" i="20"/>
  <c r="AQ424" i="20"/>
  <c r="AQ423" i="20"/>
  <c r="AQ422" i="20"/>
  <c r="AQ421" i="20"/>
  <c r="AQ420" i="20"/>
  <c r="AQ419" i="20"/>
  <c r="AQ418" i="20"/>
  <c r="AQ417" i="20"/>
  <c r="AQ416" i="20"/>
  <c r="AQ415" i="20"/>
  <c r="AQ414" i="20"/>
  <c r="AQ413" i="20"/>
  <c r="AQ412" i="20"/>
  <c r="AQ411" i="20"/>
  <c r="AQ410" i="20"/>
  <c r="AQ409" i="20"/>
  <c r="AQ408" i="20"/>
  <c r="AQ407" i="20"/>
  <c r="AQ406" i="20"/>
  <c r="AQ405" i="20"/>
  <c r="AQ404" i="20"/>
  <c r="AQ403" i="20"/>
  <c r="AQ402" i="20"/>
  <c r="AQ401" i="20"/>
  <c r="AQ400" i="20"/>
  <c r="AQ399" i="20"/>
  <c r="AQ398" i="20"/>
  <c r="AQ397" i="20"/>
  <c r="AQ396" i="20"/>
  <c r="AQ395" i="20"/>
  <c r="AQ394" i="20"/>
  <c r="AQ393" i="20"/>
  <c r="AQ392" i="20"/>
  <c r="AQ391" i="20"/>
  <c r="AQ390" i="20"/>
  <c r="AQ389" i="20"/>
  <c r="AQ388" i="20"/>
  <c r="AQ387" i="20"/>
  <c r="AQ386" i="20"/>
  <c r="AQ385" i="20"/>
  <c r="AQ384" i="20"/>
  <c r="AQ383" i="20"/>
  <c r="AQ382" i="20"/>
  <c r="AQ381" i="20"/>
  <c r="AQ380" i="20"/>
  <c r="AQ379" i="20"/>
  <c r="AQ378" i="20"/>
  <c r="AQ377" i="20"/>
  <c r="AQ376" i="20"/>
  <c r="AQ375" i="20"/>
  <c r="AQ374" i="20"/>
  <c r="AQ373" i="20"/>
  <c r="AQ372" i="20"/>
  <c r="AQ371" i="20"/>
  <c r="AQ370" i="20"/>
  <c r="AQ369" i="20"/>
  <c r="AQ368" i="20"/>
  <c r="AQ367" i="20"/>
  <c r="AQ366" i="20"/>
  <c r="AQ365" i="20"/>
  <c r="AQ364" i="20"/>
  <c r="AQ363" i="20"/>
  <c r="AQ362" i="20"/>
  <c r="AQ361" i="20"/>
  <c r="AQ360" i="20"/>
  <c r="AQ359" i="20"/>
  <c r="AQ358" i="20"/>
  <c r="AQ357" i="20"/>
  <c r="AQ356" i="20"/>
  <c r="AQ355" i="20"/>
  <c r="AQ354" i="20"/>
  <c r="AQ353" i="20"/>
  <c r="AQ352" i="20"/>
  <c r="AQ351" i="20"/>
  <c r="AQ350" i="20"/>
  <c r="AQ349" i="20"/>
  <c r="AQ348" i="20"/>
  <c r="AQ347" i="20"/>
  <c r="AQ346" i="20"/>
  <c r="AQ345" i="20"/>
  <c r="AQ344" i="20"/>
  <c r="AQ343" i="20"/>
  <c r="AQ342" i="20"/>
  <c r="AQ341" i="20"/>
  <c r="AQ340" i="20"/>
  <c r="AQ339" i="20"/>
  <c r="AQ338" i="20"/>
  <c r="AQ337" i="20"/>
  <c r="AQ336" i="20"/>
  <c r="AQ335" i="20"/>
  <c r="AQ334" i="20"/>
  <c r="AQ333" i="20"/>
  <c r="AQ332" i="20"/>
  <c r="AQ331" i="20"/>
  <c r="AQ330" i="20"/>
  <c r="AQ329" i="20"/>
  <c r="AQ328" i="20"/>
  <c r="AQ327" i="20"/>
  <c r="AQ326" i="20"/>
  <c r="AQ325" i="20"/>
  <c r="AQ324" i="20"/>
  <c r="AQ323" i="20"/>
  <c r="AQ322" i="20"/>
  <c r="AQ321" i="20"/>
  <c r="AQ320" i="20"/>
  <c r="AQ319" i="20"/>
  <c r="AQ318" i="20"/>
  <c r="AQ317" i="20"/>
  <c r="AQ316" i="20"/>
  <c r="AQ315" i="20"/>
  <c r="AQ314" i="20"/>
  <c r="AQ313" i="20"/>
  <c r="AQ312" i="20"/>
  <c r="AQ311" i="20"/>
  <c r="AQ310" i="20"/>
  <c r="AQ309" i="20"/>
  <c r="AQ308" i="20"/>
  <c r="AQ307" i="20"/>
  <c r="AQ306" i="20"/>
  <c r="AQ305" i="20"/>
  <c r="AQ304" i="20"/>
  <c r="AQ303" i="20"/>
  <c r="AQ302" i="20"/>
  <c r="AQ301" i="20"/>
  <c r="AQ300" i="20"/>
  <c r="AQ299" i="20"/>
  <c r="AQ298" i="20"/>
  <c r="AQ297" i="20"/>
  <c r="AQ296" i="20"/>
  <c r="AQ295" i="20"/>
  <c r="AQ294" i="20"/>
  <c r="AQ293" i="20"/>
  <c r="AQ292" i="20"/>
  <c r="AQ291" i="20"/>
  <c r="AQ290" i="20"/>
  <c r="AQ289" i="20"/>
  <c r="AQ288" i="20"/>
  <c r="AQ287" i="20"/>
  <c r="AQ286" i="20"/>
  <c r="AQ285" i="20"/>
  <c r="AQ284" i="20"/>
  <c r="AQ283" i="20"/>
  <c r="AQ282" i="20"/>
  <c r="AQ281" i="20"/>
  <c r="AQ280" i="20"/>
  <c r="AQ279" i="20"/>
  <c r="AQ278" i="20"/>
  <c r="AQ277" i="20"/>
  <c r="AQ276" i="20"/>
  <c r="AQ275" i="20"/>
  <c r="AQ274" i="20"/>
  <c r="AQ273" i="20"/>
  <c r="AQ272" i="20"/>
  <c r="AQ271" i="20"/>
  <c r="AQ270" i="20"/>
  <c r="AQ269" i="20"/>
  <c r="AQ268" i="20"/>
  <c r="AQ267" i="20"/>
  <c r="AQ266" i="20"/>
  <c r="AQ265" i="20"/>
  <c r="AQ264" i="20"/>
  <c r="AQ263" i="20"/>
  <c r="AQ262" i="20"/>
  <c r="AQ261" i="20"/>
  <c r="AQ260" i="20"/>
  <c r="AQ259" i="20"/>
  <c r="AQ258" i="20"/>
  <c r="AQ257" i="20"/>
  <c r="AQ256" i="20"/>
  <c r="AQ255" i="20"/>
  <c r="AQ254" i="20"/>
  <c r="AQ253" i="20"/>
  <c r="AQ252" i="20"/>
  <c r="AQ251" i="20"/>
  <c r="AQ250" i="20"/>
  <c r="AQ249" i="20"/>
  <c r="AQ248" i="20"/>
  <c r="AQ247" i="20"/>
  <c r="AQ246" i="20"/>
  <c r="AQ245" i="20"/>
  <c r="AQ244" i="20"/>
  <c r="AQ243" i="20"/>
  <c r="AQ242" i="20"/>
  <c r="AQ241" i="20"/>
  <c r="AQ240" i="20"/>
  <c r="AQ239" i="20"/>
  <c r="AQ238" i="20"/>
  <c r="AQ237" i="20"/>
  <c r="AQ236" i="20"/>
  <c r="AQ235" i="20"/>
  <c r="AQ234" i="20"/>
  <c r="AQ233" i="20"/>
  <c r="AQ232" i="20"/>
  <c r="AQ231" i="20"/>
  <c r="AQ230" i="20"/>
  <c r="AQ229" i="20"/>
  <c r="AQ228" i="20"/>
  <c r="AQ227" i="20"/>
  <c r="AQ226" i="20"/>
  <c r="AQ225" i="20"/>
  <c r="AQ224" i="20"/>
  <c r="AQ223" i="20"/>
  <c r="AQ222" i="20"/>
  <c r="AQ221" i="20"/>
  <c r="AQ220" i="20"/>
  <c r="AQ219" i="20"/>
  <c r="AQ218" i="20"/>
  <c r="AQ217" i="20"/>
  <c r="AQ216" i="20"/>
  <c r="AQ215" i="20"/>
  <c r="AQ214" i="20"/>
  <c r="AQ213" i="20"/>
  <c r="AQ212" i="20"/>
  <c r="AQ211" i="20"/>
  <c r="AQ210" i="20"/>
  <c r="AQ209" i="20"/>
  <c r="AQ208" i="20"/>
  <c r="AQ207" i="20"/>
  <c r="AQ206" i="20"/>
  <c r="AQ205" i="20"/>
  <c r="AQ204" i="20"/>
  <c r="AQ203" i="20"/>
  <c r="AQ202" i="20"/>
  <c r="AQ201" i="20"/>
  <c r="AQ200" i="20"/>
  <c r="AQ199" i="20"/>
  <c r="AQ198" i="20"/>
  <c r="AQ197" i="20"/>
  <c r="AQ196" i="20"/>
  <c r="AQ195" i="20"/>
  <c r="AQ194" i="20"/>
  <c r="AQ193" i="20"/>
  <c r="AQ192" i="20"/>
  <c r="AQ191" i="20"/>
  <c r="AQ190" i="20"/>
  <c r="AQ189" i="20"/>
  <c r="AQ188" i="20"/>
  <c r="AQ187" i="20"/>
  <c r="AQ186" i="20"/>
  <c r="AQ185" i="20"/>
  <c r="AQ184" i="20"/>
  <c r="AQ183" i="20"/>
  <c r="AQ182" i="20"/>
  <c r="AQ181" i="20"/>
  <c r="AQ180" i="20"/>
  <c r="AQ179" i="20"/>
  <c r="AQ178" i="20"/>
  <c r="AQ177" i="20"/>
  <c r="AQ176" i="20"/>
  <c r="AQ175" i="20"/>
  <c r="AQ174" i="20"/>
  <c r="AQ173" i="20"/>
  <c r="AQ172" i="20"/>
  <c r="AQ171" i="20"/>
  <c r="AQ170" i="20"/>
  <c r="AQ169" i="20"/>
  <c r="AQ168" i="20"/>
  <c r="AQ167" i="20"/>
  <c r="AQ166" i="20"/>
  <c r="AQ165" i="20"/>
  <c r="AQ164" i="20"/>
  <c r="AQ163" i="20"/>
  <c r="AQ162" i="20"/>
  <c r="AQ161" i="20"/>
  <c r="AQ160" i="20"/>
  <c r="AQ159" i="20"/>
  <c r="AQ158" i="20"/>
  <c r="AQ157" i="20"/>
  <c r="AQ156" i="20"/>
  <c r="AQ155" i="20"/>
  <c r="AQ154" i="20"/>
  <c r="AQ153" i="20"/>
  <c r="AQ152" i="20"/>
  <c r="AQ151" i="20"/>
  <c r="AQ150" i="20"/>
  <c r="AQ149" i="20"/>
  <c r="AQ148" i="20"/>
  <c r="AQ147" i="20"/>
  <c r="AQ146" i="20"/>
  <c r="AQ145" i="20"/>
  <c r="AQ144" i="20"/>
  <c r="AQ143" i="20"/>
  <c r="AQ142" i="20"/>
  <c r="AQ141" i="20"/>
  <c r="AQ140" i="20"/>
  <c r="AQ139" i="20"/>
  <c r="AQ138" i="20"/>
  <c r="AQ137" i="20"/>
  <c r="AQ136" i="20"/>
  <c r="AQ135" i="20"/>
  <c r="AQ134" i="20"/>
  <c r="AQ133" i="20"/>
  <c r="AQ132" i="20"/>
  <c r="AQ131" i="20"/>
  <c r="AQ130" i="20"/>
  <c r="AQ129" i="20"/>
  <c r="AQ128" i="20"/>
  <c r="AQ127" i="20"/>
  <c r="AQ126" i="20"/>
  <c r="AQ125" i="20"/>
  <c r="AQ124" i="20"/>
  <c r="AQ123" i="20"/>
  <c r="AQ122" i="20"/>
  <c r="AQ121" i="20"/>
  <c r="AQ120" i="20"/>
  <c r="AQ119" i="20"/>
  <c r="AQ118" i="20"/>
  <c r="AQ117" i="20"/>
  <c r="AQ116" i="20"/>
  <c r="AQ115" i="20"/>
  <c r="AQ114" i="20"/>
  <c r="AQ113" i="20"/>
  <c r="AQ112" i="20"/>
  <c r="AQ111" i="20"/>
  <c r="AQ110" i="20"/>
  <c r="AQ109" i="20"/>
  <c r="AQ108" i="20"/>
  <c r="AQ107" i="20"/>
  <c r="AQ106" i="20"/>
  <c r="AQ105" i="20"/>
  <c r="AQ104" i="20"/>
  <c r="AQ103" i="20"/>
  <c r="AQ102" i="20"/>
  <c r="AQ101" i="20"/>
  <c r="AQ100" i="20"/>
  <c r="AQ99" i="20"/>
  <c r="AQ98" i="20"/>
  <c r="AQ97" i="20"/>
  <c r="AQ96" i="20"/>
  <c r="AQ94" i="20"/>
  <c r="AQ93" i="20"/>
  <c r="AQ92" i="20"/>
  <c r="AQ91" i="20"/>
  <c r="AQ90" i="20"/>
  <c r="AQ89" i="20"/>
  <c r="AQ88" i="20"/>
  <c r="AQ87" i="20"/>
  <c r="AQ86" i="20"/>
  <c r="AQ85" i="20"/>
  <c r="AQ84" i="20"/>
  <c r="AQ83" i="20"/>
  <c r="AQ82" i="20"/>
  <c r="AQ81" i="20"/>
  <c r="AQ80" i="20"/>
  <c r="AQ79" i="20"/>
  <c r="AQ78" i="20"/>
  <c r="AQ77" i="20"/>
  <c r="AQ76" i="20"/>
  <c r="AQ75" i="20"/>
  <c r="AQ74" i="20"/>
  <c r="AQ73" i="20"/>
  <c r="AQ72" i="20"/>
  <c r="AQ71" i="20"/>
  <c r="AQ70" i="20"/>
  <c r="AQ69" i="20"/>
  <c r="AQ68" i="20"/>
  <c r="AQ67" i="20"/>
  <c r="AQ66" i="20"/>
  <c r="AQ65" i="20"/>
  <c r="AQ64" i="20"/>
  <c r="AQ63" i="20"/>
  <c r="AQ62" i="20"/>
  <c r="AQ61" i="20"/>
  <c r="AQ60" i="20"/>
  <c r="AQ59" i="20"/>
  <c r="AQ58" i="20"/>
  <c r="AQ57" i="20"/>
  <c r="AQ56" i="20"/>
  <c r="AQ55" i="20"/>
  <c r="AQ54" i="20"/>
  <c r="AQ53" i="20"/>
  <c r="AQ52" i="20"/>
  <c r="AQ51" i="20"/>
  <c r="AQ50" i="20"/>
  <c r="AQ49" i="20"/>
  <c r="AQ48" i="20"/>
  <c r="AQ47" i="20"/>
  <c r="AQ46" i="20"/>
  <c r="AQ45" i="20"/>
  <c r="AQ44" i="20"/>
  <c r="AQ43" i="20"/>
  <c r="AQ42" i="20"/>
  <c r="AQ41" i="20"/>
  <c r="AQ40" i="20"/>
  <c r="AQ39" i="20"/>
  <c r="AQ38" i="20"/>
  <c r="AQ37" i="20"/>
  <c r="AQ36" i="20"/>
  <c r="AQ35" i="20"/>
  <c r="AQ34" i="20"/>
  <c r="AQ33" i="20"/>
  <c r="AQ95" i="20" l="1"/>
  <c r="N18" i="20"/>
  <c r="O18" i="20"/>
  <c r="P18" i="20"/>
  <c r="Q18" i="20"/>
  <c r="X18" i="20" l="1"/>
  <c r="AA18" i="20"/>
  <c r="Z18" i="20"/>
  <c r="Y18" i="20"/>
  <c r="AI18" i="20" l="1"/>
  <c r="AH18" i="20"/>
  <c r="AJ18" i="20" l="1"/>
  <c r="AK18" i="20"/>
  <c r="AS373" i="20"/>
  <c r="AS339" i="20"/>
  <c r="AS112" i="20"/>
  <c r="AS178" i="20"/>
  <c r="AS83" i="20"/>
  <c r="AS519" i="20"/>
  <c r="AS293" i="20"/>
  <c r="AS129" i="20" l="1"/>
  <c r="AS278" i="20"/>
  <c r="AS445" i="20"/>
  <c r="AS358" i="20"/>
  <c r="AS425" i="20"/>
  <c r="AS90" i="20"/>
  <c r="AS249" i="20"/>
  <c r="AS273" i="20"/>
  <c r="AS70" i="20"/>
  <c r="AS209" i="20"/>
  <c r="AS247" i="20"/>
  <c r="AS497" i="20"/>
  <c r="AS512" i="20"/>
  <c r="AS514" i="20"/>
  <c r="AS524" i="20"/>
  <c r="AS359" i="20"/>
  <c r="AS211" i="20"/>
  <c r="AS467" i="20"/>
  <c r="AS81" i="20"/>
  <c r="AS96" i="20"/>
  <c r="AS142" i="20"/>
  <c r="AS97" i="20"/>
  <c r="AS416" i="20"/>
  <c r="AS35" i="20"/>
  <c r="AS217" i="20"/>
  <c r="AS485" i="20"/>
  <c r="AS235" i="20"/>
  <c r="AS473" i="20"/>
  <c r="AS394" i="20"/>
  <c r="AS226" i="20"/>
  <c r="AS223" i="20"/>
  <c r="AS266" i="20"/>
  <c r="AS348" i="20"/>
  <c r="AS197" i="20"/>
  <c r="AS403" i="20"/>
  <c r="AS202" i="20"/>
  <c r="AS214" i="20"/>
  <c r="AS323" i="20"/>
  <c r="AS242" i="20"/>
  <c r="AS335" i="20"/>
  <c r="AS100" i="20"/>
  <c r="AS173" i="20"/>
  <c r="AS130" i="20"/>
  <c r="AS304" i="20"/>
  <c r="AS221" i="20"/>
  <c r="AS76" i="20"/>
  <c r="AS500" i="20"/>
  <c r="AS79" i="20"/>
  <c r="AS184" i="20"/>
  <c r="AS229" i="20"/>
  <c r="AS261" i="20"/>
  <c r="AS263" i="20"/>
  <c r="AS307" i="20"/>
  <c r="AS199" i="20"/>
  <c r="AS204" i="20"/>
  <c r="AS389" i="20"/>
  <c r="AS135" i="20"/>
  <c r="AS134" i="20"/>
  <c r="AS34" i="20"/>
  <c r="AS474" i="20"/>
  <c r="AS390" i="20"/>
  <c r="AS371" i="20"/>
  <c r="AS320" i="20"/>
  <c r="AS322" i="20"/>
  <c r="AS137" i="20"/>
  <c r="AS290" i="20"/>
  <c r="AS404" i="20"/>
  <c r="AS299" i="20"/>
  <c r="AS103" i="20"/>
  <c r="AS365" i="20"/>
  <c r="AS52" i="20"/>
  <c r="AS166" i="20"/>
  <c r="AS313" i="20"/>
  <c r="AS412" i="20"/>
  <c r="AS122" i="20"/>
  <c r="AS281" i="20"/>
  <c r="AS442" i="20"/>
  <c r="AS250" i="20"/>
  <c r="AS66" i="20"/>
  <c r="AS254" i="20"/>
  <c r="AS117" i="20"/>
  <c r="AS276" i="20"/>
  <c r="AS205" i="20"/>
  <c r="AS155" i="20"/>
  <c r="AS367" i="20"/>
  <c r="AS421" i="20"/>
  <c r="AS423" i="20"/>
  <c r="AS161" i="20"/>
  <c r="AS456" i="20"/>
  <c r="AS141" i="20"/>
  <c r="AS243" i="20"/>
  <c r="AS427" i="20"/>
  <c r="AS311" i="20"/>
  <c r="AS159" i="20"/>
  <c r="AS196" i="20"/>
  <c r="AS259" i="20"/>
  <c r="AS385" i="20"/>
  <c r="AS352" i="20"/>
  <c r="AS153" i="20"/>
  <c r="AS234" i="20"/>
  <c r="AS309" i="20"/>
  <c r="AS306" i="20"/>
  <c r="AS347" i="20"/>
  <c r="AS114" i="20"/>
  <c r="AS146" i="20"/>
  <c r="AS54" i="20"/>
  <c r="AS460" i="20"/>
  <c r="AS432" i="20"/>
  <c r="AS525" i="20"/>
  <c r="AS479" i="20"/>
  <c r="AS160" i="20"/>
  <c r="AS312" i="20"/>
  <c r="AS491" i="20"/>
  <c r="AS446" i="20"/>
  <c r="AS39" i="20"/>
  <c r="AS287" i="20"/>
  <c r="AS113" i="20"/>
  <c r="AU112" i="20" s="1"/>
  <c r="AS314" i="20"/>
  <c r="AS316" i="20"/>
  <c r="AS315" i="20"/>
  <c r="AS262" i="20"/>
  <c r="AS297" i="20"/>
  <c r="AS408" i="20"/>
  <c r="AS72" i="20"/>
  <c r="AS152" i="20"/>
  <c r="AS392" i="20"/>
  <c r="AS356" i="20"/>
  <c r="AS374" i="20"/>
  <c r="AU373" i="20" s="1"/>
  <c r="AS275" i="20"/>
  <c r="AS232" i="20"/>
  <c r="AS441" i="20"/>
  <c r="AS523" i="20"/>
  <c r="AS318" i="20"/>
  <c r="AS457" i="20"/>
  <c r="AS91" i="20"/>
  <c r="AS489" i="20"/>
  <c r="AS67" i="20"/>
  <c r="AS51" i="20"/>
  <c r="AS73" i="20"/>
  <c r="AS172" i="20"/>
  <c r="AS407" i="20"/>
  <c r="AS340" i="20"/>
  <c r="AU339" i="20" s="1"/>
  <c r="AS351" i="20"/>
  <c r="AS154" i="20"/>
  <c r="AS238" i="20"/>
  <c r="AS64" i="20"/>
  <c r="AS302" i="20"/>
  <c r="AS149" i="20"/>
  <c r="AS222" i="20"/>
  <c r="AS75" i="20"/>
  <c r="AS402" i="20"/>
  <c r="AS386" i="20"/>
  <c r="AS185" i="20"/>
  <c r="AS284" i="20"/>
  <c r="AS58" i="20"/>
  <c r="AS285" i="20"/>
  <c r="AS94" i="20"/>
  <c r="AS424" i="20"/>
  <c r="AS210" i="20"/>
  <c r="AS56" i="20"/>
  <c r="AS346" i="20"/>
  <c r="AS233" i="20"/>
  <c r="AS325" i="20"/>
  <c r="AS93" i="20"/>
  <c r="AS494" i="20"/>
  <c r="AS107" i="20"/>
  <c r="AS462" i="20"/>
  <c r="AS305" i="20"/>
  <c r="AS328" i="20"/>
  <c r="AS484" i="20"/>
  <c r="AS405" i="20"/>
  <c r="AS55" i="20"/>
  <c r="AS49" i="20"/>
  <c r="AS360" i="20"/>
  <c r="AS175" i="20"/>
  <c r="AS418" i="20"/>
  <c r="AS435" i="20"/>
  <c r="AS190" i="20"/>
  <c r="AS451" i="20"/>
  <c r="AS105" i="20"/>
  <c r="AS125" i="20"/>
  <c r="AS46" i="20"/>
  <c r="AS244" i="20"/>
  <c r="AS496" i="20"/>
  <c r="AS198" i="20"/>
  <c r="AS436" i="20"/>
  <c r="AS477" i="20"/>
  <c r="AS482" i="20"/>
  <c r="AS237" i="20"/>
  <c r="AU184" i="20" l="1"/>
  <c r="AU313" i="20"/>
  <c r="AU385" i="20"/>
  <c r="AU242" i="20"/>
  <c r="AU129" i="20"/>
  <c r="AU304" i="20"/>
  <c r="AU204" i="20"/>
  <c r="AU221" i="20"/>
  <c r="AU232" i="20"/>
  <c r="AU314" i="20"/>
  <c r="AU358" i="20"/>
  <c r="AU249" i="20"/>
  <c r="AU197" i="20"/>
  <c r="AU261" i="20"/>
  <c r="AU153" i="20"/>
  <c r="AU243" i="20"/>
  <c r="AU209" i="20"/>
  <c r="AU159" i="20"/>
  <c r="AU311" i="20"/>
  <c r="AU359" i="20"/>
  <c r="AU389" i="20"/>
  <c r="AU312" i="20"/>
  <c r="AU172" i="20"/>
  <c r="AU196" i="20"/>
  <c r="AU234" i="20"/>
  <c r="AU315" i="20"/>
  <c r="AU113" i="20"/>
  <c r="AU305" i="20"/>
  <c r="AU233" i="20"/>
  <c r="AU160" i="20"/>
  <c r="AU262" i="20"/>
  <c r="AU141" i="20"/>
  <c r="AU152" i="20"/>
  <c r="AU275" i="20"/>
  <c r="AU134" i="20"/>
  <c r="AU322" i="20"/>
  <c r="AU237" i="20"/>
  <c r="AU351" i="20"/>
  <c r="AU347" i="20"/>
  <c r="AU210" i="20"/>
  <c r="AU284" i="20"/>
  <c r="AU198" i="20"/>
  <c r="AU346" i="20"/>
  <c r="AU154" i="20"/>
  <c r="AU306" i="20"/>
  <c r="AU222" i="20"/>
  <c r="AU90" i="20"/>
  <c r="AV90" i="20" s="1"/>
  <c r="AU54" i="20"/>
  <c r="AU34" i="20"/>
  <c r="AU96" i="20"/>
  <c r="AU72" i="20"/>
  <c r="AS384" i="20"/>
  <c r="AU384" i="20" s="1"/>
  <c r="AS510" i="20"/>
  <c r="AS495" i="20"/>
  <c r="AS501" i="20"/>
  <c r="AS410" i="20"/>
  <c r="AS507" i="20"/>
  <c r="AS131" i="20"/>
  <c r="AU130" i="20" s="1"/>
  <c r="AS174" i="20"/>
  <c r="AU173" i="20" s="1"/>
  <c r="AS422" i="20"/>
  <c r="AS208" i="20"/>
  <c r="AS317" i="20"/>
  <c r="AU316" i="20" s="1"/>
  <c r="AS279" i="20"/>
  <c r="AU278" i="20" s="1"/>
  <c r="AS157" i="20"/>
  <c r="AS40" i="20"/>
  <c r="AU39" i="20" s="1"/>
  <c r="AS164" i="20"/>
  <c r="AS108" i="20"/>
  <c r="AU107" i="20" s="1"/>
  <c r="AS471" i="20"/>
  <c r="AS508" i="20"/>
  <c r="AS420" i="20"/>
  <c r="AS168" i="20"/>
  <c r="AS433" i="20"/>
  <c r="AS183" i="20"/>
  <c r="AS133" i="20"/>
  <c r="AU133" i="20" s="1"/>
  <c r="AS415" i="20"/>
  <c r="AS488" i="20"/>
  <c r="AS438" i="20"/>
  <c r="AS248" i="20"/>
  <c r="AU247" i="20" s="1"/>
  <c r="AS228" i="20"/>
  <c r="AS271" i="20"/>
  <c r="AS245" i="20"/>
  <c r="AU244" i="20" s="1"/>
  <c r="AS246" i="20"/>
  <c r="AU246" i="20" s="1"/>
  <c r="AS78" i="20"/>
  <c r="AU78" i="20" s="1"/>
  <c r="AS89" i="20"/>
  <c r="AU89" i="20" s="1"/>
  <c r="AS481" i="20"/>
  <c r="AS283" i="20"/>
  <c r="AS182" i="20"/>
  <c r="AS44" i="20"/>
  <c r="AS319" i="20"/>
  <c r="AU318" i="20" s="1"/>
  <c r="AS521" i="20"/>
  <c r="AS86" i="20"/>
  <c r="AS227" i="20"/>
  <c r="AU226" i="20" s="1"/>
  <c r="AS411" i="20"/>
  <c r="AS375" i="20"/>
  <c r="AU374" i="20" s="1"/>
  <c r="AS36" i="20"/>
  <c r="AU35" i="20" s="1"/>
  <c r="AS61" i="20"/>
  <c r="AS503" i="20"/>
  <c r="AS395" i="20"/>
  <c r="AU394" i="20" s="1"/>
  <c r="AS255" i="20"/>
  <c r="AU254" i="20" s="1"/>
  <c r="AS486" i="20"/>
  <c r="AS454" i="20"/>
  <c r="AS216" i="20"/>
  <c r="AU216" i="20" s="1"/>
  <c r="AS465" i="20"/>
  <c r="AS225" i="20"/>
  <c r="AS393" i="20"/>
  <c r="AU392" i="20" s="1"/>
  <c r="AS41" i="20"/>
  <c r="AS127" i="20"/>
  <c r="AS69" i="20"/>
  <c r="AU69" i="20" s="1"/>
  <c r="AS296" i="20"/>
  <c r="AS515" i="20"/>
  <c r="AS218" i="20"/>
  <c r="AU217" i="20" s="1"/>
  <c r="AS498" i="20"/>
  <c r="AS350" i="20"/>
  <c r="AS236" i="20"/>
  <c r="AU235" i="20" s="1"/>
  <c r="AS195" i="20"/>
  <c r="AU195" i="20" s="1"/>
  <c r="AS116" i="20"/>
  <c r="AU116" i="20" s="1"/>
  <c r="AS330" i="20"/>
  <c r="AS295" i="20"/>
  <c r="AS397" i="20"/>
  <c r="AS331" i="20"/>
  <c r="AS163" i="20"/>
  <c r="AS288" i="20"/>
  <c r="AU287" i="20" s="1"/>
  <c r="AS62" i="20"/>
  <c r="AS274" i="20"/>
  <c r="AU273" i="20" s="1"/>
  <c r="AS280" i="20"/>
  <c r="AS213" i="20"/>
  <c r="AS106" i="20"/>
  <c r="AU105" i="20" s="1"/>
  <c r="AS327" i="20"/>
  <c r="AS476" i="20"/>
  <c r="AS215" i="20"/>
  <c r="AU214" i="20" s="1"/>
  <c r="AS406" i="20"/>
  <c r="AS84" i="20"/>
  <c r="AU83" i="20" s="1"/>
  <c r="AS382" i="20"/>
  <c r="AS140" i="20"/>
  <c r="AS98" i="20"/>
  <c r="AU97" i="20" s="1"/>
  <c r="AS439" i="20"/>
  <c r="AS511" i="20"/>
  <c r="AS251" i="20"/>
  <c r="AU250" i="20" s="1"/>
  <c r="AS387" i="20"/>
  <c r="AU386" i="20" s="1"/>
  <c r="AS272" i="20"/>
  <c r="AU271" i="20" s="1"/>
  <c r="AS370" i="20"/>
  <c r="AU370" i="20" s="1"/>
  <c r="AS267" i="20"/>
  <c r="AU266" i="20" s="1"/>
  <c r="AS231" i="20"/>
  <c r="AU231" i="20" s="1"/>
  <c r="AU55" i="20"/>
  <c r="AS343" i="20"/>
  <c r="AS337" i="20"/>
  <c r="AS363" i="20"/>
  <c r="AS120" i="20"/>
  <c r="AS282" i="20"/>
  <c r="AU281" i="20" s="1"/>
  <c r="AS480" i="20"/>
  <c r="AS353" i="20"/>
  <c r="AU352" i="20" s="1"/>
  <c r="AS252" i="20"/>
  <c r="AS176" i="20"/>
  <c r="AU175" i="20" s="1"/>
  <c r="AS380" i="20"/>
  <c r="AS57" i="20"/>
  <c r="AU56" i="20" s="1"/>
  <c r="AS310" i="20"/>
  <c r="AU309" i="20" s="1"/>
  <c r="AS520" i="20"/>
  <c r="AS43" i="20"/>
  <c r="AS139" i="20"/>
  <c r="AS110" i="20"/>
  <c r="AS338" i="20"/>
  <c r="AS85" i="20"/>
  <c r="AS401" i="20"/>
  <c r="AS145" i="20"/>
  <c r="AS45" i="20"/>
  <c r="AU45" i="20" s="1"/>
  <c r="AS492" i="20"/>
  <c r="AS399" i="20"/>
  <c r="AS516" i="20"/>
  <c r="AS300" i="20"/>
  <c r="AU299" i="20" s="1"/>
  <c r="AS419" i="20"/>
  <c r="AS119" i="20"/>
  <c r="AS60" i="20"/>
  <c r="AS530" i="20"/>
  <c r="AS463" i="20"/>
  <c r="AS171" i="20"/>
  <c r="AS277" i="20"/>
  <c r="AU276" i="20" s="1"/>
  <c r="AS170" i="20"/>
  <c r="AS396" i="20"/>
  <c r="AS349" i="20"/>
  <c r="AU348" i="20" s="1"/>
  <c r="AS289" i="20"/>
  <c r="AS368" i="20"/>
  <c r="AU367" i="20" s="1"/>
  <c r="AS270" i="20"/>
  <c r="AS150" i="20"/>
  <c r="AU149" i="20" s="1"/>
  <c r="AS186" i="20"/>
  <c r="AU185" i="20" s="1"/>
  <c r="AS449" i="20"/>
  <c r="AS265" i="20"/>
  <c r="AS362" i="20"/>
  <c r="AS357" i="20"/>
  <c r="AU356" i="20" s="1"/>
  <c r="AS292" i="20"/>
  <c r="AS341" i="20"/>
  <c r="AU340" i="20" s="1"/>
  <c r="AS417" i="20"/>
  <c r="AS169" i="20"/>
  <c r="AU93" i="20"/>
  <c r="AS104" i="20"/>
  <c r="AU103" i="20" s="1"/>
  <c r="AS361" i="20"/>
  <c r="AU360" i="20" s="1"/>
  <c r="AS336" i="20"/>
  <c r="AU335" i="20" s="1"/>
  <c r="AS345" i="20"/>
  <c r="AU345" i="20" s="1"/>
  <c r="AS475" i="20"/>
  <c r="AS450" i="20"/>
  <c r="AS294" i="20"/>
  <c r="AU293" i="20" s="1"/>
  <c r="AS303" i="20"/>
  <c r="AU302" i="20" s="1"/>
  <c r="AS377" i="20"/>
  <c r="AS298" i="20"/>
  <c r="AU297" i="20" s="1"/>
  <c r="AS413" i="20"/>
  <c r="AS50" i="20"/>
  <c r="AU49" i="20" s="1"/>
  <c r="AS301" i="20"/>
  <c r="AS381" i="20"/>
  <c r="AS428" i="20"/>
  <c r="AS372" i="20"/>
  <c r="AS447" i="20"/>
  <c r="AS42" i="20"/>
  <c r="AS123" i="20"/>
  <c r="AU122" i="20" s="1"/>
  <c r="AS206" i="20"/>
  <c r="AU205" i="20" s="1"/>
  <c r="AU75" i="20"/>
  <c r="AS468" i="20"/>
  <c r="AU66" i="20"/>
  <c r="AS109" i="20"/>
  <c r="AS162" i="20"/>
  <c r="AU161" i="20" s="1"/>
  <c r="AU51" i="20"/>
  <c r="AS506" i="20"/>
  <c r="AS53" i="20"/>
  <c r="AU52" i="20" s="1"/>
  <c r="AS191" i="20"/>
  <c r="AU190" i="20" s="1"/>
  <c r="AS364" i="20"/>
  <c r="AS121" i="20"/>
  <c r="AS269" i="20"/>
  <c r="AS529" i="20"/>
  <c r="AS453" i="20"/>
  <c r="AS517" i="20"/>
  <c r="AS101" i="20"/>
  <c r="AU100" i="20" s="1"/>
  <c r="AS487" i="20"/>
  <c r="AS440" i="20"/>
  <c r="AS472" i="20"/>
  <c r="AS528" i="20"/>
  <c r="AS126" i="20"/>
  <c r="AU125" i="20" s="1"/>
  <c r="AS470" i="20"/>
  <c r="AS256" i="20"/>
  <c r="AS409" i="20"/>
  <c r="AS124" i="20"/>
  <c r="AS207" i="20"/>
  <c r="AS464" i="20"/>
  <c r="AS342" i="20"/>
  <c r="AS466" i="20"/>
  <c r="AS308" i="20"/>
  <c r="AU307" i="20" s="1"/>
  <c r="AS48" i="20"/>
  <c r="AS188" i="20"/>
  <c r="AS87" i="20"/>
  <c r="AS240" i="20"/>
  <c r="AS158" i="20"/>
  <c r="AS286" i="20"/>
  <c r="AU285" i="20" s="1"/>
  <c r="AS378" i="20"/>
  <c r="AS151" i="20"/>
  <c r="AS444" i="20"/>
  <c r="AS376" i="20"/>
  <c r="AS469" i="20"/>
  <c r="AS220" i="20"/>
  <c r="AS329" i="20"/>
  <c r="AU328" i="20" s="1"/>
  <c r="AS344" i="20"/>
  <c r="AS518" i="20"/>
  <c r="AS478" i="20"/>
  <c r="AS430" i="20"/>
  <c r="AS80" i="20"/>
  <c r="AS99" i="20"/>
  <c r="AS324" i="20"/>
  <c r="AU323" i="20" s="1"/>
  <c r="AS203" i="20"/>
  <c r="AU202" i="20" s="1"/>
  <c r="AS68" i="20"/>
  <c r="AU67" i="20" s="1"/>
  <c r="AS513" i="20"/>
  <c r="AS448" i="20"/>
  <c r="AS369" i="20"/>
  <c r="AS219" i="20"/>
  <c r="AS504" i="20"/>
  <c r="AS493" i="20"/>
  <c r="AS366" i="20"/>
  <c r="AU365" i="20" s="1"/>
  <c r="AS443" i="20"/>
  <c r="AS459" i="20"/>
  <c r="AS201" i="20"/>
  <c r="AS74" i="20"/>
  <c r="AU73" i="20" s="1"/>
  <c r="AS95" i="20"/>
  <c r="AU94" i="20" s="1"/>
  <c r="AS194" i="20"/>
  <c r="AS502" i="20"/>
  <c r="AS59" i="20"/>
  <c r="AU58" i="20" s="1"/>
  <c r="AS179" i="20"/>
  <c r="AU178" i="20" s="1"/>
  <c r="AS147" i="20"/>
  <c r="AU146" i="20" s="1"/>
  <c r="AS136" i="20"/>
  <c r="AU135" i="20" s="1"/>
  <c r="AS88" i="20"/>
  <c r="AS224" i="20"/>
  <c r="AU223" i="20" s="1"/>
  <c r="AS526" i="20"/>
  <c r="AS47" i="20"/>
  <c r="AU46" i="20" s="1"/>
  <c r="AS383" i="20"/>
  <c r="AS527" i="20"/>
  <c r="AS143" i="20"/>
  <c r="AU142" i="20" s="1"/>
  <c r="AS379" i="20"/>
  <c r="AS499" i="20"/>
  <c r="AS431" i="20"/>
  <c r="AS490" i="20"/>
  <c r="AS193" i="20"/>
  <c r="AS398" i="20"/>
  <c r="AS483" i="20"/>
  <c r="AS426" i="20"/>
  <c r="AS165" i="20"/>
  <c r="AS400" i="20"/>
  <c r="AS334" i="20"/>
  <c r="AS200" i="20"/>
  <c r="AU199" i="20" s="1"/>
  <c r="AS156" i="20"/>
  <c r="AU155" i="20" s="1"/>
  <c r="AS257" i="20"/>
  <c r="AS189" i="20"/>
  <c r="AS92" i="20"/>
  <c r="AU91" i="20" s="1"/>
  <c r="AS82" i="20"/>
  <c r="AS118" i="20"/>
  <c r="AU117" i="20" s="1"/>
  <c r="AS144" i="20"/>
  <c r="AS354" i="20"/>
  <c r="AS239" i="20"/>
  <c r="AU238" i="20" s="1"/>
  <c r="AS522" i="20"/>
  <c r="AS452" i="20"/>
  <c r="AS332" i="20"/>
  <c r="AS212" i="20"/>
  <c r="AU211" i="20" s="1"/>
  <c r="AS181" i="20"/>
  <c r="AS253" i="20"/>
  <c r="AS505" i="20"/>
  <c r="AS391" i="20"/>
  <c r="AU390" i="20" s="1"/>
  <c r="AS128" i="20"/>
  <c r="AS355" i="20"/>
  <c r="AS258" i="20"/>
  <c r="AS77" i="20"/>
  <c r="AU76" i="20" s="1"/>
  <c r="AS268" i="20"/>
  <c r="AS264" i="20"/>
  <c r="AU263" i="20" s="1"/>
  <c r="AS458" i="20"/>
  <c r="AS177" i="20"/>
  <c r="AS38" i="20"/>
  <c r="AS437" i="20"/>
  <c r="AS230" i="20"/>
  <c r="AU229" i="20" s="1"/>
  <c r="AS455" i="20"/>
  <c r="AS37" i="20"/>
  <c r="AS63" i="20"/>
  <c r="AS434" i="20"/>
  <c r="AS291" i="20"/>
  <c r="AU290" i="20" s="1"/>
  <c r="AS388" i="20"/>
  <c r="AS321" i="20"/>
  <c r="AU320" i="20" s="1"/>
  <c r="AS260" i="20"/>
  <c r="AU259" i="20" s="1"/>
  <c r="AS461" i="20"/>
  <c r="AS132" i="20"/>
  <c r="AS180" i="20"/>
  <c r="AS326" i="20"/>
  <c r="AU325" i="20" s="1"/>
  <c r="AS429" i="20"/>
  <c r="AS167" i="20"/>
  <c r="AU166" i="20" s="1"/>
  <c r="AS71" i="20"/>
  <c r="AU70" i="20" s="1"/>
  <c r="AS509" i="20"/>
  <c r="AS333" i="20"/>
  <c r="AS115" i="20"/>
  <c r="AU114" i="20" s="1"/>
  <c r="AS414" i="20"/>
  <c r="AS148" i="20"/>
  <c r="AS65" i="20"/>
  <c r="AU64" i="20" s="1"/>
  <c r="AS102" i="20"/>
  <c r="AS187" i="20"/>
  <c r="AS138" i="20"/>
  <c r="AU137" i="20" s="1"/>
  <c r="AS111" i="20"/>
  <c r="AS241" i="20"/>
  <c r="AS192" i="20"/>
  <c r="AU353" i="20" l="1"/>
  <c r="AV313" i="20"/>
  <c r="AV315" i="20"/>
  <c r="AV306" i="20"/>
  <c r="AV232" i="20"/>
  <c r="AV154" i="20"/>
  <c r="AV359" i="20"/>
  <c r="AV352" i="20"/>
  <c r="AV346" i="20"/>
  <c r="AV262" i="20"/>
  <c r="AV198" i="20"/>
  <c r="AV160" i="20"/>
  <c r="AV233" i="20"/>
  <c r="AV210" i="20"/>
  <c r="AV305" i="20"/>
  <c r="AV243" i="20"/>
  <c r="AV347" i="20"/>
  <c r="AV113" i="20"/>
  <c r="AV153" i="20"/>
  <c r="AV385" i="20"/>
  <c r="AV234" i="20"/>
  <c r="AV197" i="20"/>
  <c r="AV55" i="20"/>
  <c r="AV196" i="20"/>
  <c r="AV134" i="20"/>
  <c r="AV222" i="20"/>
  <c r="AV312" i="20"/>
  <c r="AV314" i="20"/>
  <c r="AU377" i="20"/>
  <c r="AU267" i="20"/>
  <c r="AU399" i="20"/>
  <c r="AU168" i="20"/>
  <c r="AU252" i="20"/>
  <c r="AU343" i="20"/>
  <c r="AU395" i="20"/>
  <c r="AU186" i="20"/>
  <c r="AU131" i="20"/>
  <c r="AU240" i="20"/>
  <c r="AU375" i="20"/>
  <c r="AU191" i="20"/>
  <c r="AU397" i="20"/>
  <c r="AU218" i="20"/>
  <c r="AU331" i="20"/>
  <c r="AU382" i="20"/>
  <c r="AU157" i="20"/>
  <c r="AU341" i="20"/>
  <c r="AU150" i="20"/>
  <c r="AU354" i="20"/>
  <c r="AU279" i="20"/>
  <c r="AU257" i="20"/>
  <c r="AU368" i="20"/>
  <c r="AU288" i="20"/>
  <c r="AU179" i="20"/>
  <c r="AU143" i="20"/>
  <c r="AV142" i="20" s="1"/>
  <c r="AU256" i="20"/>
  <c r="AU120" i="20"/>
  <c r="AU330" i="20"/>
  <c r="AU206" i="20"/>
  <c r="AU380" i="20"/>
  <c r="AU188" i="20"/>
  <c r="AU147" i="20"/>
  <c r="AU123" i="20"/>
  <c r="AU300" i="20"/>
  <c r="AU332" i="20"/>
  <c r="AU164" i="20"/>
  <c r="AU378" i="20"/>
  <c r="AU387" i="20"/>
  <c r="AV386" i="20" s="1"/>
  <c r="AU127" i="20"/>
  <c r="AU251" i="20"/>
  <c r="AV251" i="20" s="1"/>
  <c r="AU363" i="20"/>
  <c r="AU170" i="20"/>
  <c r="AU255" i="20"/>
  <c r="AV255" i="20" s="1"/>
  <c r="AU269" i="20"/>
  <c r="AU169" i="20"/>
  <c r="AU118" i="20"/>
  <c r="AU381" i="20"/>
  <c r="AU326" i="20"/>
  <c r="AU295" i="20"/>
  <c r="AU282" i="20"/>
  <c r="AU283" i="20"/>
  <c r="AU260" i="20"/>
  <c r="AV260" i="20" s="1"/>
  <c r="AU324" i="20"/>
  <c r="AV324" i="20" s="1"/>
  <c r="AU317" i="20"/>
  <c r="AV317" i="20" s="1"/>
  <c r="AU110" i="20"/>
  <c r="AU111" i="20"/>
  <c r="AU333" i="20"/>
  <c r="AU219" i="20"/>
  <c r="AU371" i="20"/>
  <c r="AU372" i="20"/>
  <c r="AU291" i="20"/>
  <c r="AU292" i="20"/>
  <c r="AU264" i="20"/>
  <c r="AU337" i="20"/>
  <c r="AU338" i="20"/>
  <c r="AU294" i="20"/>
  <c r="AV294" i="20" s="1"/>
  <c r="AU224" i="20"/>
  <c r="AU124" i="20"/>
  <c r="AV124" i="20" s="1"/>
  <c r="AU321" i="20"/>
  <c r="AV321" i="20" s="1"/>
  <c r="AU171" i="20"/>
  <c r="AU327" i="20"/>
  <c r="AU176" i="20"/>
  <c r="AU177" i="20"/>
  <c r="AU200" i="20"/>
  <c r="AV199" i="20" s="1"/>
  <c r="AU119" i="20"/>
  <c r="AU369" i="20"/>
  <c r="AV369" i="20" s="1"/>
  <c r="AU212" i="20"/>
  <c r="AV211" i="20" s="1"/>
  <c r="AU329" i="20"/>
  <c r="AV329" i="20" s="1"/>
  <c r="AU349" i="20"/>
  <c r="AV348" i="20" s="1"/>
  <c r="AU126" i="20"/>
  <c r="AV125" i="20" s="1"/>
  <c r="AU182" i="20"/>
  <c r="AU207" i="20"/>
  <c r="AU319" i="20"/>
  <c r="AV319" i="20" s="1"/>
  <c r="AU189" i="20"/>
  <c r="AU364" i="20"/>
  <c r="AU136" i="20"/>
  <c r="AV136" i="20" s="1"/>
  <c r="AU148" i="20"/>
  <c r="AU393" i="20"/>
  <c r="AV393" i="20" s="1"/>
  <c r="AU128" i="20"/>
  <c r="AV129" i="20" s="1"/>
  <c r="AU310" i="20"/>
  <c r="AV310" i="20" s="1"/>
  <c r="AU174" i="20"/>
  <c r="AV174" i="20" s="1"/>
  <c r="AU298" i="20"/>
  <c r="AV298" i="20" s="1"/>
  <c r="AU239" i="20"/>
  <c r="AV239" i="20" s="1"/>
  <c r="AU268" i="20"/>
  <c r="AU376" i="20"/>
  <c r="AU109" i="20"/>
  <c r="AU362" i="20"/>
  <c r="AU162" i="20"/>
  <c r="AU115" i="20"/>
  <c r="AV115" i="20" s="1"/>
  <c r="AU215" i="20"/>
  <c r="AV215" i="20" s="1"/>
  <c r="AU270" i="20"/>
  <c r="AU357" i="20"/>
  <c r="AV357" i="20" s="1"/>
  <c r="AU121" i="20"/>
  <c r="AU366" i="20"/>
  <c r="AV366" i="20" s="1"/>
  <c r="AU213" i="20"/>
  <c r="AU208" i="20"/>
  <c r="AV208" i="20" s="1"/>
  <c r="AU277" i="20"/>
  <c r="AV277" i="20" s="1"/>
  <c r="AU144" i="20"/>
  <c r="AU138" i="20"/>
  <c r="AU336" i="20"/>
  <c r="AU194" i="20"/>
  <c r="AU227" i="20"/>
  <c r="AU167" i="20"/>
  <c r="AU163" i="20"/>
  <c r="AU158" i="20"/>
  <c r="AV158" i="20" s="1"/>
  <c r="AU272" i="20"/>
  <c r="AV272" i="20" s="1"/>
  <c r="AU220" i="20"/>
  <c r="AU183" i="20"/>
  <c r="AV183" i="20" s="1"/>
  <c r="AU228" i="20"/>
  <c r="AU258" i="20"/>
  <c r="AU180" i="20"/>
  <c r="AU193" i="20"/>
  <c r="AU361" i="20"/>
  <c r="AV361" i="20" s="1"/>
  <c r="AU398" i="20"/>
  <c r="AV398" i="20" s="1"/>
  <c r="AU342" i="20"/>
  <c r="AV342" i="20" s="1"/>
  <c r="AU383" i="20"/>
  <c r="AU391" i="20"/>
  <c r="AV391" i="20" s="1"/>
  <c r="AU265" i="20"/>
  <c r="AU355" i="20"/>
  <c r="AU308" i="20"/>
  <c r="AV308" i="20" s="1"/>
  <c r="AU203" i="20"/>
  <c r="AV203" i="20" s="1"/>
  <c r="AU388" i="20"/>
  <c r="AU225" i="20"/>
  <c r="AU145" i="20"/>
  <c r="AU192" i="20"/>
  <c r="AU344" i="20"/>
  <c r="AU181" i="20"/>
  <c r="AU156" i="20"/>
  <c r="AV156" i="20" s="1"/>
  <c r="AU201" i="20"/>
  <c r="AV201" i="20" s="1"/>
  <c r="AU301" i="20"/>
  <c r="AU296" i="20"/>
  <c r="AU253" i="20"/>
  <c r="AU289" i="20"/>
  <c r="AV289" i="20" s="1"/>
  <c r="AU165" i="20"/>
  <c r="AV165" i="20" s="1"/>
  <c r="AU241" i="20"/>
  <c r="AV241" i="20" s="1"/>
  <c r="AU286" i="20"/>
  <c r="AV286" i="20" s="1"/>
  <c r="AU187" i="20"/>
  <c r="AU379" i="20"/>
  <c r="AU230" i="20"/>
  <c r="AV230" i="20" s="1"/>
  <c r="AU139" i="20"/>
  <c r="AV139" i="20" s="1"/>
  <c r="AU396" i="20"/>
  <c r="AU245" i="20"/>
  <c r="AV245" i="20" s="1"/>
  <c r="AU132" i="20"/>
  <c r="AU248" i="20"/>
  <c r="AV248" i="20" s="1"/>
  <c r="AU350" i="20"/>
  <c r="AU303" i="20"/>
  <c r="AV303" i="20" s="1"/>
  <c r="AU236" i="20"/>
  <c r="AV236" i="20" s="1"/>
  <c r="AU140" i="20"/>
  <c r="AU280" i="20"/>
  <c r="AU151" i="20"/>
  <c r="AU334" i="20"/>
  <c r="AV334" i="20" s="1"/>
  <c r="AU274" i="20"/>
  <c r="AV274" i="20" s="1"/>
  <c r="AU74" i="20"/>
  <c r="AV74" i="20" s="1"/>
  <c r="AU98" i="20"/>
  <c r="AU101" i="20"/>
  <c r="AU40" i="20"/>
  <c r="AU87" i="20"/>
  <c r="AU108" i="20"/>
  <c r="AV108" i="20" s="1"/>
  <c r="AU36" i="20"/>
  <c r="AU60" i="20"/>
  <c r="AU61" i="20"/>
  <c r="AU41" i="20"/>
  <c r="AU43" i="20"/>
  <c r="AU62" i="20"/>
  <c r="AU86" i="20"/>
  <c r="AV86" i="20" s="1"/>
  <c r="AU106" i="20"/>
  <c r="AV106" i="20" s="1"/>
  <c r="AU102" i="20"/>
  <c r="AV102" i="20" s="1"/>
  <c r="AU95" i="20"/>
  <c r="AV95" i="20" s="1"/>
  <c r="AU104" i="20"/>
  <c r="AV104" i="20" s="1"/>
  <c r="AU99" i="20"/>
  <c r="AU85" i="20"/>
  <c r="AU84" i="20"/>
  <c r="AU88" i="20"/>
  <c r="AU44" i="20"/>
  <c r="AU53" i="20"/>
  <c r="AV53" i="20" s="1"/>
  <c r="AU37" i="20"/>
  <c r="AU50" i="20"/>
  <c r="AV50" i="20" s="1"/>
  <c r="AU57" i="20"/>
  <c r="AV57" i="20" s="1"/>
  <c r="AU38" i="20"/>
  <c r="AU42" i="20"/>
  <c r="AU63" i="20"/>
  <c r="AU59" i="20"/>
  <c r="AU77" i="20"/>
  <c r="AV77" i="20" s="1"/>
  <c r="AU81" i="20"/>
  <c r="AU82" i="20"/>
  <c r="AV82" i="20" s="1"/>
  <c r="AU92" i="20"/>
  <c r="AV92" i="20" s="1"/>
  <c r="AU79" i="20"/>
  <c r="AU80" i="20"/>
  <c r="AU68" i="20"/>
  <c r="AV68" i="20" s="1"/>
  <c r="AU71" i="20"/>
  <c r="AV71" i="20" s="1"/>
  <c r="AU47" i="20"/>
  <c r="AU48" i="20"/>
  <c r="AU65" i="20"/>
  <c r="AV65" i="20" s="1"/>
  <c r="E9" i="20"/>
  <c r="D10" i="21"/>
  <c r="D8" i="22" s="1"/>
  <c r="AV151" i="20" l="1"/>
  <c r="AV388" i="20"/>
  <c r="AV119" i="20"/>
  <c r="AV163" i="20"/>
  <c r="AV280" i="20"/>
  <c r="AV268" i="20"/>
  <c r="AV80" i="20"/>
  <c r="AV44" i="20"/>
  <c r="AV41" i="20"/>
  <c r="AV344" i="20"/>
  <c r="AV227" i="20"/>
  <c r="AV337" i="20"/>
  <c r="AV148" i="20"/>
  <c r="AV84" i="20"/>
  <c r="AV58" i="20"/>
  <c r="AV372" i="20"/>
  <c r="AV132" i="20"/>
  <c r="AV296" i="20"/>
  <c r="AV88" i="20"/>
  <c r="AV187" i="20"/>
  <c r="AV192" i="20"/>
  <c r="AV194" i="20"/>
  <c r="AV264" i="20"/>
  <c r="AV283" i="20"/>
  <c r="AV127" i="20"/>
  <c r="AV292" i="20"/>
  <c r="AV259" i="20"/>
  <c r="AV189" i="20"/>
  <c r="AV175" i="20"/>
  <c r="AV325" i="20"/>
  <c r="AV350" i="20"/>
  <c r="AV287" i="20"/>
  <c r="AV379" i="20"/>
  <c r="AV100" i="20"/>
  <c r="AV48" i="20"/>
  <c r="AV145" i="20"/>
  <c r="AV335" i="20"/>
  <c r="AV225" i="20"/>
  <c r="AV137" i="20"/>
  <c r="AV364" i="20"/>
  <c r="AV177" i="20"/>
  <c r="AV290" i="20"/>
  <c r="AV327" i="20"/>
  <c r="AV371" i="20"/>
  <c r="AV376" i="20"/>
  <c r="AV171" i="20"/>
  <c r="AV375" i="20"/>
  <c r="AV63" i="20"/>
  <c r="AV38" i="20"/>
  <c r="AV355" i="20"/>
  <c r="AV220" i="20"/>
  <c r="AV213" i="20"/>
  <c r="AV257" i="20"/>
  <c r="AV253" i="20"/>
  <c r="AV47" i="20"/>
  <c r="AV98" i="20"/>
  <c r="AV301" i="20"/>
  <c r="AV111" i="20"/>
  <c r="AV214" i="20"/>
  <c r="AV396" i="20"/>
  <c r="AV278" i="20"/>
  <c r="AV166" i="20"/>
  <c r="AV173" i="20"/>
  <c r="AV382" i="20"/>
  <c r="AV168" i="20"/>
  <c r="AV285" i="20"/>
  <c r="AV61" i="20"/>
  <c r="AV42" i="20"/>
  <c r="AV40" i="20"/>
  <c r="AV207" i="20"/>
  <c r="AV219" i="20"/>
  <c r="AV118" i="20"/>
  <c r="AV300" i="20"/>
  <c r="AV368" i="20"/>
  <c r="AV76" i="20"/>
  <c r="AV83" i="20"/>
  <c r="AV316" i="20"/>
  <c r="AV360" i="20"/>
  <c r="AV52" i="20"/>
  <c r="AV190" i="20"/>
  <c r="AV107" i="20"/>
  <c r="AV226" i="20"/>
  <c r="AV244" i="20"/>
  <c r="AV101" i="20"/>
  <c r="AV182" i="20"/>
  <c r="AV333" i="20"/>
  <c r="AV169" i="20"/>
  <c r="AV123" i="20"/>
  <c r="AV240" i="20"/>
  <c r="AV133" i="20"/>
  <c r="AV297" i="20"/>
  <c r="AV51" i="20"/>
  <c r="AV328" i="20"/>
  <c r="AV178" i="20"/>
  <c r="AV195" i="20"/>
  <c r="AV116" i="20"/>
  <c r="AV392" i="20"/>
  <c r="AV265" i="20"/>
  <c r="AV126" i="20"/>
  <c r="AV269" i="20"/>
  <c r="AV147" i="20"/>
  <c r="AV279" i="20"/>
  <c r="AV131" i="20"/>
  <c r="AV275" i="20"/>
  <c r="AV323" i="20"/>
  <c r="AV309" i="20"/>
  <c r="AV237" i="20"/>
  <c r="AV307" i="20"/>
  <c r="AV146" i="20"/>
  <c r="AV105" i="20"/>
  <c r="AV271" i="20"/>
  <c r="AV370" i="20"/>
  <c r="AV263" i="20"/>
  <c r="AV121" i="20"/>
  <c r="AV349" i="20"/>
  <c r="AV224" i="20"/>
  <c r="AV110" i="20"/>
  <c r="AV188" i="20"/>
  <c r="AV354" i="20"/>
  <c r="AV186" i="20"/>
  <c r="AV112" i="20"/>
  <c r="AV46" i="20"/>
  <c r="AV66" i="20"/>
  <c r="AV299" i="20"/>
  <c r="AV155" i="20"/>
  <c r="AV365" i="20"/>
  <c r="AV91" i="20"/>
  <c r="AV276" i="20"/>
  <c r="AV62" i="20"/>
  <c r="AV383" i="20"/>
  <c r="AV170" i="20"/>
  <c r="AV380" i="20"/>
  <c r="AV150" i="20"/>
  <c r="AV395" i="20"/>
  <c r="AV130" i="20"/>
  <c r="AV358" i="20"/>
  <c r="AV238" i="20"/>
  <c r="AV202" i="20"/>
  <c r="AV367" i="20"/>
  <c r="AV304" i="20"/>
  <c r="AV229" i="20"/>
  <c r="AV356" i="20"/>
  <c r="AV45" i="20"/>
  <c r="AV37" i="20"/>
  <c r="AV79" i="20"/>
  <c r="AV43" i="20"/>
  <c r="AV181" i="20"/>
  <c r="AV167" i="20"/>
  <c r="AV270" i="20"/>
  <c r="AV128" i="20"/>
  <c r="AV212" i="20"/>
  <c r="AV338" i="20"/>
  <c r="AV363" i="20"/>
  <c r="AV206" i="20"/>
  <c r="AV341" i="20"/>
  <c r="AV343" i="20"/>
  <c r="AV246" i="20"/>
  <c r="AV172" i="20"/>
  <c r="AV73" i="20"/>
  <c r="AV93" i="20"/>
  <c r="AV242" i="20"/>
  <c r="AV209" i="20"/>
  <c r="AV159" i="20"/>
  <c r="AV135" i="20"/>
  <c r="AV293" i="20"/>
  <c r="AV302" i="20"/>
  <c r="AV330" i="20"/>
  <c r="AV157" i="20"/>
  <c r="AV252" i="20"/>
  <c r="AV374" i="20"/>
  <c r="AV249" i="20"/>
  <c r="AV114" i="20"/>
  <c r="AV49" i="20"/>
  <c r="AV72" i="20"/>
  <c r="AV117" i="20"/>
  <c r="AV390" i="20"/>
  <c r="AV122" i="20"/>
  <c r="AV205" i="20"/>
  <c r="AV120" i="20"/>
  <c r="AV103" i="20"/>
  <c r="AV140" i="20"/>
  <c r="AV193" i="20"/>
  <c r="AV336" i="20"/>
  <c r="AV162" i="20"/>
  <c r="AV200" i="20"/>
  <c r="AV282" i="20"/>
  <c r="AV387" i="20"/>
  <c r="AV256" i="20"/>
  <c r="AV331" i="20"/>
  <c r="AV266" i="20"/>
  <c r="AV78" i="20"/>
  <c r="AV322" i="20"/>
  <c r="AV261" i="20"/>
  <c r="AV67" i="20"/>
  <c r="AV254" i="20"/>
  <c r="AV39" i="20"/>
  <c r="AV247" i="20"/>
  <c r="AV204" i="20"/>
  <c r="AV221" i="20"/>
  <c r="AV223" i="20"/>
  <c r="AV284" i="20"/>
  <c r="AV81" i="20"/>
  <c r="AV85" i="20"/>
  <c r="AV36" i="20"/>
  <c r="AV180" i="20"/>
  <c r="AV138" i="20"/>
  <c r="AV362" i="20"/>
  <c r="AV291" i="20"/>
  <c r="AV295" i="20"/>
  <c r="AV378" i="20"/>
  <c r="AV143" i="20"/>
  <c r="AV218" i="20"/>
  <c r="AV267" i="20"/>
  <c r="AV340" i="20"/>
  <c r="AV35" i="20"/>
  <c r="AV54" i="20"/>
  <c r="AV96" i="20"/>
  <c r="AV94" i="20"/>
  <c r="AV217" i="20"/>
  <c r="AV384" i="20"/>
  <c r="AV318" i="20"/>
  <c r="AV216" i="20"/>
  <c r="AV311" i="20"/>
  <c r="AV389" i="20"/>
  <c r="AV394" i="20"/>
  <c r="AV60" i="20"/>
  <c r="AV59" i="20"/>
  <c r="AV99" i="20"/>
  <c r="AV258" i="20"/>
  <c r="AV144" i="20"/>
  <c r="AV109" i="20"/>
  <c r="AV176" i="20"/>
  <c r="AV326" i="20"/>
  <c r="AV164" i="20"/>
  <c r="AV179" i="20"/>
  <c r="AV397" i="20"/>
  <c r="AV377" i="20"/>
  <c r="AV75" i="20"/>
  <c r="AV231" i="20"/>
  <c r="AV89" i="20"/>
  <c r="AV161" i="20"/>
  <c r="AV320" i="20"/>
  <c r="AV97" i="20"/>
  <c r="AV273" i="20"/>
  <c r="AV281" i="20"/>
  <c r="AV235" i="20"/>
  <c r="AV141" i="20"/>
  <c r="AV152" i="20"/>
  <c r="AV64" i="20"/>
  <c r="AV87" i="20"/>
  <c r="AV228" i="20"/>
  <c r="AV381" i="20"/>
  <c r="AV332" i="20"/>
  <c r="AV288" i="20"/>
  <c r="AV191" i="20"/>
  <c r="AV339" i="20"/>
  <c r="AV353" i="20"/>
  <c r="AV56" i="20"/>
  <c r="AV69" i="20"/>
  <c r="AV184" i="20"/>
  <c r="AV351" i="20"/>
  <c r="AV149" i="20"/>
  <c r="AV185" i="20"/>
  <c r="AV345" i="20"/>
  <c r="AV250" i="20"/>
  <c r="AV373" i="20"/>
  <c r="AV70" i="20"/>
  <c r="E21" i="20"/>
  <c r="N21" i="20" l="1"/>
  <c r="P21" i="20"/>
  <c r="Q21" i="20"/>
  <c r="O21" i="20"/>
  <c r="X21" i="20" l="1"/>
  <c r="Z21" i="20"/>
  <c r="Y21" i="20"/>
  <c r="AA21" i="20"/>
  <c r="AJ21" i="20" l="1"/>
  <c r="AH21" i="20"/>
  <c r="AI21" i="20"/>
  <c r="AK21" i="20"/>
  <c r="AM18" i="20" l="1"/>
  <c r="AM21" i="20"/>
  <c r="AR434" i="20"/>
  <c r="AW434" i="20"/>
  <c r="AR43" i="20"/>
  <c r="AT43" i="20" s="1"/>
  <c r="AW43" i="20"/>
  <c r="AR190" i="20" l="1"/>
  <c r="AW190" i="20"/>
  <c r="AR345" i="20"/>
  <c r="AW345" i="20"/>
  <c r="AR496" i="20"/>
  <c r="AW496" i="20"/>
  <c r="AR369" i="20"/>
  <c r="AW369" i="20"/>
  <c r="AR516" i="20"/>
  <c r="AW516" i="20"/>
  <c r="AR161" i="20"/>
  <c r="AW161" i="20"/>
  <c r="AR465" i="20"/>
  <c r="AW465" i="20"/>
  <c r="AR364" i="20"/>
  <c r="AW364" i="20"/>
  <c r="AR401" i="20"/>
  <c r="AW401" i="20"/>
  <c r="AR51" i="20"/>
  <c r="AT51" i="20" s="1"/>
  <c r="AW51" i="20"/>
  <c r="AR82" i="20"/>
  <c r="AW82" i="20"/>
  <c r="AR469" i="20"/>
  <c r="AW469" i="20"/>
  <c r="AR371" i="20"/>
  <c r="AW371" i="20"/>
  <c r="AR421" i="20"/>
  <c r="AW421" i="20"/>
  <c r="AR178" i="20"/>
  <c r="AW178" i="20"/>
  <c r="AR379" i="20"/>
  <c r="AW379" i="20"/>
  <c r="AR433" i="20"/>
  <c r="AW433" i="20"/>
  <c r="AR460" i="20"/>
  <c r="AW460" i="20"/>
  <c r="AR94" i="20"/>
  <c r="AW94" i="20"/>
  <c r="AR157" i="20"/>
  <c r="AW157" i="20"/>
  <c r="AR103" i="20"/>
  <c r="AW103" i="20"/>
  <c r="AR448" i="20"/>
  <c r="AW448" i="20"/>
  <c r="AR69" i="20"/>
  <c r="AT69" i="20" s="1"/>
  <c r="AW69" i="20"/>
  <c r="AR74" i="20"/>
  <c r="AT74" i="20" s="1"/>
  <c r="AW74" i="20"/>
  <c r="AR309" i="20"/>
  <c r="AW309" i="20"/>
  <c r="AR505" i="20"/>
  <c r="AW505" i="20"/>
  <c r="AR417" i="20"/>
  <c r="AW417" i="20"/>
  <c r="AR422" i="20"/>
  <c r="AW422" i="20"/>
  <c r="AR202" i="20"/>
  <c r="AW202" i="20"/>
  <c r="AR284" i="20"/>
  <c r="AW284" i="20"/>
  <c r="AR316" i="20"/>
  <c r="AW316" i="20"/>
  <c r="AR490" i="20"/>
  <c r="AW490" i="20"/>
  <c r="AR259" i="20"/>
  <c r="AW259" i="20"/>
  <c r="AR42" i="20"/>
  <c r="AT42" i="20" s="1"/>
  <c r="AW42" i="20"/>
  <c r="AR511" i="20"/>
  <c r="AW511" i="20"/>
  <c r="AR229" i="20"/>
  <c r="AW229" i="20"/>
  <c r="AR110" i="20"/>
  <c r="AW110" i="20"/>
  <c r="AR170" i="20"/>
  <c r="AW170" i="20"/>
  <c r="AR73" i="20"/>
  <c r="AT73" i="20" s="1"/>
  <c r="AW73" i="20"/>
  <c r="AR104" i="20"/>
  <c r="AW104" i="20"/>
  <c r="AR502" i="20"/>
  <c r="AW502" i="20"/>
  <c r="AR351" i="20"/>
  <c r="AW351" i="20"/>
  <c r="AR319" i="20"/>
  <c r="AW319" i="20"/>
  <c r="AR479" i="20"/>
  <c r="AW479" i="20"/>
  <c r="AR429" i="20"/>
  <c r="AW429" i="20"/>
  <c r="AR293" i="20"/>
  <c r="AW293" i="20"/>
  <c r="AR38" i="20"/>
  <c r="AT38" i="20" s="1"/>
  <c r="AW38" i="20"/>
  <c r="AR230" i="20"/>
  <c r="AW230" i="20"/>
  <c r="AR443" i="20"/>
  <c r="AW443" i="20"/>
  <c r="AR413" i="20"/>
  <c r="AW413" i="20"/>
  <c r="AR207" i="20"/>
  <c r="AW207" i="20"/>
  <c r="AR313" i="20"/>
  <c r="AW313" i="20"/>
  <c r="AR91" i="20"/>
  <c r="AW91" i="20"/>
  <c r="AR92" i="20"/>
  <c r="AW92" i="20"/>
  <c r="AR57" i="20"/>
  <c r="AT57" i="20" s="1"/>
  <c r="AW57" i="20"/>
  <c r="AR236" i="20"/>
  <c r="AW236" i="20"/>
  <c r="AR472" i="20"/>
  <c r="AW472" i="20"/>
  <c r="AR287" i="20"/>
  <c r="AW287" i="20"/>
  <c r="AW55" i="20"/>
  <c r="AR55" i="20"/>
  <c r="AT55" i="20" s="1"/>
  <c r="AR503" i="20"/>
  <c r="AW503" i="20"/>
  <c r="AR118" i="20"/>
  <c r="AW118" i="20"/>
  <c r="AR203" i="20"/>
  <c r="AW203" i="20"/>
  <c r="AR475" i="20"/>
  <c r="AW475" i="20"/>
  <c r="AR274" i="20"/>
  <c r="AW274" i="20"/>
  <c r="AR97" i="20"/>
  <c r="AW97" i="20"/>
  <c r="AR134" i="20"/>
  <c r="AW134" i="20"/>
  <c r="AR247" i="20"/>
  <c r="AW247" i="20"/>
  <c r="AR211" i="20"/>
  <c r="AW211" i="20"/>
  <c r="AR102" i="20"/>
  <c r="AW102" i="20"/>
  <c r="AR333" i="20"/>
  <c r="AW333" i="20"/>
  <c r="AR406" i="20"/>
  <c r="AW406" i="20"/>
  <c r="AR484" i="20"/>
  <c r="AW484" i="20"/>
  <c r="AR478" i="20"/>
  <c r="AW478" i="20"/>
  <c r="AR83" i="20"/>
  <c r="AW83" i="20"/>
  <c r="AR70" i="20"/>
  <c r="AT70" i="20" s="1"/>
  <c r="AW70" i="20"/>
  <c r="AR447" i="20"/>
  <c r="AW447" i="20"/>
  <c r="AR425" i="20"/>
  <c r="AW425" i="20"/>
  <c r="AR258" i="20"/>
  <c r="AW258" i="20"/>
  <c r="AR436" i="20"/>
  <c r="AW436" i="20"/>
  <c r="AR399" i="20"/>
  <c r="AW399" i="20"/>
  <c r="AR432" i="20"/>
  <c r="AW432" i="20"/>
  <c r="AR245" i="20"/>
  <c r="AW245" i="20"/>
  <c r="AR280" i="20"/>
  <c r="AW280" i="20"/>
  <c r="AR493" i="20"/>
  <c r="AW493" i="20"/>
  <c r="AR220" i="20"/>
  <c r="AW220" i="20"/>
  <c r="AR336" i="20"/>
  <c r="AW336" i="20"/>
  <c r="AR442" i="20"/>
  <c r="AW442" i="20"/>
  <c r="AR363" i="20"/>
  <c r="AW363" i="20"/>
  <c r="AR137" i="20"/>
  <c r="AW137" i="20"/>
  <c r="AR46" i="20"/>
  <c r="AT46" i="20" s="1"/>
  <c r="AW46" i="20"/>
  <c r="AR44" i="20"/>
  <c r="AT44" i="20" s="1"/>
  <c r="AW44" i="20"/>
  <c r="AR504" i="20"/>
  <c r="AW504" i="20"/>
  <c r="AR243" i="20"/>
  <c r="AW243" i="20"/>
  <c r="AR317" i="20"/>
  <c r="AW317" i="20"/>
  <c r="AR390" i="20"/>
  <c r="AW390" i="20"/>
  <c r="AR193" i="20"/>
  <c r="AW193" i="20"/>
  <c r="AR403" i="20"/>
  <c r="AW403" i="20"/>
  <c r="AR47" i="20"/>
  <c r="AT47" i="20" s="1"/>
  <c r="AW47" i="20"/>
  <c r="AR262" i="20"/>
  <c r="AW262" i="20"/>
  <c r="AR105" i="20"/>
  <c r="AW105" i="20"/>
  <c r="AR156" i="20"/>
  <c r="AW156" i="20"/>
  <c r="AR517" i="20"/>
  <c r="AW517" i="20"/>
  <c r="AR140" i="20"/>
  <c r="AW140" i="20"/>
  <c r="AR416" i="20"/>
  <c r="AW416" i="20"/>
  <c r="AR378" i="20"/>
  <c r="AW378" i="20"/>
  <c r="AR348" i="20"/>
  <c r="AW348" i="20"/>
  <c r="AR323" i="20"/>
  <c r="AW323" i="20"/>
  <c r="AR385" i="20"/>
  <c r="AW385" i="20"/>
  <c r="AR343" i="20"/>
  <c r="AW343" i="20"/>
  <c r="AR528" i="20"/>
  <c r="AW528" i="20"/>
  <c r="AR204" i="20"/>
  <c r="AW204" i="20"/>
  <c r="AR512" i="20"/>
  <c r="AW512" i="20"/>
  <c r="AR50" i="20"/>
  <c r="AT50" i="20" s="1"/>
  <c r="AW50" i="20"/>
  <c r="AR149" i="20"/>
  <c r="AW149" i="20"/>
  <c r="AR498" i="20"/>
  <c r="AW498" i="20"/>
  <c r="AR124" i="20"/>
  <c r="AW124" i="20"/>
  <c r="AR337" i="20"/>
  <c r="AW337" i="20"/>
  <c r="AR477" i="20"/>
  <c r="AW477" i="20"/>
  <c r="AR411" i="20"/>
  <c r="AW411" i="20"/>
  <c r="AR252" i="20"/>
  <c r="AW252" i="20"/>
  <c r="AR305" i="20"/>
  <c r="AW305" i="20"/>
  <c r="AR428" i="20"/>
  <c r="AW428" i="20"/>
  <c r="AR445" i="20"/>
  <c r="AW445" i="20"/>
  <c r="AR283" i="20"/>
  <c r="AW283" i="20"/>
  <c r="AR99" i="20"/>
  <c r="AW99" i="20"/>
  <c r="AR128" i="20"/>
  <c r="AW128" i="20"/>
  <c r="AR405" i="20"/>
  <c r="AW405" i="20"/>
  <c r="AR396" i="20"/>
  <c r="AW396" i="20"/>
  <c r="AR250" i="20"/>
  <c r="AW250" i="20"/>
  <c r="AR276" i="20"/>
  <c r="AW276" i="20"/>
  <c r="AR253" i="20"/>
  <c r="AW253" i="20"/>
  <c r="AR426" i="20"/>
  <c r="AW426" i="20"/>
  <c r="AR384" i="20"/>
  <c r="AW384" i="20"/>
  <c r="AR301" i="20"/>
  <c r="AW301" i="20"/>
  <c r="AR463" i="20"/>
  <c r="AW463" i="20"/>
  <c r="AR136" i="20"/>
  <c r="AW136" i="20"/>
  <c r="AR195" i="20"/>
  <c r="AW195" i="20"/>
  <c r="AR173" i="20"/>
  <c r="AW173" i="20"/>
  <c r="AR439" i="20"/>
  <c r="AW439" i="20"/>
  <c r="AR294" i="20"/>
  <c r="AW294" i="20"/>
  <c r="AR311" i="20"/>
  <c r="AW311" i="20"/>
  <c r="AR113" i="20"/>
  <c r="AW113" i="20"/>
  <c r="AR353" i="20"/>
  <c r="AW353" i="20"/>
  <c r="AR139" i="20"/>
  <c r="AW139" i="20"/>
  <c r="AR464" i="20"/>
  <c r="AW464" i="20"/>
  <c r="AR521" i="20"/>
  <c r="AW521" i="20"/>
  <c r="AR144" i="20"/>
  <c r="AW144" i="20"/>
  <c r="AR264" i="20"/>
  <c r="AW264" i="20"/>
  <c r="AR142" i="20"/>
  <c r="AW142" i="20"/>
  <c r="AR450" i="20"/>
  <c r="AW450" i="20"/>
  <c r="AR414" i="20"/>
  <c r="AW414" i="20"/>
  <c r="AR357" i="20"/>
  <c r="AW357" i="20"/>
  <c r="AR167" i="20"/>
  <c r="AW167" i="20"/>
  <c r="AR381" i="20"/>
  <c r="AW381" i="20"/>
  <c r="AR480" i="20"/>
  <c r="AW480" i="20"/>
  <c r="AR223" i="20"/>
  <c r="AW223" i="20"/>
  <c r="AR437" i="20"/>
  <c r="AW437" i="20"/>
  <c r="AR163" i="20"/>
  <c r="AW163" i="20"/>
  <c r="AR275" i="20"/>
  <c r="AW275" i="20"/>
  <c r="AR212" i="20"/>
  <c r="AW212" i="20"/>
  <c r="AR507" i="20"/>
  <c r="AW507" i="20"/>
  <c r="AR427" i="20"/>
  <c r="AW427" i="20"/>
  <c r="AR233" i="20"/>
  <c r="AW233" i="20"/>
  <c r="AR224" i="20"/>
  <c r="AW224" i="20"/>
  <c r="AR462" i="20"/>
  <c r="AW462" i="20"/>
  <c r="AR54" i="20"/>
  <c r="AT54" i="20" s="1"/>
  <c r="AW54" i="20"/>
  <c r="AR453" i="20"/>
  <c r="AW453" i="20"/>
  <c r="AR529" i="20"/>
  <c r="AW529" i="20"/>
  <c r="AR89" i="20"/>
  <c r="AW89" i="20"/>
  <c r="AR299" i="20"/>
  <c r="AW299" i="20"/>
  <c r="AR222" i="20"/>
  <c r="AW222" i="20"/>
  <c r="AR197" i="20"/>
  <c r="AW197" i="20"/>
  <c r="AR382" i="20"/>
  <c r="AW382" i="20"/>
  <c r="AR53" i="20"/>
  <c r="AT53" i="20" s="1"/>
  <c r="AW53" i="20"/>
  <c r="AR320" i="20"/>
  <c r="AW320" i="20"/>
  <c r="AR290" i="20"/>
  <c r="AW290" i="20"/>
  <c r="AR288" i="20"/>
  <c r="AW288" i="20"/>
  <c r="AR519" i="20"/>
  <c r="AW519" i="20"/>
  <c r="AR185" i="20"/>
  <c r="AW185" i="20"/>
  <c r="AR168" i="20"/>
  <c r="AW168" i="20"/>
  <c r="AR33" i="20"/>
  <c r="AR355" i="20"/>
  <c r="AW355" i="20"/>
  <c r="AR65" i="20"/>
  <c r="AT65" i="20" s="1"/>
  <c r="AW65" i="20"/>
  <c r="AR52" i="20"/>
  <c r="AT52" i="20" s="1"/>
  <c r="AW52" i="20"/>
  <c r="AR277" i="20"/>
  <c r="AW277" i="20"/>
  <c r="AR40" i="20"/>
  <c r="AT40" i="20" s="1"/>
  <c r="AW40" i="20"/>
  <c r="AR218" i="20"/>
  <c r="AW218" i="20"/>
  <c r="AR330" i="20"/>
  <c r="AW330" i="20"/>
  <c r="AR435" i="20"/>
  <c r="AW435" i="20"/>
  <c r="AR80" i="20"/>
  <c r="AT80" i="20" s="1"/>
  <c r="AW80" i="20"/>
  <c r="AR225" i="20"/>
  <c r="AW225" i="20"/>
  <c r="AR523" i="20"/>
  <c r="AW523" i="20"/>
  <c r="AR95" i="20"/>
  <c r="AW95" i="20"/>
  <c r="AR386" i="20"/>
  <c r="AW386" i="20"/>
  <c r="AR424" i="20"/>
  <c r="AW424" i="20"/>
  <c r="AR100" i="20"/>
  <c r="AW100" i="20"/>
  <c r="AR468" i="20"/>
  <c r="AW468" i="20"/>
  <c r="AR155" i="20"/>
  <c r="AW155" i="20"/>
  <c r="AR303" i="20"/>
  <c r="AW303" i="20"/>
  <c r="AR365" i="20"/>
  <c r="AW365" i="20"/>
  <c r="AR335" i="20"/>
  <c r="AW335" i="20"/>
  <c r="AR420" i="20"/>
  <c r="AW420" i="20"/>
  <c r="AR344" i="20"/>
  <c r="AW344" i="20"/>
  <c r="AR392" i="20"/>
  <c r="AW392" i="20"/>
  <c r="AR339" i="20"/>
  <c r="AW339" i="20"/>
  <c r="AR62" i="20"/>
  <c r="AT62" i="20" s="1"/>
  <c r="AW62" i="20"/>
  <c r="AR349" i="20"/>
  <c r="AW349" i="20"/>
  <c r="AR77" i="20"/>
  <c r="AT77" i="20" s="1"/>
  <c r="AW77" i="20"/>
  <c r="AR340" i="20"/>
  <c r="AW340" i="20"/>
  <c r="AR206" i="20"/>
  <c r="AW206" i="20"/>
  <c r="AR109" i="20"/>
  <c r="AW109" i="20"/>
  <c r="AR60" i="20"/>
  <c r="AT60" i="20" s="1"/>
  <c r="AW60" i="20"/>
  <c r="AR194" i="20"/>
  <c r="AW194" i="20"/>
  <c r="AR191" i="20"/>
  <c r="AW191" i="20"/>
  <c r="AR159" i="20"/>
  <c r="AW159" i="20"/>
  <c r="AR482" i="20"/>
  <c r="AW482" i="20"/>
  <c r="AR96" i="20"/>
  <c r="AW96" i="20"/>
  <c r="AR187" i="20"/>
  <c r="AW187" i="20"/>
  <c r="AR241" i="20"/>
  <c r="AW241" i="20"/>
  <c r="AR130" i="20"/>
  <c r="AW130" i="20"/>
  <c r="AR418" i="20"/>
  <c r="AW418" i="20"/>
  <c r="AR81" i="20"/>
  <c r="AW81" i="20"/>
  <c r="AR119" i="20"/>
  <c r="AW119" i="20"/>
  <c r="AR459" i="20"/>
  <c r="AW459" i="20"/>
  <c r="AR389" i="20"/>
  <c r="AW389" i="20"/>
  <c r="AR486" i="20"/>
  <c r="AW486" i="20"/>
  <c r="AR153" i="20"/>
  <c r="AW153" i="20"/>
  <c r="AR126" i="20"/>
  <c r="AW126" i="20"/>
  <c r="AR372" i="20"/>
  <c r="AW372" i="20"/>
  <c r="AR359" i="20"/>
  <c r="AW359" i="20"/>
  <c r="AR86" i="20"/>
  <c r="AW86" i="20"/>
  <c r="AR514" i="20"/>
  <c r="AW514" i="20"/>
  <c r="AR76" i="20"/>
  <c r="AT76" i="20" s="1"/>
  <c r="AW76" i="20"/>
  <c r="AR219" i="20"/>
  <c r="AW219" i="20"/>
  <c r="AR501" i="20"/>
  <c r="AW501" i="20"/>
  <c r="AW238" i="20"/>
  <c r="AR238" i="20"/>
  <c r="AR67" i="20"/>
  <c r="AT67" i="20" s="1"/>
  <c r="AW67" i="20"/>
  <c r="AR474" i="20"/>
  <c r="AW474" i="20"/>
  <c r="AW172" i="20"/>
  <c r="AR172" i="20"/>
  <c r="AR45" i="20"/>
  <c r="AT45" i="20" s="1"/>
  <c r="AW45" i="20"/>
  <c r="AR48" i="20"/>
  <c r="AT48" i="20" s="1"/>
  <c r="AW48" i="20"/>
  <c r="AR189" i="20"/>
  <c r="AW189" i="20"/>
  <c r="AR273" i="20"/>
  <c r="AW273" i="20"/>
  <c r="AR106" i="20"/>
  <c r="AW106" i="20"/>
  <c r="AR64" i="20"/>
  <c r="AT64" i="20" s="1"/>
  <c r="AW64" i="20"/>
  <c r="AR181" i="20"/>
  <c r="AW181" i="20"/>
  <c r="AR322" i="20"/>
  <c r="AW322" i="20"/>
  <c r="AW281" i="20"/>
  <c r="AR281" i="20"/>
  <c r="AR289" i="20"/>
  <c r="AW289" i="20"/>
  <c r="AR491" i="20"/>
  <c r="AW491" i="20"/>
  <c r="AR148" i="20"/>
  <c r="AW148" i="20"/>
  <c r="AR308" i="20"/>
  <c r="AW308" i="20"/>
  <c r="AR387" i="20"/>
  <c r="AW387" i="20"/>
  <c r="AR457" i="20"/>
  <c r="AW457" i="20"/>
  <c r="AR360" i="20"/>
  <c r="AW360" i="20"/>
  <c r="AR368" i="20"/>
  <c r="AW368" i="20"/>
  <c r="AR374" i="20"/>
  <c r="AW374" i="20"/>
  <c r="AR354" i="20"/>
  <c r="AW354" i="20"/>
  <c r="AR266" i="20"/>
  <c r="AW266" i="20"/>
  <c r="AR122" i="20"/>
  <c r="AW122" i="20"/>
  <c r="AR430" i="20"/>
  <c r="AW430" i="20"/>
  <c r="AR121" i="20"/>
  <c r="AW121" i="20"/>
  <c r="AR361" i="20"/>
  <c r="AW361" i="20"/>
  <c r="AR255" i="20"/>
  <c r="AW255" i="20"/>
  <c r="AR380" i="20"/>
  <c r="AW380" i="20"/>
  <c r="AR131" i="20"/>
  <c r="AW131" i="20"/>
  <c r="AR101" i="20"/>
  <c r="AW101" i="20"/>
  <c r="AR37" i="20"/>
  <c r="AT37" i="20" s="1"/>
  <c r="AW37" i="20"/>
  <c r="AR285" i="20"/>
  <c r="AW285" i="20"/>
  <c r="AR377" i="20"/>
  <c r="AW377" i="20"/>
  <c r="AR115" i="20"/>
  <c r="AW115" i="20"/>
  <c r="AR415" i="20"/>
  <c r="AW415" i="20"/>
  <c r="AW141" i="20"/>
  <c r="AR141" i="20"/>
  <c r="AR487" i="20"/>
  <c r="AW487" i="20"/>
  <c r="AW75" i="20"/>
  <c r="AR75" i="20"/>
  <c r="AT75" i="20" s="1"/>
  <c r="AR123" i="20"/>
  <c r="AW123" i="20"/>
  <c r="AR242" i="20"/>
  <c r="AW242" i="20"/>
  <c r="AR318" i="20"/>
  <c r="AW318" i="20"/>
  <c r="AR324" i="20"/>
  <c r="AW324" i="20"/>
  <c r="AR492" i="20"/>
  <c r="AW492" i="20"/>
  <c r="AR257" i="20"/>
  <c r="AW257" i="20"/>
  <c r="AR88" i="20"/>
  <c r="AW88" i="20"/>
  <c r="AR246" i="20"/>
  <c r="AW246" i="20"/>
  <c r="AR132" i="20"/>
  <c r="AW132" i="20"/>
  <c r="AW175" i="20"/>
  <c r="AR175" i="20"/>
  <c r="AR108" i="20"/>
  <c r="AW108" i="20"/>
  <c r="AR300" i="20"/>
  <c r="AW300" i="20"/>
  <c r="AR467" i="20"/>
  <c r="AW467" i="20"/>
  <c r="AR440" i="20"/>
  <c r="AW440" i="20"/>
  <c r="AR244" i="20"/>
  <c r="AW244" i="20"/>
  <c r="AR388" i="20"/>
  <c r="AW388" i="20"/>
  <c r="AR174" i="20"/>
  <c r="AW174" i="20"/>
  <c r="AR458" i="20"/>
  <c r="AW458" i="20"/>
  <c r="AR449" i="20"/>
  <c r="AW449" i="20"/>
  <c r="AR298" i="20"/>
  <c r="AW298" i="20"/>
  <c r="AR107" i="20"/>
  <c r="AW107" i="20"/>
  <c r="AR270" i="20"/>
  <c r="AW270" i="20"/>
  <c r="AR476" i="20"/>
  <c r="AW476" i="20"/>
  <c r="AR87" i="20"/>
  <c r="AW87" i="20"/>
  <c r="AR373" i="20"/>
  <c r="AW373" i="20"/>
  <c r="AR530" i="20"/>
  <c r="AW530" i="20"/>
  <c r="AR342" i="20"/>
  <c r="AW342" i="20"/>
  <c r="AR527" i="20"/>
  <c r="AW527" i="20"/>
  <c r="AR184" i="20"/>
  <c r="AW184" i="20"/>
  <c r="AR454" i="20"/>
  <c r="AW454" i="20"/>
  <c r="AR367" i="20"/>
  <c r="AW367" i="20"/>
  <c r="AR321" i="20"/>
  <c r="AW321" i="20"/>
  <c r="AR192" i="20"/>
  <c r="AW192" i="20"/>
  <c r="AR506" i="20"/>
  <c r="AW506" i="20"/>
  <c r="AR304" i="20"/>
  <c r="AW304" i="20"/>
  <c r="AR329" i="20"/>
  <c r="AW329" i="20"/>
  <c r="AR186" i="20"/>
  <c r="AW186" i="20"/>
  <c r="AR358" i="20"/>
  <c r="AW358" i="20"/>
  <c r="AR240" i="20"/>
  <c r="AW240" i="20"/>
  <c r="AR452" i="20"/>
  <c r="AW452" i="20"/>
  <c r="AR210" i="20"/>
  <c r="AW210" i="20"/>
  <c r="AR138" i="20"/>
  <c r="AW138" i="20"/>
  <c r="AR370" i="20"/>
  <c r="AW370" i="20"/>
  <c r="AR145" i="20"/>
  <c r="AW145" i="20"/>
  <c r="AR327" i="20"/>
  <c r="AW327" i="20"/>
  <c r="AR160" i="20"/>
  <c r="AW160" i="20"/>
  <c r="AR470" i="20"/>
  <c r="AW470" i="20"/>
  <c r="AR72" i="20"/>
  <c r="AT72" i="20" s="1"/>
  <c r="AW72" i="20"/>
  <c r="AR352" i="20"/>
  <c r="AW352" i="20"/>
  <c r="AR265" i="20"/>
  <c r="AW265" i="20"/>
  <c r="AR471" i="20"/>
  <c r="AW471" i="20"/>
  <c r="AR84" i="20"/>
  <c r="AW84" i="20"/>
  <c r="AR116" i="20"/>
  <c r="AW116" i="20"/>
  <c r="AR114" i="20"/>
  <c r="AW114" i="20"/>
  <c r="AR147" i="20"/>
  <c r="AW147" i="20"/>
  <c r="AR35" i="20"/>
  <c r="AT35" i="20" s="1"/>
  <c r="AW35" i="20"/>
  <c r="AR239" i="20"/>
  <c r="AW239" i="20"/>
  <c r="AR499" i="20"/>
  <c r="AW499" i="20"/>
  <c r="AR63" i="20"/>
  <c r="AT63" i="20" s="1"/>
  <c r="AW63" i="20"/>
  <c r="AW112" i="20"/>
  <c r="AR112" i="20"/>
  <c r="AR152" i="20"/>
  <c r="AW152" i="20"/>
  <c r="AR286" i="20"/>
  <c r="AW286" i="20"/>
  <c r="AR489" i="20"/>
  <c r="AW489" i="20"/>
  <c r="AR444" i="20"/>
  <c r="AW444" i="20"/>
  <c r="AR314" i="20"/>
  <c r="AW314" i="20"/>
  <c r="AR338" i="20"/>
  <c r="AW338" i="20"/>
  <c r="AR151" i="20"/>
  <c r="AW151" i="20"/>
  <c r="AR488" i="20"/>
  <c r="AW488" i="20"/>
  <c r="AR251" i="20"/>
  <c r="AW251" i="20"/>
  <c r="AR391" i="20"/>
  <c r="AW391" i="20"/>
  <c r="AR150" i="20"/>
  <c r="AW150" i="20"/>
  <c r="AR213" i="20"/>
  <c r="AW213" i="20"/>
  <c r="AR49" i="20"/>
  <c r="AT49" i="20" s="1"/>
  <c r="AW49" i="20"/>
  <c r="AR263" i="20"/>
  <c r="AW263" i="20"/>
  <c r="AR291" i="20"/>
  <c r="AW291" i="20"/>
  <c r="AR407" i="20"/>
  <c r="AW407" i="20"/>
  <c r="AR214" i="20"/>
  <c r="AW214" i="20"/>
  <c r="AR183" i="20"/>
  <c r="AW183" i="20"/>
  <c r="AR78" i="20"/>
  <c r="AT78" i="20" s="1"/>
  <c r="AW78" i="20"/>
  <c r="AR375" i="20"/>
  <c r="AW375" i="20"/>
  <c r="AR346" i="20"/>
  <c r="AW346" i="20"/>
  <c r="AR307" i="20"/>
  <c r="AW307" i="20"/>
  <c r="AR162" i="20"/>
  <c r="AW162" i="20"/>
  <c r="AR500" i="20"/>
  <c r="AW500" i="20"/>
  <c r="AR473" i="20"/>
  <c r="AW473" i="20"/>
  <c r="AR334" i="20"/>
  <c r="AW334" i="20"/>
  <c r="AR315" i="20"/>
  <c r="AW315" i="20"/>
  <c r="AR125" i="20"/>
  <c r="AW125" i="20"/>
  <c r="AR61" i="20"/>
  <c r="AT61" i="20" s="1"/>
  <c r="AW61" i="20"/>
  <c r="AR217" i="20"/>
  <c r="AW217" i="20"/>
  <c r="AR71" i="20"/>
  <c r="AT71" i="20" s="1"/>
  <c r="AW71" i="20"/>
  <c r="AR260" i="20"/>
  <c r="AW260" i="20"/>
  <c r="AR524" i="20"/>
  <c r="AW524" i="20"/>
  <c r="AR455" i="20"/>
  <c r="AW455" i="20"/>
  <c r="AR261" i="20"/>
  <c r="AW261" i="20"/>
  <c r="AR68" i="20"/>
  <c r="AT68" i="20" s="1"/>
  <c r="AW68" i="20"/>
  <c r="AR198" i="20"/>
  <c r="AW198" i="20"/>
  <c r="AR332" i="20"/>
  <c r="AW332" i="20"/>
  <c r="AR296" i="20"/>
  <c r="AW296" i="20"/>
  <c r="AR510" i="20"/>
  <c r="AW510" i="20"/>
  <c r="AR208" i="20"/>
  <c r="AW208" i="20"/>
  <c r="AR41" i="20"/>
  <c r="AT41" i="20" s="1"/>
  <c r="AW41" i="20"/>
  <c r="AR200" i="20"/>
  <c r="AW200" i="20"/>
  <c r="AR221" i="20"/>
  <c r="AW221" i="20"/>
  <c r="AR356" i="20"/>
  <c r="AW356" i="20"/>
  <c r="AR331" i="20"/>
  <c r="AW331" i="20"/>
  <c r="AR171" i="20"/>
  <c r="AW171" i="20"/>
  <c r="AR441" i="20"/>
  <c r="AW441" i="20"/>
  <c r="AR409" i="20"/>
  <c r="AW409" i="20"/>
  <c r="AR129" i="20"/>
  <c r="AW129" i="20"/>
  <c r="AR400" i="20"/>
  <c r="AW400" i="20"/>
  <c r="AR376" i="20"/>
  <c r="AW376" i="20"/>
  <c r="AR366" i="20"/>
  <c r="AW366" i="20"/>
  <c r="AR215" i="20"/>
  <c r="AW215" i="20"/>
  <c r="AR461" i="20"/>
  <c r="AW461" i="20"/>
  <c r="AR166" i="20"/>
  <c r="AW166" i="20"/>
  <c r="AR59" i="20"/>
  <c r="AT59" i="20" s="1"/>
  <c r="AW59" i="20"/>
  <c r="AR117" i="20"/>
  <c r="AW117" i="20"/>
  <c r="AW325" i="20"/>
  <c r="AR325" i="20"/>
  <c r="AR146" i="20"/>
  <c r="AW146" i="20"/>
  <c r="AR199" i="20"/>
  <c r="AW199" i="20"/>
  <c r="AR509" i="20"/>
  <c r="AW509" i="20"/>
  <c r="AR395" i="20"/>
  <c r="AW395" i="20"/>
  <c r="AR272" i="20"/>
  <c r="AW272" i="20"/>
  <c r="AR446" i="20"/>
  <c r="AW446" i="20"/>
  <c r="AR279" i="20"/>
  <c r="AW279" i="20"/>
  <c r="AR85" i="20"/>
  <c r="AW85" i="20"/>
  <c r="AR180" i="20"/>
  <c r="AW180" i="20"/>
  <c r="AR402" i="20"/>
  <c r="AW402" i="20"/>
  <c r="AR248" i="20"/>
  <c r="AW248" i="20"/>
  <c r="AR312" i="20"/>
  <c r="AW312" i="20"/>
  <c r="AR297" i="20"/>
  <c r="AW297" i="20"/>
  <c r="AR494" i="20"/>
  <c r="AW494" i="20"/>
  <c r="AR256" i="20"/>
  <c r="AW256" i="20"/>
  <c r="AR143" i="20"/>
  <c r="AW143" i="20"/>
  <c r="AR497" i="20"/>
  <c r="AW497" i="20"/>
  <c r="AR525" i="20"/>
  <c r="AW525" i="20"/>
  <c r="AR481" i="20"/>
  <c r="AW481" i="20"/>
  <c r="AR438" i="20"/>
  <c r="AW438" i="20"/>
  <c r="AR362" i="20"/>
  <c r="AW362" i="20"/>
  <c r="AR295" i="20"/>
  <c r="AW295" i="20"/>
  <c r="AR79" i="20"/>
  <c r="AT79" i="20" s="1"/>
  <c r="AW79" i="20"/>
  <c r="AR278" i="20"/>
  <c r="AW278" i="20"/>
  <c r="AR302" i="20"/>
  <c r="AW302" i="20"/>
  <c r="AR177" i="20"/>
  <c r="AW177" i="20"/>
  <c r="AR182" i="20"/>
  <c r="AW182" i="20"/>
  <c r="AR451" i="20"/>
  <c r="AW451" i="20"/>
  <c r="AR188" i="20"/>
  <c r="AW188" i="20"/>
  <c r="AR310" i="20"/>
  <c r="AW310" i="20"/>
  <c r="AR158" i="20"/>
  <c r="AW158" i="20"/>
  <c r="AR165" i="20"/>
  <c r="AW165" i="20"/>
  <c r="AR408" i="20"/>
  <c r="AW408" i="20"/>
  <c r="AR350" i="20"/>
  <c r="AW350" i="20"/>
  <c r="AR34" i="20"/>
  <c r="AT34" i="20" s="1"/>
  <c r="AW34" i="20"/>
  <c r="AR232" i="20"/>
  <c r="AW232" i="20"/>
  <c r="AR216" i="20"/>
  <c r="AW216" i="20"/>
  <c r="AR176" i="20"/>
  <c r="AW176" i="20"/>
  <c r="AR306" i="20"/>
  <c r="AW306" i="20"/>
  <c r="AR135" i="20"/>
  <c r="AW135" i="20"/>
  <c r="AR393" i="20"/>
  <c r="AW393" i="20"/>
  <c r="AR483" i="20"/>
  <c r="AW483" i="20"/>
  <c r="AR120" i="20"/>
  <c r="AW120" i="20"/>
  <c r="AW93" i="20"/>
  <c r="AR93" i="20"/>
  <c r="AR485" i="20"/>
  <c r="AW485" i="20"/>
  <c r="AR397" i="20"/>
  <c r="AW397" i="20"/>
  <c r="AR394" i="20"/>
  <c r="AW394" i="20"/>
  <c r="AR526" i="20"/>
  <c r="AW526" i="20"/>
  <c r="AR495" i="20"/>
  <c r="AW495" i="20"/>
  <c r="AR226" i="20"/>
  <c r="AW226" i="20"/>
  <c r="AR111" i="20"/>
  <c r="AW111" i="20"/>
  <c r="AR268" i="20"/>
  <c r="AW268" i="20"/>
  <c r="AR209" i="20"/>
  <c r="AW209" i="20"/>
  <c r="AR205" i="20"/>
  <c r="AW205" i="20"/>
  <c r="AR169" i="20"/>
  <c r="AW169" i="20"/>
  <c r="AR164" i="20"/>
  <c r="AW164" i="20"/>
  <c r="AR466" i="20"/>
  <c r="AW466" i="20"/>
  <c r="AR127" i="20"/>
  <c r="AW127" i="20"/>
  <c r="AR326" i="20"/>
  <c r="AW326" i="20"/>
  <c r="AR522" i="20"/>
  <c r="AW522" i="20"/>
  <c r="AR249" i="20"/>
  <c r="AW249" i="20"/>
  <c r="AR271" i="20"/>
  <c r="AW271" i="20"/>
  <c r="AR410" i="20"/>
  <c r="AW410" i="20"/>
  <c r="AR431" i="20"/>
  <c r="AW431" i="20"/>
  <c r="AR398" i="20"/>
  <c r="AW398" i="20"/>
  <c r="AR269" i="20"/>
  <c r="AW269" i="20"/>
  <c r="AR201" i="20"/>
  <c r="AW201" i="20"/>
  <c r="AR227" i="20"/>
  <c r="AW227" i="20"/>
  <c r="AR341" i="20"/>
  <c r="AW341" i="20"/>
  <c r="AR456" i="20"/>
  <c r="AW456" i="20"/>
  <c r="AR419" i="20"/>
  <c r="AW419" i="20"/>
  <c r="AR254" i="20"/>
  <c r="AW254" i="20"/>
  <c r="AR237" i="20"/>
  <c r="AW237" i="20"/>
  <c r="AR282" i="20"/>
  <c r="AW282" i="20"/>
  <c r="AR423" i="20"/>
  <c r="AW423" i="20"/>
  <c r="AR520" i="20"/>
  <c r="AW520" i="20"/>
  <c r="AR36" i="20"/>
  <c r="AT36" i="20" s="1"/>
  <c r="AW36" i="20"/>
  <c r="AR292" i="20"/>
  <c r="AW292" i="20"/>
  <c r="AR412" i="20"/>
  <c r="AW412" i="20"/>
  <c r="AR90" i="20"/>
  <c r="AW90" i="20"/>
  <c r="AR404" i="20"/>
  <c r="AW404" i="20"/>
  <c r="AR196" i="20"/>
  <c r="AW196" i="20"/>
  <c r="AR518" i="20"/>
  <c r="AW518" i="20"/>
  <c r="AR58" i="20"/>
  <c r="AT58" i="20" s="1"/>
  <c r="AW58" i="20"/>
  <c r="AR508" i="20"/>
  <c r="AW508" i="20"/>
  <c r="AW234" i="20"/>
  <c r="AR234" i="20"/>
  <c r="AR267" i="20"/>
  <c r="AW267" i="20"/>
  <c r="AR515" i="20"/>
  <c r="AW515" i="20"/>
  <c r="AR179" i="20"/>
  <c r="AW179" i="20"/>
  <c r="AR39" i="20"/>
  <c r="AT39" i="20" s="1"/>
  <c r="AW39" i="20"/>
  <c r="AW235" i="20"/>
  <c r="AR235" i="20"/>
  <c r="AR513" i="20"/>
  <c r="AW513" i="20"/>
  <c r="AR56" i="20"/>
  <c r="AT56" i="20" s="1"/>
  <c r="AW56" i="20"/>
  <c r="AR347" i="20"/>
  <c r="AW347" i="20"/>
  <c r="AR66" i="20"/>
  <c r="AT66" i="20" s="1"/>
  <c r="AW66" i="20"/>
  <c r="AR383" i="20"/>
  <c r="AW383" i="20"/>
  <c r="AR98" i="20"/>
  <c r="AW98" i="20"/>
  <c r="AR228" i="20"/>
  <c r="AW228" i="20"/>
  <c r="AR154" i="20"/>
  <c r="AW154" i="20"/>
  <c r="AR231" i="20"/>
  <c r="AW231" i="20"/>
  <c r="AR133" i="20"/>
  <c r="AW133" i="20"/>
  <c r="AR328" i="20"/>
  <c r="AW328" i="20"/>
</calcChain>
</file>

<file path=xl/sharedStrings.xml><?xml version="1.0" encoding="utf-8"?>
<sst xmlns="http://schemas.openxmlformats.org/spreadsheetml/2006/main" count="19601" uniqueCount="92">
  <si>
    <t>ω</t>
    <phoneticPr fontId="2"/>
  </si>
  <si>
    <t>L1</t>
    <phoneticPr fontId="3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</si>
  <si>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</si>
  <si>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ATT(dB)</t>
    <phoneticPr fontId="2"/>
  </si>
  <si>
    <t>L3</t>
    <phoneticPr fontId="3"/>
  </si>
  <si>
    <t>L4</t>
    <phoneticPr fontId="3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</si>
  <si>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</si>
  <si>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φ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</si>
  <si>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</si>
  <si>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</si>
  <si>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3"/>
  </si>
  <si>
    <t>ωs</t>
    <phoneticPr fontId="3"/>
  </si>
  <si>
    <t>As(dB)</t>
    <phoneticPr fontId="3"/>
  </si>
  <si>
    <t>L2</t>
    <phoneticPr fontId="3"/>
  </si>
  <si>
    <t>C2</t>
    <phoneticPr fontId="3"/>
  </si>
  <si>
    <t>C4</t>
    <phoneticPr fontId="3"/>
  </si>
  <si>
    <t>C1</t>
    <phoneticPr fontId="3"/>
  </si>
  <si>
    <t>C3</t>
    <phoneticPr fontId="3"/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</si>
  <si>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3" eb="4">
      <t>ジ</t>
    </rPh>
    <rPh sb="4" eb="6">
      <t>レンリツ</t>
    </rPh>
    <phoneticPr fontId="3"/>
  </si>
  <si>
    <t>C3</t>
  </si>
  <si>
    <r>
      <t>1+3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 xml:space="preserve">LPF4 </t>
    </r>
    <r>
      <rPr>
        <b/>
        <sz val="12"/>
        <color theme="1"/>
        <rFont val="Yu Gothic"/>
        <family val="1"/>
        <charset val="128"/>
      </rPr>
      <t>（</t>
    </r>
    <r>
      <rPr>
        <b/>
        <sz val="12"/>
        <color theme="1"/>
        <rFont val="游明朝"/>
        <family val="1"/>
        <charset val="128"/>
      </rPr>
      <t>数値計算法）</t>
    </r>
    <rPh sb="3" eb="4">
      <t>ジ</t>
    </rPh>
    <rPh sb="4" eb="6">
      <t>レンリツ</t>
    </rPh>
    <rPh sb="18" eb="20">
      <t>スウチ</t>
    </rPh>
    <rPh sb="20" eb="23">
      <t>ケイサンホウ</t>
    </rPh>
    <phoneticPr fontId="2"/>
  </si>
  <si>
    <t>Rl</t>
    <phoneticPr fontId="3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</si>
  <si>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</si>
  <si>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</si>
  <si>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</si>
  <si>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(MHz)</t>
    <phoneticPr fontId="3"/>
  </si>
  <si>
    <t>(Ω)</t>
    <phoneticPr fontId="3"/>
  </si>
  <si>
    <t>(PF)</t>
    <phoneticPr fontId="3"/>
  </si>
  <si>
    <t>(nH)</t>
  </si>
  <si>
    <t>ωs</t>
  </si>
  <si>
    <t>As(dB)</t>
  </si>
  <si>
    <r>
      <t>3+1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3" eb="4">
      <t>ジ</t>
    </rPh>
    <rPh sb="4" eb="6">
      <t>レンリツ</t>
    </rPh>
    <phoneticPr fontId="3"/>
  </si>
  <si>
    <r>
      <t>1+3</t>
    </r>
    <r>
      <rPr>
        <b/>
        <sz val="11"/>
        <rFont val="ＭＳ Ｐ明朝"/>
        <family val="1"/>
        <charset val="128"/>
      </rPr>
      <t>次連立チェビシェフ</t>
    </r>
    <rPh sb="3" eb="6">
      <t>ジレンリツ</t>
    </rPh>
    <phoneticPr fontId="2"/>
  </si>
  <si>
    <r>
      <rPr>
        <b/>
        <i/>
        <sz val="11"/>
        <rFont val="游明朝"/>
        <family val="1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游明朝"/>
        <family val="1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</si>
  <si>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Zx</t>
    <phoneticPr fontId="3"/>
  </si>
  <si>
    <t>L2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</si>
  <si>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</si>
  <si>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(Ω)</t>
  </si>
  <si>
    <t>C1</t>
  </si>
  <si>
    <t>L4</t>
  </si>
  <si>
    <t>L4</t>
    <phoneticPr fontId="2"/>
  </si>
  <si>
    <t>ABS(Zin)</t>
    <phoneticPr fontId="2"/>
  </si>
  <si>
    <t>RL(Db)</t>
    <phoneticPr fontId="2"/>
  </si>
  <si>
    <t>RL(dB)</t>
    <phoneticPr fontId="2"/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</si>
  <si>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</si>
  <si>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</si>
  <si>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</si>
  <si>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r>
      <t>E12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"/>
  </si>
  <si>
    <r>
      <t>E24</t>
    </r>
    <r>
      <rPr>
        <b/>
        <sz val="11"/>
        <color theme="1"/>
        <rFont val="游ゴシック"/>
        <family val="3"/>
        <charset val="128"/>
      </rPr>
      <t>系列</t>
    </r>
    <rPh sb="3" eb="5">
      <t>ケイレツ</t>
    </rPh>
    <phoneticPr fontId="1"/>
  </si>
  <si>
    <t>(PF)</t>
  </si>
  <si>
    <t>C2</t>
  </si>
  <si>
    <t>CL2</t>
    <phoneticPr fontId="2"/>
  </si>
  <si>
    <t>S.Saito</t>
    <phoneticPr fontId="2"/>
  </si>
  <si>
    <t>Pi Type</t>
    <phoneticPr fontId="2"/>
  </si>
  <si>
    <r>
      <rPr>
        <b/>
        <sz val="11"/>
        <color theme="1" tint="4.9989318521683403E-2"/>
        <rFont val="Times New Roman"/>
        <family val="1"/>
      </rPr>
      <t>3</t>
    </r>
    <r>
      <rPr>
        <b/>
        <sz val="11"/>
        <color theme="1" tint="4.9989318521683403E-2"/>
        <rFont val="ＭＳ Ｐ明朝"/>
        <family val="1"/>
        <charset val="128"/>
      </rPr>
      <t>次連立チェビシェフ</t>
    </r>
    <r>
      <rPr>
        <b/>
        <sz val="11"/>
        <color theme="1" tint="4.9989318521683403E-2"/>
        <rFont val="Times New Roman"/>
        <family val="1"/>
      </rPr>
      <t>+1_LPF_</t>
    </r>
    <r>
      <rPr>
        <b/>
        <sz val="11"/>
        <color theme="1" tint="4.9989318521683403E-2"/>
        <rFont val="ＭＳ Ｐ明朝"/>
        <family val="1"/>
        <charset val="128"/>
      </rPr>
      <t>伝達特性シミュレータ</t>
    </r>
    <r>
      <rPr>
        <b/>
        <sz val="11"/>
        <color theme="1" tint="4.9989318521683403E-2"/>
        <rFont val="Times New Roman"/>
        <family val="1"/>
      </rPr>
      <t xml:space="preserve"> (2coiles)</t>
    </r>
    <rPh sb="4" eb="6">
      <t>レンリツ</t>
    </rPh>
    <rPh sb="19" eb="21">
      <t>デンタツ</t>
    </rPh>
    <rPh sb="21" eb="23">
      <t>トクセイ</t>
    </rPh>
    <phoneticPr fontId="9"/>
  </si>
  <si>
    <t>A1(Re,Im)</t>
  </si>
  <si>
    <t>B1(Re,Im)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</si>
  <si>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</si>
  <si>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</si>
  <si>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</si>
  <si>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</si>
  <si>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</si>
  <si>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</si>
  <si>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</si>
  <si>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A34(Re,Im)</t>
    <phoneticPr fontId="2"/>
  </si>
  <si>
    <t>B34(Re,Im)</t>
    <phoneticPr fontId="2"/>
  </si>
  <si>
    <t>C1(Re,Im)</t>
    <phoneticPr fontId="2"/>
  </si>
  <si>
    <t>D1(Re,Im)</t>
  </si>
  <si>
    <t>C2(Re,Im)</t>
  </si>
  <si>
    <t>D2(Re,Im)</t>
  </si>
  <si>
    <t>C12(Re,Im)</t>
  </si>
  <si>
    <t>D12(Re,Im)</t>
  </si>
  <si>
    <t>C3(Re,Im)</t>
    <phoneticPr fontId="2"/>
  </si>
  <si>
    <t>D3(Re,Im)</t>
    <phoneticPr fontId="2"/>
  </si>
  <si>
    <t>C23(Re,Im)</t>
    <phoneticPr fontId="2"/>
  </si>
  <si>
    <t>D23(Re,Im)</t>
    <phoneticPr fontId="2"/>
  </si>
  <si>
    <t>C4(Re,Im)</t>
    <phoneticPr fontId="2"/>
  </si>
  <si>
    <t>D4(Re,Im)</t>
    <phoneticPr fontId="2"/>
  </si>
  <si>
    <t>C34(Re,Im)</t>
    <phoneticPr fontId="2"/>
  </si>
  <si>
    <t>D34(Re,Im)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</si>
  <si>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</si>
  <si>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</si>
  <si>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</si>
  <si>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</si>
  <si>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</si>
  <si>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</si>
  <si>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</si>
  <si>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t>A2(Re,Im)</t>
  </si>
  <si>
    <t>B2(Re,Im)</t>
  </si>
  <si>
    <t>B4Re,Im)</t>
    <phoneticPr fontId="2"/>
  </si>
  <si>
    <t>Rl</t>
  </si>
  <si>
    <t>報告書作成用グラフ（任意に加工可能）</t>
    <rPh sb="0" eb="5">
      <t>ホウコクショサクセイ</t>
    </rPh>
    <rPh sb="5" eb="6">
      <t>ヨウ</t>
    </rPh>
    <rPh sb="10" eb="12">
      <t>ニンイ</t>
    </rPh>
    <rPh sb="13" eb="15">
      <t>カコウ</t>
    </rPh>
    <rPh sb="15" eb="17">
      <t>カノウ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</si>
</sst>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0_ "/>
    <numFmt numFmtId="177" formatCode="0.00_);[Red]\(0.00\)"/>
    <numFmt numFmtId="178" formatCode="0.00000_);[Red]\(0.00000\)"/>
    <numFmt numFmtId="179" formatCode="0.0_ "/>
    <numFmt numFmtId="180" formatCode="0.0000_ "/>
    <numFmt numFmtId="181" formatCode="0.00_ "/>
  </numFmts>
  <fonts count="45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emilight"/>
      <family val="2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theme="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name val="游明朝"/>
      <family val="1"/>
      <charset val="128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sz val="12"/>
      <color theme="1"/>
      <name val="Yu Gothic"/>
      <family val="1"/>
      <charset val="128"/>
    </font>
    <font>
      <b/>
      <i/>
      <sz val="12"/>
      <color theme="1"/>
      <name val="Times New Roman"/>
      <family val="1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i/>
      <sz val="8"/>
      <name val="Times New Roman"/>
      <family val="1"/>
    </font>
    <font>
      <b/>
      <sz val="11"/>
      <color rgb="FF000000"/>
      <name val="Times New Roman"/>
      <family val="1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i/>
      <sz val="11"/>
      <name val="Yu Gothic"/>
      <family val="1"/>
      <charset val="128"/>
    </font>
    <font>
      <b/>
      <sz val="11"/>
      <color theme="1" tint="4.9989318521683403E-2"/>
      <name val="ＭＳ Ｐ明朝"/>
      <family val="1"/>
      <charset val="128"/>
    </font>
    <font>
      <b/>
      <sz val="11"/>
      <color theme="1" tint="4.9989318521683403E-2"/>
      <name val="游ゴシック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5" fillId="0" borderId="0"/>
  </cellStyleXfs>
  <cellXfs count="222">
    <xf numFmtId="0" fontId="0" fillId="0" borderId="0" xfId="0">
      <alignment vertical="center"/>
    </xf>
    <xf numFmtId="0" fontId="4" fillId="0" borderId="22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11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8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9" xfId="0" applyFont="1" applyBorder="1">
      <alignment vertical="center"/>
    </xf>
    <xf numFmtId="0" fontId="18" fillId="0" borderId="0" xfId="0" applyFont="1">
      <alignment vertical="center"/>
    </xf>
    <xf numFmtId="0" fontId="17" fillId="0" borderId="0" xfId="0" applyFont="1">
      <alignment vertical="center"/>
    </xf>
    <xf numFmtId="0" fontId="23" fillId="0" borderId="27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178" fontId="1" fillId="0" borderId="0" xfId="0" applyNumberFormat="1" applyFont="1" applyAlignment="1"/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79" fontId="22" fillId="0" borderId="5" xfId="0" applyNumberFormat="1" applyFont="1" applyBorder="1">
      <alignment vertical="center"/>
    </xf>
    <xf numFmtId="0" fontId="22" fillId="0" borderId="6" xfId="0" applyFont="1" applyBorder="1">
      <alignment vertical="center"/>
    </xf>
    <xf numFmtId="0" fontId="21" fillId="0" borderId="30" xfId="0" applyFont="1" applyBorder="1">
      <alignment vertical="center"/>
    </xf>
    <xf numFmtId="178" fontId="21" fillId="0" borderId="30" xfId="0" applyNumberFormat="1" applyFont="1" applyBorder="1">
      <alignment vertical="center"/>
    </xf>
    <xf numFmtId="176" fontId="21" fillId="0" borderId="30" xfId="0" applyNumberFormat="1" applyFont="1" applyBorder="1">
      <alignment vertical="center"/>
    </xf>
    <xf numFmtId="0" fontId="21" fillId="0" borderId="6" xfId="0" applyFont="1" applyBorder="1">
      <alignment vertical="center"/>
    </xf>
    <xf numFmtId="179" fontId="22" fillId="0" borderId="10" xfId="0" applyNumberFormat="1" applyFont="1" applyBorder="1">
      <alignment vertical="center"/>
    </xf>
    <xf numFmtId="0" fontId="22" fillId="0" borderId="11" xfId="0" applyFont="1" applyBorder="1">
      <alignment vertical="center"/>
    </xf>
    <xf numFmtId="0" fontId="21" fillId="0" borderId="31" xfId="0" applyFont="1" applyBorder="1">
      <alignment vertical="center"/>
    </xf>
    <xf numFmtId="0" fontId="21" fillId="0" borderId="12" xfId="0" applyFont="1" applyBorder="1">
      <alignment vertical="center"/>
    </xf>
    <xf numFmtId="178" fontId="21" fillId="0" borderId="12" xfId="0" applyNumberFormat="1" applyFont="1" applyBorder="1">
      <alignment vertical="center"/>
    </xf>
    <xf numFmtId="176" fontId="21" fillId="0" borderId="12" xfId="0" applyNumberFormat="1" applyFont="1" applyBorder="1">
      <alignment vertical="center"/>
    </xf>
    <xf numFmtId="0" fontId="21" fillId="0" borderId="11" xfId="0" applyFont="1" applyBorder="1">
      <alignment vertical="center"/>
    </xf>
    <xf numFmtId="179" fontId="22" fillId="3" borderId="10" xfId="0" applyNumberFormat="1" applyFont="1" applyFill="1" applyBorder="1">
      <alignment vertical="center"/>
    </xf>
    <xf numFmtId="0" fontId="22" fillId="3" borderId="11" xfId="0" applyFont="1" applyFill="1" applyBorder="1">
      <alignment vertical="center"/>
    </xf>
    <xf numFmtId="0" fontId="21" fillId="3" borderId="12" xfId="0" applyFont="1" applyFill="1" applyBorder="1">
      <alignment vertical="center"/>
    </xf>
    <xf numFmtId="178" fontId="21" fillId="3" borderId="12" xfId="0" applyNumberFormat="1" applyFont="1" applyFill="1" applyBorder="1">
      <alignment vertical="center"/>
    </xf>
    <xf numFmtId="176" fontId="21" fillId="3" borderId="12" xfId="0" applyNumberFormat="1" applyFont="1" applyFill="1" applyBorder="1">
      <alignment vertical="center"/>
    </xf>
    <xf numFmtId="0" fontId="21" fillId="3" borderId="11" xfId="0" applyFont="1" applyFill="1" applyBorder="1">
      <alignment vertical="center"/>
    </xf>
    <xf numFmtId="179" fontId="22" fillId="0" borderId="7" xfId="0" applyNumberFormat="1" applyFont="1" applyBorder="1">
      <alignment vertical="center"/>
    </xf>
    <xf numFmtId="0" fontId="22" fillId="0" borderId="9" xfId="0" applyFont="1" applyBorder="1">
      <alignment vertical="center"/>
    </xf>
    <xf numFmtId="178" fontId="21" fillId="0" borderId="8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0" fontId="21" fillId="0" borderId="9" xfId="0" applyFont="1" applyBorder="1">
      <alignment vertical="center"/>
    </xf>
    <xf numFmtId="0" fontId="6" fillId="0" borderId="5" xfId="0" applyFont="1" applyBorder="1">
      <alignment vertical="center"/>
    </xf>
    <xf numFmtId="0" fontId="6" fillId="0" borderId="13" xfId="0" applyFont="1" applyBorder="1">
      <alignment vertical="center"/>
    </xf>
    <xf numFmtId="178" fontId="30" fillId="0" borderId="0" xfId="0" applyNumberFormat="1" applyFont="1" applyAlignment="1">
      <alignment horizontal="right"/>
    </xf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28" xfId="0" applyFont="1" applyBorder="1">
      <alignment vertical="center"/>
    </xf>
    <xf numFmtId="0" fontId="0" fillId="0" borderId="12" xfId="0" applyBorder="1">
      <alignment vertical="center"/>
    </xf>
    <xf numFmtId="0" fontId="0" fillId="0" borderId="30" xfId="0" applyBorder="1">
      <alignment vertical="center"/>
    </xf>
    <xf numFmtId="0" fontId="4" fillId="0" borderId="32" xfId="0" applyFont="1" applyBorder="1">
      <alignment vertical="center"/>
    </xf>
    <xf numFmtId="0" fontId="4" fillId="0" borderId="33" xfId="0" applyFont="1" applyBorder="1">
      <alignment vertical="center"/>
    </xf>
    <xf numFmtId="178" fontId="1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26" fillId="0" borderId="12" xfId="0" applyFont="1" applyBorder="1">
      <alignment vertical="center"/>
    </xf>
    <xf numFmtId="178" fontId="24" fillId="0" borderId="14" xfId="0" applyNumberFormat="1" applyFont="1" applyBorder="1" applyAlignment="1">
      <alignment horizontal="center"/>
    </xf>
    <xf numFmtId="178" fontId="1" fillId="0" borderId="30" xfId="0" applyNumberFormat="1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178" fontId="1" fillId="0" borderId="8" xfId="0" applyNumberFormat="1" applyFont="1" applyBorder="1" applyAlignment="1">
      <alignment horizontal="right"/>
    </xf>
    <xf numFmtId="0" fontId="0" fillId="0" borderId="8" xfId="0" applyBorder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4" fillId="0" borderId="27" xfId="0" applyFont="1" applyBorder="1" applyAlignment="1">
      <alignment horizontal="center"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76" fontId="4" fillId="0" borderId="8" xfId="0" applyNumberFormat="1" applyFont="1" applyBorder="1">
      <alignment vertical="center"/>
    </xf>
    <xf numFmtId="176" fontId="4" fillId="0" borderId="9" xfId="0" applyNumberFormat="1" applyFont="1" applyBorder="1">
      <alignment vertical="center"/>
    </xf>
    <xf numFmtId="176" fontId="4" fillId="0" borderId="30" xfId="0" applyNumberFormat="1" applyFont="1" applyBorder="1">
      <alignment vertical="center"/>
    </xf>
    <xf numFmtId="176" fontId="4" fillId="0" borderId="6" xfId="0" applyNumberFormat="1" applyFont="1" applyBorder="1">
      <alignment vertical="center"/>
    </xf>
    <xf numFmtId="176" fontId="4" fillId="0" borderId="5" xfId="0" applyNumberFormat="1" applyFont="1" applyBorder="1">
      <alignment vertical="center"/>
    </xf>
    <xf numFmtId="176" fontId="4" fillId="0" borderId="10" xfId="0" applyNumberFormat="1" applyFont="1" applyBorder="1">
      <alignment vertical="center"/>
    </xf>
    <xf numFmtId="176" fontId="4" fillId="0" borderId="7" xfId="0" applyNumberFormat="1" applyFont="1" applyBorder="1">
      <alignment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4" fillId="0" borderId="33" xfId="0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Protection="1">
      <alignment vertical="center"/>
      <protection locked="0"/>
    </xf>
    <xf numFmtId="0" fontId="32" fillId="0" borderId="0" xfId="1" applyFont="1" applyAlignment="1" applyProtection="1">
      <alignment horizontal="center"/>
      <protection locked="0"/>
    </xf>
    <xf numFmtId="0" fontId="1" fillId="0" borderId="0" xfId="1" applyFont="1" applyAlignment="1" applyProtection="1">
      <alignment horizontal="center"/>
      <protection locked="0"/>
    </xf>
    <xf numFmtId="0" fontId="32" fillId="0" borderId="0" xfId="1" applyFont="1" applyAlignment="1">
      <alignment horizontal="center"/>
    </xf>
    <xf numFmtId="0" fontId="30" fillId="0" borderId="0" xfId="1" applyFont="1"/>
    <xf numFmtId="0" fontId="1" fillId="0" borderId="0" xfId="1" applyFont="1" applyAlignment="1">
      <alignment horizontal="center"/>
    </xf>
    <xf numFmtId="0" fontId="36" fillId="0" borderId="0" xfId="1" applyFont="1" applyProtection="1">
      <protection locked="0"/>
    </xf>
    <xf numFmtId="0" fontId="32" fillId="0" borderId="0" xfId="1" applyFont="1"/>
    <xf numFmtId="177" fontId="32" fillId="0" borderId="0" xfId="0" applyNumberFormat="1" applyFont="1" applyAlignment="1">
      <alignment horizontal="center"/>
    </xf>
    <xf numFmtId="0" fontId="39" fillId="0" borderId="0" xfId="1" applyFont="1"/>
    <xf numFmtId="0" fontId="35" fillId="0" borderId="0" xfId="1" applyProtection="1">
      <protection locked="0"/>
    </xf>
    <xf numFmtId="0" fontId="4" fillId="0" borderId="19" xfId="0" applyFont="1" applyBorder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177" fontId="14" fillId="0" borderId="2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>
      <alignment vertical="center"/>
    </xf>
    <xf numFmtId="0" fontId="0" fillId="0" borderId="13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22" fillId="0" borderId="8" xfId="0" applyFont="1" applyBorder="1" applyProtection="1">
      <alignment vertical="center"/>
      <protection locked="0"/>
    </xf>
    <xf numFmtId="0" fontId="22" fillId="0" borderId="33" xfId="0" applyFont="1" applyBorder="1" applyProtection="1">
      <alignment vertical="center"/>
      <protection locked="0"/>
    </xf>
    <xf numFmtId="0" fontId="32" fillId="0" borderId="28" xfId="1" applyFont="1" applyBorder="1" applyAlignment="1" applyProtection="1">
      <alignment horizontal="center"/>
      <protection locked="0"/>
    </xf>
    <xf numFmtId="0" fontId="32" fillId="0" borderId="41" xfId="1" applyFont="1" applyBorder="1" applyProtection="1">
      <protection locked="0"/>
    </xf>
    <xf numFmtId="0" fontId="21" fillId="0" borderId="30" xfId="0" applyFont="1" applyBorder="1" applyProtection="1">
      <alignment vertical="center"/>
      <protection locked="0"/>
    </xf>
    <xf numFmtId="178" fontId="21" fillId="0" borderId="30" xfId="0" applyNumberFormat="1" applyFont="1" applyBorder="1" applyProtection="1">
      <alignment vertical="center"/>
      <protection locked="0"/>
    </xf>
    <xf numFmtId="176" fontId="21" fillId="0" borderId="30" xfId="0" applyNumberFormat="1" applyFont="1" applyBorder="1" applyProtection="1">
      <alignment vertical="center"/>
      <protection locked="0"/>
    </xf>
    <xf numFmtId="0" fontId="21" fillId="0" borderId="6" xfId="0" applyFont="1" applyBorder="1" applyProtection="1">
      <alignment vertical="center"/>
      <protection locked="0"/>
    </xf>
    <xf numFmtId="0" fontId="21" fillId="0" borderId="12" xfId="0" applyFont="1" applyBorder="1" applyProtection="1">
      <alignment vertical="center"/>
      <protection locked="0"/>
    </xf>
    <xf numFmtId="178" fontId="21" fillId="0" borderId="12" xfId="0" applyNumberFormat="1" applyFont="1" applyBorder="1" applyProtection="1">
      <alignment vertical="center"/>
      <protection locked="0"/>
    </xf>
    <xf numFmtId="176" fontId="21" fillId="0" borderId="12" xfId="0" applyNumberFormat="1" applyFont="1" applyBorder="1" applyProtection="1">
      <alignment vertical="center"/>
      <protection locked="0"/>
    </xf>
    <xf numFmtId="0" fontId="21" fillId="0" borderId="11" xfId="0" applyFont="1" applyBorder="1" applyProtection="1">
      <alignment vertical="center"/>
      <protection locked="0"/>
    </xf>
    <xf numFmtId="0" fontId="21" fillId="3" borderId="12" xfId="0" applyFont="1" applyFill="1" applyBorder="1" applyProtection="1">
      <alignment vertical="center"/>
      <protection locked="0"/>
    </xf>
    <xf numFmtId="178" fontId="21" fillId="3" borderId="12" xfId="0" applyNumberFormat="1" applyFont="1" applyFill="1" applyBorder="1" applyProtection="1">
      <alignment vertical="center"/>
      <protection locked="0"/>
    </xf>
    <xf numFmtId="176" fontId="21" fillId="3" borderId="12" xfId="0" applyNumberFormat="1" applyFont="1" applyFill="1" applyBorder="1" applyProtection="1">
      <alignment vertical="center"/>
      <protection locked="0"/>
    </xf>
    <xf numFmtId="0" fontId="21" fillId="3" borderId="11" xfId="0" applyFont="1" applyFill="1" applyBorder="1" applyProtection="1">
      <alignment vertical="center"/>
      <protection locked="0"/>
    </xf>
    <xf numFmtId="0" fontId="21" fillId="0" borderId="31" xfId="0" applyFont="1" applyBorder="1" applyProtection="1">
      <alignment vertical="center"/>
      <protection locked="0"/>
    </xf>
    <xf numFmtId="178" fontId="21" fillId="0" borderId="8" xfId="0" applyNumberFormat="1" applyFont="1" applyBorder="1" applyProtection="1">
      <alignment vertical="center"/>
      <protection locked="0"/>
    </xf>
    <xf numFmtId="176" fontId="21" fillId="0" borderId="8" xfId="0" applyNumberFormat="1" applyFont="1" applyBorder="1" applyProtection="1">
      <alignment vertical="center"/>
      <protection locked="0"/>
    </xf>
    <xf numFmtId="0" fontId="21" fillId="0" borderId="9" xfId="0" applyFont="1" applyBorder="1" applyProtection="1">
      <alignment vertical="center"/>
      <protection locked="0"/>
    </xf>
    <xf numFmtId="0" fontId="35" fillId="0" borderId="0" xfId="1"/>
    <xf numFmtId="0" fontId="32" fillId="3" borderId="1" xfId="1" applyFont="1" applyFill="1" applyBorder="1" applyAlignment="1">
      <alignment horizontal="center"/>
    </xf>
    <xf numFmtId="0" fontId="32" fillId="3" borderId="29" xfId="1" applyFont="1" applyFill="1" applyBorder="1" applyAlignment="1">
      <alignment horizontal="center"/>
    </xf>
    <xf numFmtId="0" fontId="32" fillId="3" borderId="14" xfId="1" applyFont="1" applyFill="1" applyBorder="1" applyAlignment="1">
      <alignment horizontal="center"/>
    </xf>
    <xf numFmtId="0" fontId="32" fillId="3" borderId="2" xfId="1" applyFont="1" applyFill="1" applyBorder="1" applyAlignment="1">
      <alignment horizontal="center"/>
    </xf>
    <xf numFmtId="0" fontId="1" fillId="3" borderId="22" xfId="1" applyFont="1" applyFill="1" applyBorder="1" applyAlignment="1">
      <alignment horizontal="center"/>
    </xf>
    <xf numFmtId="0" fontId="11" fillId="0" borderId="21" xfId="0" applyFont="1" applyBorder="1" applyAlignment="1">
      <alignment horizontal="center" vertical="center"/>
    </xf>
    <xf numFmtId="0" fontId="36" fillId="0" borderId="0" xfId="1" applyFont="1"/>
    <xf numFmtId="0" fontId="32" fillId="3" borderId="34" xfId="1" applyFont="1" applyFill="1" applyBorder="1" applyAlignment="1">
      <alignment horizontal="center"/>
    </xf>
    <xf numFmtId="0" fontId="32" fillId="3" borderId="35" xfId="1" applyFont="1" applyFill="1" applyBorder="1" applyAlignment="1">
      <alignment horizontal="center"/>
    </xf>
    <xf numFmtId="0" fontId="32" fillId="0" borderId="36" xfId="1" applyFont="1" applyBorder="1" applyAlignment="1">
      <alignment horizontal="center"/>
    </xf>
    <xf numFmtId="0" fontId="32" fillId="3" borderId="37" xfId="1" applyFont="1" applyFill="1" applyBorder="1" applyAlignment="1">
      <alignment horizontal="center"/>
    </xf>
    <xf numFmtId="0" fontId="32" fillId="3" borderId="38" xfId="1" applyFont="1" applyFill="1" applyBorder="1" applyAlignment="1">
      <alignment horizontal="center"/>
    </xf>
    <xf numFmtId="0" fontId="32" fillId="0" borderId="39" xfId="1" applyFont="1" applyBorder="1" applyAlignment="1">
      <alignment horizontal="center"/>
    </xf>
    <xf numFmtId="0" fontId="32" fillId="0" borderId="40" xfId="1" applyFont="1" applyBorder="1" applyAlignment="1">
      <alignment horizontal="center"/>
    </xf>
    <xf numFmtId="177" fontId="32" fillId="0" borderId="15" xfId="0" applyNumberFormat="1" applyFont="1" applyBorder="1" applyAlignment="1">
      <alignment horizontal="center"/>
    </xf>
    <xf numFmtId="177" fontId="11" fillId="0" borderId="21" xfId="0" applyNumberFormat="1" applyFont="1" applyBorder="1">
      <alignment vertical="center"/>
    </xf>
    <xf numFmtId="0" fontId="21" fillId="0" borderId="45" xfId="0" applyFont="1" applyBorder="1" applyAlignment="1">
      <alignment horizontal="center" vertical="center"/>
    </xf>
    <xf numFmtId="0" fontId="41" fillId="0" borderId="0" xfId="0" applyFont="1" applyProtection="1">
      <alignment vertical="center"/>
      <protection locked="0"/>
    </xf>
    <xf numFmtId="0" fontId="40" fillId="0" borderId="0" xfId="1" applyFont="1"/>
    <xf numFmtId="0" fontId="32" fillId="0" borderId="45" xfId="1" applyFont="1" applyBorder="1" applyAlignment="1">
      <alignment horizontal="center"/>
    </xf>
    <xf numFmtId="0" fontId="32" fillId="0" borderId="35" xfId="1" applyFont="1" applyBorder="1" applyAlignment="1">
      <alignment horizontal="center"/>
    </xf>
    <xf numFmtId="0" fontId="32" fillId="0" borderId="38" xfId="1" applyFont="1" applyBorder="1" applyAlignment="1">
      <alignment horizontal="center"/>
    </xf>
    <xf numFmtId="0" fontId="32" fillId="0" borderId="46" xfId="1" applyFont="1" applyBorder="1" applyProtection="1">
      <protection locked="0"/>
    </xf>
    <xf numFmtId="0" fontId="32" fillId="0" borderId="47" xfId="1" applyFont="1" applyBorder="1" applyAlignment="1" applyProtection="1">
      <alignment horizontal="center"/>
      <protection locked="0"/>
    </xf>
    <xf numFmtId="176" fontId="0" fillId="0" borderId="0" xfId="0" applyNumberFormat="1">
      <alignment vertical="center"/>
    </xf>
    <xf numFmtId="176" fontId="32" fillId="0" borderId="0" xfId="0" applyNumberFormat="1" applyFont="1" applyAlignment="1">
      <alignment horizontal="center"/>
    </xf>
    <xf numFmtId="0" fontId="4" fillId="0" borderId="42" xfId="0" applyFont="1" applyBorder="1">
      <alignment vertical="center"/>
    </xf>
    <xf numFmtId="0" fontId="4" fillId="0" borderId="43" xfId="0" applyFont="1" applyBorder="1">
      <alignment vertical="center"/>
    </xf>
    <xf numFmtId="0" fontId="4" fillId="0" borderId="44" xfId="0" applyFont="1" applyBorder="1">
      <alignment vertical="center"/>
    </xf>
    <xf numFmtId="0" fontId="32" fillId="0" borderId="21" xfId="1" applyFont="1" applyBorder="1" applyAlignment="1" applyProtection="1">
      <alignment horizontal="center"/>
      <protection locked="0"/>
    </xf>
    <xf numFmtId="180" fontId="4" fillId="0" borderId="0" xfId="0" applyNumberFormat="1" applyFont="1">
      <alignment vertical="center"/>
    </xf>
    <xf numFmtId="181" fontId="4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3" borderId="5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3" borderId="32" xfId="0" applyFont="1" applyFill="1" applyBorder="1">
      <alignment vertical="center"/>
    </xf>
    <xf numFmtId="178" fontId="1" fillId="3" borderId="12" xfId="0" applyNumberFormat="1" applyFont="1" applyFill="1" applyBorder="1" applyAlignment="1">
      <alignment horizontal="right"/>
    </xf>
    <xf numFmtId="0" fontId="4" fillId="3" borderId="12" xfId="0" applyFont="1" applyFill="1" applyBorder="1">
      <alignment vertical="center"/>
    </xf>
    <xf numFmtId="0" fontId="4" fillId="3" borderId="6" xfId="0" applyFont="1" applyFill="1" applyBorder="1">
      <alignment vertical="center"/>
    </xf>
    <xf numFmtId="0" fontId="1" fillId="3" borderId="12" xfId="0" applyFont="1" applyFill="1" applyBorder="1" applyAlignment="1">
      <alignment horizontal="right"/>
    </xf>
    <xf numFmtId="0" fontId="44" fillId="0" borderId="0" xfId="0" applyFont="1">
      <alignment vertical="center"/>
    </xf>
    <xf numFmtId="0" fontId="4" fillId="0" borderId="54" xfId="0" applyFont="1" applyBorder="1">
      <alignment vertical="center"/>
    </xf>
    <xf numFmtId="0" fontId="16" fillId="0" borderId="19" xfId="0" applyFont="1" applyBorder="1">
      <alignment vertical="center"/>
    </xf>
    <xf numFmtId="0" fontId="4" fillId="0" borderId="20" xfId="0" applyFont="1" applyBorder="1">
      <alignment vertical="center"/>
    </xf>
    <xf numFmtId="177" fontId="32" fillId="0" borderId="48" xfId="0" applyNumberFormat="1" applyFont="1" applyBorder="1" applyAlignment="1" applyProtection="1">
      <alignment horizontal="center"/>
      <protection locked="0"/>
    </xf>
    <xf numFmtId="177" fontId="11" fillId="0" borderId="49" xfId="0" applyNumberFormat="1" applyFont="1" applyBorder="1" applyProtection="1">
      <alignment vertical="center"/>
      <protection locked="0"/>
    </xf>
    <xf numFmtId="0" fontId="4" fillId="0" borderId="5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82014C4A-86D6-46FE-8D5C-F4A42B9BB65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 ; 20dB  min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0253854160898938"/>
          <c:y val="0.10697139892768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672376618580762E-2"/>
          <c:y val="4.0250524240025551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E-4E8F-8AC6-622DBF8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演算処理!$AS$34:$AS$529</c:f>
              <c:numCache>
                <c:formatCode>General</c:formatCode>
                <c:ptCount val="496"/>
                <c:pt idx="0">
                  <c:v>-70.148768014491651</c:v>
                </c:pt>
                <c:pt idx="1">
                  <c:v>-66.423768046486586</c:v>
                </c:pt>
                <c:pt idx="2">
                  <c:v>-62.817112636055739</c:v>
                </c:pt>
                <c:pt idx="3">
                  <c:v>-59.337670549052419</c:v>
                </c:pt>
                <c:pt idx="4">
                  <c:v>-55.99103180645163</c:v>
                </c:pt>
                <c:pt idx="5">
                  <c:v>-52.779861464786443</c:v>
                </c:pt>
                <c:pt idx="6">
                  <c:v>-49.704331589661187</c:v>
                </c:pt>
                <c:pt idx="7">
                  <c:v>-46.762579889116211</c:v>
                </c:pt>
                <c:pt idx="8">
                  <c:v>-43.951155916490734</c:v>
                </c:pt>
                <c:pt idx="9">
                  <c:v>-41.265428853812018</c:v>
                </c:pt>
                <c:pt idx="10">
                  <c:v>-38.699942455516918</c:v>
                </c:pt>
                <c:pt idx="11">
                  <c:v>-36.248711737575832</c:v>
                </c:pt>
                <c:pt idx="12">
                  <c:v>-33.905462263093483</c:v>
                </c:pt>
                <c:pt idx="13">
                  <c:v>-31.663816726774233</c:v>
                </c:pt>
                <c:pt idx="14">
                  <c:v>-29.517435512457123</c:v>
                </c:pt>
                <c:pt idx="15">
                  <c:v>-27.460118547028401</c:v>
                </c:pt>
                <c:pt idx="16">
                  <c:v>-25.485875580210273</c:v>
                </c:pt>
                <c:pt idx="17">
                  <c:v>-23.588971350796641</c:v>
                </c:pt>
                <c:pt idx="18">
                  <c:v>-21.763951213304669</c:v>
                </c:pt>
                <c:pt idx="19">
                  <c:v>-20.005651860273108</c:v>
                </c:pt>
                <c:pt idx="20">
                  <c:v>-18.30920088113615</c:v>
                </c:pt>
                <c:pt idx="21">
                  <c:v>-16.670008097480395</c:v>
                </c:pt>
                <c:pt idx="22">
                  <c:v>-15.083750924382027</c:v>
                </c:pt>
                <c:pt idx="23">
                  <c:v>-13.546355427662153</c:v>
                </c:pt>
                <c:pt idx="24">
                  <c:v>-12.053974266291993</c:v>
                </c:pt>
                <c:pt idx="25">
                  <c:v>-10.602962311864861</c:v>
                </c:pt>
                <c:pt idx="26">
                  <c:v>-9.1898504051326331</c:v>
                </c:pt>
                <c:pt idx="27">
                  <c:v>-7.8113174247409169</c:v>
                </c:pt>
                <c:pt idx="28">
                  <c:v>-6.4641605871126835</c:v>
                </c:pt>
                <c:pt idx="29">
                  <c:v>-5.1452636501515974</c:v>
                </c:pt>
                <c:pt idx="30">
                  <c:v>-3.851562436897201</c:v>
                </c:pt>
                <c:pt idx="31">
                  <c:v>-2.5800068052453589</c:v>
                </c:pt>
                <c:pt idx="32">
                  <c:v>-1.327517837584244</c:v>
                </c:pt>
                <c:pt idx="33">
                  <c:v>-9.0938571645292787E-2</c:v>
                </c:pt>
                <c:pt idx="34">
                  <c:v>1.1330240119611665</c:v>
                </c:pt>
                <c:pt idx="35">
                  <c:v>2.3478688659412734</c:v>
                </c:pt>
                <c:pt idx="36">
                  <c:v>3.557386917249278</c:v>
                </c:pt>
                <c:pt idx="37">
                  <c:v>4.7657692745725839</c:v>
                </c:pt>
                <c:pt idx="38">
                  <c:v>5.977746099982042</c:v>
                </c:pt>
                <c:pt idx="39">
                  <c:v>7.1987683726517968</c:v>
                </c:pt>
                <c:pt idx="40">
                  <c:v>8.4352504561214232</c:v>
                </c:pt>
                <c:pt idx="41">
                  <c:v>9.6949002207294708</c:v>
                </c:pt>
                <c:pt idx="42">
                  <c:v>10.987177535556858</c:v>
                </c:pt>
                <c:pt idx="43">
                  <c:v>12.32394487556056</c:v>
                </c:pt>
                <c:pt idx="44">
                  <c:v>13.720412221928079</c:v>
                </c:pt>
                <c:pt idx="45">
                  <c:v>15.196544841486146</c:v>
                </c:pt>
                <c:pt idx="46">
                  <c:v>16.779221261640085</c:v>
                </c:pt>
                <c:pt idx="47">
                  <c:v>18.505649326077684</c:v>
                </c:pt>
                <c:pt idx="48">
                  <c:v>20.428976024272497</c:v>
                </c:pt>
                <c:pt idx="49">
                  <c:v>22.627897784015136</c:v>
                </c:pt>
                <c:pt idx="50">
                  <c:v>25.223949916361306</c:v>
                </c:pt>
                <c:pt idx="51">
                  <c:v>28.414421851980915</c:v>
                </c:pt>
                <c:pt idx="52">
                  <c:v>32.539171181388767</c:v>
                </c:pt>
                <c:pt idx="53">
                  <c:v>38.225692242282761</c:v>
                </c:pt>
                <c:pt idx="54">
                  <c:v>46.719755062518239</c:v>
                </c:pt>
                <c:pt idx="55">
                  <c:v>60.581770221583923</c:v>
                </c:pt>
                <c:pt idx="56">
                  <c:v>84.028508474250415</c:v>
                </c:pt>
                <c:pt idx="57">
                  <c:v>-63.811973327597862</c:v>
                </c:pt>
                <c:pt idx="58">
                  <c:v>-36.823078039745297</c:v>
                </c:pt>
                <c:pt idx="59">
                  <c:v>-20.435240181191929</c:v>
                </c:pt>
                <c:pt idx="60">
                  <c:v>-10.66152090111837</c:v>
                </c:pt>
                <c:pt idx="61">
                  <c:v>-8.1615799911412648</c:v>
                </c:pt>
                <c:pt idx="62">
                  <c:v>8.584342517557017E-2</c:v>
                </c:pt>
                <c:pt idx="63">
                  <c:v>3.4015508716677654</c:v>
                </c:pt>
                <c:pt idx="64">
                  <c:v>6.0129817081514689</c:v>
                </c:pt>
                <c:pt idx="65">
                  <c:v>8.1528161702036286</c:v>
                </c:pt>
                <c:pt idx="66">
                  <c:v>9.9617313869431143</c:v>
                </c:pt>
                <c:pt idx="67">
                  <c:v>11.529327631493029</c:v>
                </c:pt>
                <c:pt idx="68">
                  <c:v>12.915206410067636</c:v>
                </c:pt>
                <c:pt idx="69">
                  <c:v>14.160486434423737</c:v>
                </c:pt>
                <c:pt idx="70">
                  <c:v>15.294425876019464</c:v>
                </c:pt>
                <c:pt idx="71">
                  <c:v>16.338402300244095</c:v>
                </c:pt>
                <c:pt idx="72">
                  <c:v>17.308397539462963</c:v>
                </c:pt>
                <c:pt idx="73">
                  <c:v>18.216601377187036</c:v>
                </c:pt>
                <c:pt idx="74">
                  <c:v>19.072476955463198</c:v>
                </c:pt>
                <c:pt idx="75">
                  <c:v>19.883486866740739</c:v>
                </c:pt>
                <c:pt idx="76">
                  <c:v>20.655599312606082</c:v>
                </c:pt>
                <c:pt idx="77">
                  <c:v>21.393648133561079</c:v>
                </c:pt>
                <c:pt idx="78">
                  <c:v>22.101593570671444</c:v>
                </c:pt>
                <c:pt idx="79">
                  <c:v>22.782714234174943</c:v>
                </c:pt>
                <c:pt idx="80">
                  <c:v>23.439750531099378</c:v>
                </c:pt>
                <c:pt idx="81">
                  <c:v>24.075013276577774</c:v>
                </c:pt>
                <c:pt idx="82">
                  <c:v>24.690466957357252</c:v>
                </c:pt>
                <c:pt idx="83">
                  <c:v>25.287794287024294</c:v>
                </c:pt>
                <c:pt idx="84">
                  <c:v>25.868446778835892</c:v>
                </c:pt>
                <c:pt idx="85">
                  <c:v>26.433684746545165</c:v>
                </c:pt>
                <c:pt idx="86">
                  <c:v>26.984609225744588</c:v>
                </c:pt>
                <c:pt idx="87">
                  <c:v>27.522187658966274</c:v>
                </c:pt>
                <c:pt idx="88">
                  <c:v>28.047274722594285</c:v>
                </c:pt>
                <c:pt idx="89">
                  <c:v>28.560629336388164</c:v>
                </c:pt>
                <c:pt idx="90">
                  <c:v>29.06292864919299</c:v>
                </c:pt>
                <c:pt idx="91">
                  <c:v>29.554779611305889</c:v>
                </c:pt>
                <c:pt idx="92">
                  <c:v>30.036728607037045</c:v>
                </c:pt>
                <c:pt idx="93">
                  <c:v>30.509269517668105</c:v>
                </c:pt>
                <c:pt idx="94">
                  <c:v>30.972850506362942</c:v>
                </c:pt>
                <c:pt idx="95">
                  <c:v>31.427879756245169</c:v>
                </c:pt>
                <c:pt idx="96">
                  <c:v>31.874730346209009</c:v>
                </c:pt>
                <c:pt idx="97">
                  <c:v>32.313744412710356</c:v>
                </c:pt>
                <c:pt idx="98">
                  <c:v>32.74523671731378</c:v>
                </c:pt>
                <c:pt idx="99">
                  <c:v>33.169497717308232</c:v>
                </c:pt>
                <c:pt idx="100">
                  <c:v>33.586796218874767</c:v>
                </c:pt>
                <c:pt idx="101">
                  <c:v>33.997381678053962</c:v>
                </c:pt>
                <c:pt idx="102">
                  <c:v>34.401486203332702</c:v>
                </c:pt>
                <c:pt idx="103">
                  <c:v>34.799326304447639</c:v>
                </c:pt>
                <c:pt idx="104">
                  <c:v>35.191104424521626</c:v>
                </c:pt>
                <c:pt idx="105">
                  <c:v>35.577010286553609</c:v>
                </c:pt>
                <c:pt idx="106">
                  <c:v>35.957222080291118</c:v>
                </c:pt>
                <c:pt idx="107">
                  <c:v>36.331907511409682</c:v>
                </c:pt>
                <c:pt idx="108">
                  <c:v>36.701224731535383</c:v>
                </c:pt>
                <c:pt idx="109">
                  <c:v>37.065323164835334</c:v>
                </c:pt>
                <c:pt idx="110">
                  <c:v>37.424344244563272</c:v>
                </c:pt>
                <c:pt idx="111">
                  <c:v>37.77842207099274</c:v>
                </c:pt>
                <c:pt idx="112">
                  <c:v>38.127684000532867</c:v>
                </c:pt>
                <c:pt idx="113">
                  <c:v>38.472251174442945</c:v>
                </c:pt>
                <c:pt idx="114">
                  <c:v>38.812238994399458</c:v>
                </c:pt>
                <c:pt idx="115">
                  <c:v>39.147757551183773</c:v>
                </c:pt>
                <c:pt idx="116">
                  <c:v>39.478912011922404</c:v>
                </c:pt>
                <c:pt idx="117">
                  <c:v>39.805802970598918</c:v>
                </c:pt>
                <c:pt idx="118">
                  <c:v>40.128526765947662</c:v>
                </c:pt>
                <c:pt idx="119">
                  <c:v>40.447175770318061</c:v>
                </c:pt>
                <c:pt idx="120">
                  <c:v>40.761838652650084</c:v>
                </c:pt>
                <c:pt idx="121">
                  <c:v>41.072600618315548</c:v>
                </c:pt>
                <c:pt idx="122">
                  <c:v>41.379543628246822</c:v>
                </c:pt>
                <c:pt idx="123">
                  <c:v>41.682746599486443</c:v>
                </c:pt>
                <c:pt idx="124">
                  <c:v>41.982285589040494</c:v>
                </c:pt>
                <c:pt idx="125">
                  <c:v>42.278233962701677</c:v>
                </c:pt>
                <c:pt idx="126">
                  <c:v>42.570662550318296</c:v>
                </c:pt>
                <c:pt idx="127">
                  <c:v>42.859639788819777</c:v>
                </c:pt>
                <c:pt idx="128">
                  <c:v>43.145231854164834</c:v>
                </c:pt>
                <c:pt idx="129">
                  <c:v>43.427502783251278</c:v>
                </c:pt>
                <c:pt idx="130">
                  <c:v>43.706514586714711</c:v>
                </c:pt>
                <c:pt idx="131">
                  <c:v>43.982327353445868</c:v>
                </c:pt>
                <c:pt idx="132">
                  <c:v>44.254999347568777</c:v>
                </c:pt>
                <c:pt idx="133">
                  <c:v>44.524587098546519</c:v>
                </c:pt>
                <c:pt idx="134">
                  <c:v>44.791145485012699</c:v>
                </c:pt>
                <c:pt idx="135">
                  <c:v>45.054727812867604</c:v>
                </c:pt>
                <c:pt idx="136">
                  <c:v>45.315385888124062</c:v>
                </c:pt>
                <c:pt idx="137">
                  <c:v>45.573170084941076</c:v>
                </c:pt>
                <c:pt idx="138">
                  <c:v>45.828129409240866</c:v>
                </c:pt>
                <c:pt idx="139">
                  <c:v>46.080311558267645</c:v>
                </c:pt>
                <c:pt idx="140">
                  <c:v>46.329762976412184</c:v>
                </c:pt>
                <c:pt idx="141">
                  <c:v>46.576528907596945</c:v>
                </c:pt>
                <c:pt idx="142">
                  <c:v>46.820653444488727</c:v>
                </c:pt>
                <c:pt idx="143">
                  <c:v>47.062179574782519</c:v>
                </c:pt>
                <c:pt idx="144">
                  <c:v>47.301149224777625</c:v>
                </c:pt>
                <c:pt idx="145">
                  <c:v>47.537603300448076</c:v>
                </c:pt>
                <c:pt idx="146">
                  <c:v>47.771581726191755</c:v>
                </c:pt>
                <c:pt idx="147">
                  <c:v>48.003123481426471</c:v>
                </c:pt>
                <c:pt idx="148">
                  <c:v>48.232266635187131</c:v>
                </c:pt>
                <c:pt idx="149">
                  <c:v>48.45904837886507</c:v>
                </c:pt>
                <c:pt idx="150">
                  <c:v>48.683505057218888</c:v>
                </c:pt>
                <c:pt idx="151">
                  <c:v>48.905672197775615</c:v>
                </c:pt>
                <c:pt idx="152">
                  <c:v>49.125584538730934</c:v>
                </c:pt>
                <c:pt idx="153">
                  <c:v>49.343276055449294</c:v>
                </c:pt>
                <c:pt idx="154">
                  <c:v>49.558779985655683</c:v>
                </c:pt>
                <c:pt idx="155">
                  <c:v>49.772128853404531</c:v>
                </c:pt>
                <c:pt idx="156">
                  <c:v>49.983354491904024</c:v>
                </c:pt>
                <c:pt idx="157">
                  <c:v>50.192488065268265</c:v>
                </c:pt>
                <c:pt idx="158">
                  <c:v>50.399560089264376</c:v>
                </c:pt>
                <c:pt idx="159">
                  <c:v>50.604600451116276</c:v>
                </c:pt>
                <c:pt idx="160">
                  <c:v>50.807638428422457</c:v>
                </c:pt>
                <c:pt idx="161">
                  <c:v>51.008702707241049</c:v>
                </c:pt>
                <c:pt idx="162">
                  <c:v>51.207821399391229</c:v>
                </c:pt>
                <c:pt idx="163">
                  <c:v>51.405022059016702</c:v>
                </c:pt>
                <c:pt idx="164">
                  <c:v>51.600331698453893</c:v>
                </c:pt>
                <c:pt idx="165">
                  <c:v>51.793776803444061</c:v>
                </c:pt>
                <c:pt idx="166">
                  <c:v>51.985383347726341</c:v>
                </c:pt>
                <c:pt idx="167">
                  <c:v>52.175176807045631</c:v>
                </c:pt>
                <c:pt idx="168">
                  <c:v>52.363182172607594</c:v>
                </c:pt>
                <c:pt idx="169">
                  <c:v>52.549423964010074</c:v>
                </c:pt>
                <c:pt idx="170">
                  <c:v>52.733926241679043</c:v>
                </c:pt>
                <c:pt idx="171">
                  <c:v>52.916712618834865</c:v>
                </c:pt>
                <c:pt idx="172">
                  <c:v>53.097806273013084</c:v>
                </c:pt>
                <c:pt idx="173">
                  <c:v>53.277229957162561</c:v>
                </c:pt>
                <c:pt idx="174">
                  <c:v>53.455006010342096</c:v>
                </c:pt>
                <c:pt idx="175">
                  <c:v>53.631156368035469</c:v>
                </c:pt>
                <c:pt idx="176">
                  <c:v>53.805702572103549</c:v>
                </c:pt>
                <c:pt idx="177">
                  <c:v>53.978665780391118</c:v>
                </c:pt>
                <c:pt idx="178">
                  <c:v>54.15006677600465</c:v>
                </c:pt>
                <c:pt idx="179">
                  <c:v>54.319925976276664</c:v>
                </c:pt>
                <c:pt idx="180">
                  <c:v>54.488263441431116</c:v>
                </c:pt>
                <c:pt idx="181">
                  <c:v>54.6550988829636</c:v>
                </c:pt>
                <c:pt idx="182">
                  <c:v>54.820451671749112</c:v>
                </c:pt>
                <c:pt idx="183">
                  <c:v>54.984340845889598</c:v>
                </c:pt>
                <c:pt idx="184">
                  <c:v>55.146785118312835</c:v>
                </c:pt>
                <c:pt idx="185">
                  <c:v>55.30780288413311</c:v>
                </c:pt>
                <c:pt idx="186">
                  <c:v>55.467412227784457</c:v>
                </c:pt>
                <c:pt idx="187">
                  <c:v>55.625630929935468</c:v>
                </c:pt>
                <c:pt idx="188">
                  <c:v>55.782476474195285</c:v>
                </c:pt>
                <c:pt idx="189">
                  <c:v>55.937966053619142</c:v>
                </c:pt>
                <c:pt idx="190">
                  <c:v>56.092116577021677</c:v>
                </c:pt>
                <c:pt idx="191">
                  <c:v>56.244944675105792</c:v>
                </c:pt>
                <c:pt idx="192">
                  <c:v>56.396466706414309</c:v>
                </c:pt>
                <c:pt idx="193">
                  <c:v>56.546698763111493</c:v>
                </c:pt>
                <c:pt idx="194">
                  <c:v>56.695656676600898</c:v>
                </c:pt>
                <c:pt idx="195">
                  <c:v>56.843356022985937</c:v>
                </c:pt>
                <c:pt idx="196">
                  <c:v>56.989812128378944</c:v>
                </c:pt>
                <c:pt idx="197">
                  <c:v>57.135040074064705</c:v>
                </c:pt>
                <c:pt idx="198">
                  <c:v>57.279054701523485</c:v>
                </c:pt>
                <c:pt idx="199">
                  <c:v>57.421870617318852</c:v>
                </c:pt>
                <c:pt idx="200">
                  <c:v>57.563502197855257</c:v>
                </c:pt>
                <c:pt idx="201">
                  <c:v>57.703963594009842</c:v>
                </c:pt>
                <c:pt idx="202">
                  <c:v>57.843268735642958</c:v>
                </c:pt>
                <c:pt idx="203">
                  <c:v>57.9814313359918</c:v>
                </c:pt>
                <c:pt idx="204">
                  <c:v>58.118464895950886</c:v>
                </c:pt>
                <c:pt idx="205">
                  <c:v>58.254382708243497</c:v>
                </c:pt>
                <c:pt idx="206">
                  <c:v>58.389197861487624</c:v>
                </c:pt>
                <c:pt idx="207">
                  <c:v>58.522923244159976</c:v>
                </c:pt>
                <c:pt idx="208">
                  <c:v>58.655571548461424</c:v>
                </c:pt>
                <c:pt idx="209">
                  <c:v>58.787155274087155</c:v>
                </c:pt>
                <c:pt idx="210">
                  <c:v>58.917686731904382</c:v>
                </c:pt>
                <c:pt idx="211">
                  <c:v>59.047178047540925</c:v>
                </c:pt>
                <c:pt idx="212">
                  <c:v>59.175641164887253</c:v>
                </c:pt>
                <c:pt idx="213">
                  <c:v>59.303087849514689</c:v>
                </c:pt>
                <c:pt idx="214">
                  <c:v>59.429529692012494</c:v>
                </c:pt>
                <c:pt idx="215">
                  <c:v>59.554978111246299</c:v>
                </c:pt>
                <c:pt idx="216">
                  <c:v>59.679444357540177</c:v>
                </c:pt>
                <c:pt idx="217">
                  <c:v>59.802939515784857</c:v>
                </c:pt>
                <c:pt idx="218">
                  <c:v>59.925474508474061</c:v>
                </c:pt>
                <c:pt idx="219">
                  <c:v>60.047060098671224</c:v>
                </c:pt>
                <c:pt idx="220">
                  <c:v>60.167706892908676</c:v>
                </c:pt>
                <c:pt idx="221">
                  <c:v>60.287425344021173</c:v>
                </c:pt>
                <c:pt idx="222">
                  <c:v>60.406225753915635</c:v>
                </c:pt>
                <c:pt idx="223">
                  <c:v>60.524118276278955</c:v>
                </c:pt>
                <c:pt idx="224">
                  <c:v>60.641112919225847</c:v>
                </c:pt>
                <c:pt idx="225">
                  <c:v>60.757219547887892</c:v>
                </c:pt>
                <c:pt idx="226">
                  <c:v>60.872447886946055</c:v>
                </c:pt>
                <c:pt idx="227">
                  <c:v>60.986807523107778</c:v>
                </c:pt>
                <c:pt idx="228">
                  <c:v>61.100307907530294</c:v>
                </c:pt>
                <c:pt idx="229">
                  <c:v>61.212958358191713</c:v>
                </c:pt>
                <c:pt idx="230">
                  <c:v>61.32476806221127</c:v>
                </c:pt>
                <c:pt idx="231">
                  <c:v>61.435746078119912</c:v>
                </c:pt>
                <c:pt idx="232">
                  <c:v>61.545901338082821</c:v>
                </c:pt>
                <c:pt idx="233">
                  <c:v>61.655242650074953</c:v>
                </c:pt>
                <c:pt idx="234">
                  <c:v>61.763778700010903</c:v>
                </c:pt>
                <c:pt idx="235">
                  <c:v>61.871518053830151</c:v>
                </c:pt>
                <c:pt idx="236">
                  <c:v>61.978469159539166</c:v>
                </c:pt>
                <c:pt idx="237">
                  <c:v>62.084640349211007</c:v>
                </c:pt>
                <c:pt idx="238">
                  <c:v>62.190039840943953</c:v>
                </c:pt>
                <c:pt idx="239">
                  <c:v>62.294675740779866</c:v>
                </c:pt>
                <c:pt idx="240">
                  <c:v>62.398556044583565</c:v>
                </c:pt>
                <c:pt idx="241">
                  <c:v>62.501688639883888</c:v>
                </c:pt>
                <c:pt idx="242">
                  <c:v>62.604081307677689</c:v>
                </c:pt>
                <c:pt idx="243">
                  <c:v>62.70574172419753</c:v>
                </c:pt>
                <c:pt idx="244">
                  <c:v>62.806677462643869</c:v>
                </c:pt>
                <c:pt idx="245">
                  <c:v>62.906895994882881</c:v>
                </c:pt>
                <c:pt idx="246">
                  <c:v>63.006404693110497</c:v>
                </c:pt>
                <c:pt idx="247">
                  <c:v>63.105210831483539</c:v>
                </c:pt>
                <c:pt idx="248">
                  <c:v>63.203321587718747</c:v>
                </c:pt>
                <c:pt idx="249">
                  <c:v>63.300744044660597</c:v>
                </c:pt>
                <c:pt idx="250">
                  <c:v>63.397485191818326</c:v>
                </c:pt>
                <c:pt idx="251">
                  <c:v>63.493551926873295</c:v>
                </c:pt>
                <c:pt idx="252">
                  <c:v>63.588951057156933</c:v>
                </c:pt>
                <c:pt idx="253">
                  <c:v>63.683689301100458</c:v>
                </c:pt>
                <c:pt idx="254">
                  <c:v>63.777773289656501</c:v>
                </c:pt>
                <c:pt idx="255">
                  <c:v>63.871209567693697</c:v>
                </c:pt>
                <c:pt idx="256">
                  <c:v>63.964004595364656</c:v>
                </c:pt>
                <c:pt idx="257">
                  <c:v>64.056164749447959</c:v>
                </c:pt>
                <c:pt idx="258">
                  <c:v>64.147696324664722</c:v>
                </c:pt>
                <c:pt idx="259">
                  <c:v>64.238605534970475</c:v>
                </c:pt>
                <c:pt idx="260">
                  <c:v>64.328898514822626</c:v>
                </c:pt>
                <c:pt idx="261">
                  <c:v>64.418581320424366</c:v>
                </c:pt>
                <c:pt idx="262">
                  <c:v>64.507659930945309</c:v>
                </c:pt>
                <c:pt idx="263">
                  <c:v>64.596140249719468</c:v>
                </c:pt>
                <c:pt idx="264">
                  <c:v>64.684028105421035</c:v>
                </c:pt>
                <c:pt idx="265">
                  <c:v>64.77132925321861</c:v>
                </c:pt>
                <c:pt idx="266">
                  <c:v>64.858049375907967</c:v>
                </c:pt>
                <c:pt idx="267">
                  <c:v>64.944194085024336</c:v>
                </c:pt>
                <c:pt idx="268">
                  <c:v>65.029768921934192</c:v>
                </c:pt>
                <c:pt idx="269">
                  <c:v>65.114779358907299</c:v>
                </c:pt>
                <c:pt idx="270">
                  <c:v>65.199230800169232</c:v>
                </c:pt>
                <c:pt idx="271">
                  <c:v>65.283128582934907</c:v>
                </c:pt>
                <c:pt idx="272">
                  <c:v>65.366477978423518</c:v>
                </c:pt>
                <c:pt idx="273">
                  <c:v>65.449284192855188</c:v>
                </c:pt>
                <c:pt idx="274">
                  <c:v>65.531552368429843</c:v>
                </c:pt>
                <c:pt idx="275">
                  <c:v>65.613287584288585</c:v>
                </c:pt>
                <c:pt idx="276">
                  <c:v>65.694494857457926</c:v>
                </c:pt>
                <c:pt idx="277">
                  <c:v>65.775179143777436</c:v>
                </c:pt>
                <c:pt idx="278">
                  <c:v>65.855345338810764</c:v>
                </c:pt>
                <c:pt idx="279">
                  <c:v>65.934998278740807</c:v>
                </c:pt>
                <c:pt idx="280">
                  <c:v>66.014142741249017</c:v>
                </c:pt>
                <c:pt idx="281">
                  <c:v>66.092783446379357</c:v>
                </c:pt>
                <c:pt idx="282">
                  <c:v>66.170925057387251</c:v>
                </c:pt>
                <c:pt idx="283">
                  <c:v>66.248572181573607</c:v>
                </c:pt>
                <c:pt idx="284">
                  <c:v>66.325729371104359</c:v>
                </c:pt>
                <c:pt idx="285">
                  <c:v>66.402401123816091</c:v>
                </c:pt>
                <c:pt idx="286">
                  <c:v>66.478591884007358</c:v>
                </c:pt>
                <c:pt idx="287">
                  <c:v>66.554306043216698</c:v>
                </c:pt>
                <c:pt idx="288">
                  <c:v>66.629547940987209</c:v>
                </c:pt>
                <c:pt idx="289">
                  <c:v>66.704321865617928</c:v>
                </c:pt>
                <c:pt idx="290">
                  <c:v>66.778632054902602</c:v>
                </c:pt>
                <c:pt idx="291">
                  <c:v>66.852482696855688</c:v>
                </c:pt>
                <c:pt idx="292">
                  <c:v>66.925877930426154</c:v>
                </c:pt>
                <c:pt idx="293">
                  <c:v>66.998821846199178</c:v>
                </c:pt>
                <c:pt idx="294">
                  <c:v>67.071318487086074</c:v>
                </c:pt>
                <c:pt idx="295">
                  <c:v>67.143371849002378</c:v>
                </c:pt>
                <c:pt idx="296">
                  <c:v>67.214985881534886</c:v>
                </c:pt>
                <c:pt idx="297">
                  <c:v>67.286164488597294</c:v>
                </c:pt>
                <c:pt idx="298">
                  <c:v>67.356911529074935</c:v>
                </c:pt>
                <c:pt idx="299">
                  <c:v>67.427230817458934</c:v>
                </c:pt>
                <c:pt idx="300">
                  <c:v>67.497126124469574</c:v>
                </c:pt>
                <c:pt idx="301">
                  <c:v>67.566601177669654</c:v>
                </c:pt>
                <c:pt idx="302">
                  <c:v>67.635659662067425</c:v>
                </c:pt>
                <c:pt idx="303">
                  <c:v>67.70430522070977</c:v>
                </c:pt>
                <c:pt idx="304">
                  <c:v>67.772541455265667</c:v>
                </c:pt>
                <c:pt idx="305">
                  <c:v>67.840371926599985</c:v>
                </c:pt>
                <c:pt idx="306">
                  <c:v>67.90780015533791</c:v>
                </c:pt>
                <c:pt idx="307">
                  <c:v>67.974829622420302</c:v>
                </c:pt>
                <c:pt idx="308">
                  <c:v>68.041463769649894</c:v>
                </c:pt>
                <c:pt idx="309">
                  <c:v>68.107706000228674</c:v>
                </c:pt>
                <c:pt idx="310">
                  <c:v>68.173559679286598</c:v>
                </c:pt>
                <c:pt idx="311">
                  <c:v>68.239028134401778</c:v>
                </c:pt>
                <c:pt idx="312">
                  <c:v>68.304114656112262</c:v>
                </c:pt>
                <c:pt idx="313">
                  <c:v>68.368822498419618</c:v>
                </c:pt>
                <c:pt idx="314">
                  <c:v>68.433154879284501</c:v>
                </c:pt>
                <c:pt idx="315">
                  <c:v>68.497114981114237</c:v>
                </c:pt>
                <c:pt idx="316">
                  <c:v>68.560705951242667</c:v>
                </c:pt>
                <c:pt idx="317">
                  <c:v>68.623930902402392</c:v>
                </c:pt>
                <c:pt idx="318">
                  <c:v>68.686792913189493</c:v>
                </c:pt>
                <c:pt idx="319">
                  <c:v>68.749295028520891</c:v>
                </c:pt>
                <c:pt idx="320">
                  <c:v>68.81144026008468</c:v>
                </c:pt>
                <c:pt idx="321">
                  <c:v>68.873231586782964</c:v>
                </c:pt>
                <c:pt idx="322">
                  <c:v>68.934671955168213</c:v>
                </c:pt>
                <c:pt idx="323">
                  <c:v>68.995764279872475</c:v>
                </c:pt>
                <c:pt idx="324">
                  <c:v>69.056511444029994</c:v>
                </c:pt>
                <c:pt idx="325">
                  <c:v>69.11691629969323</c:v>
                </c:pt>
                <c:pt idx="326">
                  <c:v>69.176981668242391</c:v>
                </c:pt>
                <c:pt idx="327">
                  <c:v>69.23671034078869</c:v>
                </c:pt>
                <c:pt idx="328">
                  <c:v>69.29610507857123</c:v>
                </c:pt>
                <c:pt idx="329">
                  <c:v>69.3551686133479</c:v>
                </c:pt>
                <c:pt idx="330">
                  <c:v>69.413903647780131</c:v>
                </c:pt>
                <c:pt idx="331">
                  <c:v>69.472312855811836</c:v>
                </c:pt>
                <c:pt idx="332">
                  <c:v>69.530398883042537</c:v>
                </c:pt>
                <c:pt idx="333">
                  <c:v>69.588164347094647</c:v>
                </c:pt>
                <c:pt idx="334">
                  <c:v>69.645611837975395</c:v>
                </c:pt>
                <c:pt idx="335">
                  <c:v>69.702743918432986</c:v>
                </c:pt>
                <c:pt idx="336">
                  <c:v>69.759563124307533</c:v>
                </c:pt>
                <c:pt idx="337">
                  <c:v>69.816071964876599</c:v>
                </c:pt>
                <c:pt idx="338">
                  <c:v>69.872272923195524</c:v>
                </c:pt>
                <c:pt idx="339">
                  <c:v>69.928168456432601</c:v>
                </c:pt>
                <c:pt idx="340">
                  <c:v>69.983760996199308</c:v>
                </c:pt>
                <c:pt idx="341">
                  <c:v>70.039052948875366</c:v>
                </c:pt>
                <c:pt idx="342">
                  <c:v>70.094046695929237</c:v>
                </c:pt>
                <c:pt idx="343">
                  <c:v>70.148744594233492</c:v>
                </c:pt>
                <c:pt idx="344">
                  <c:v>70.203148976375786</c:v>
                </c:pt>
                <c:pt idx="345">
                  <c:v>70.257262150964962</c:v>
                </c:pt>
                <c:pt idx="346">
                  <c:v>70.311086402932872</c:v>
                </c:pt>
                <c:pt idx="347">
                  <c:v>70.364623993831373</c:v>
                </c:pt>
                <c:pt idx="348">
                  <c:v>70.417877162125237</c:v>
                </c:pt>
                <c:pt idx="349">
                  <c:v>70.470848123480707</c:v>
                </c:pt>
                <c:pt idx="350">
                  <c:v>70.523539071049612</c:v>
                </c:pt>
                <c:pt idx="351">
                  <c:v>70.575952175749492</c:v>
                </c:pt>
                <c:pt idx="352">
                  <c:v>70.628089586539645</c:v>
                </c:pt>
                <c:pt idx="353">
                  <c:v>70.679953430692933</c:v>
                </c:pt>
                <c:pt idx="354">
                  <c:v>70.731545814063864</c:v>
                </c:pt>
                <c:pt idx="355">
                  <c:v>70.782868821352565</c:v>
                </c:pt>
                <c:pt idx="356">
                  <c:v>70.83392451636513</c:v>
                </c:pt>
                <c:pt idx="357">
                  <c:v>70.884714942270037</c:v>
                </c:pt>
                <c:pt idx="358">
                  <c:v>70.935242121850877</c:v>
                </c:pt>
                <c:pt idx="359">
                  <c:v>70.985508057755524</c:v>
                </c:pt>
                <c:pt idx="360">
                  <c:v>71.035514732741689</c:v>
                </c:pt>
                <c:pt idx="361">
                  <c:v>71.085264109918825</c:v>
                </c:pt>
                <c:pt idx="362">
                  <c:v>71.134758132986761</c:v>
                </c:pt>
                <c:pt idx="363">
                  <c:v>71.183998726470804</c:v>
                </c:pt>
                <c:pt idx="364">
                  <c:v>71.232987795953463</c:v>
                </c:pt>
                <c:pt idx="365">
                  <c:v>71.281727228302998</c:v>
                </c:pt>
                <c:pt idx="366">
                  <c:v>71.33021889189861</c:v>
                </c:pt>
                <c:pt idx="367">
                  <c:v>71.378464636852414</c:v>
                </c:pt>
                <c:pt idx="368">
                  <c:v>71.426466295228465</c:v>
                </c:pt>
                <c:pt idx="369">
                  <c:v>71.47422568125846</c:v>
                </c:pt>
                <c:pt idx="370">
                  <c:v>71.521744591554508</c:v>
                </c:pt>
                <c:pt idx="371">
                  <c:v>71.569024805318932</c:v>
                </c:pt>
                <c:pt idx="372">
                  <c:v>71.616068084551074</c:v>
                </c:pt>
                <c:pt idx="373">
                  <c:v>71.662876174251238</c:v>
                </c:pt>
                <c:pt idx="374">
                  <c:v>71.70945080262176</c:v>
                </c:pt>
                <c:pt idx="375">
                  <c:v>71.755793681265345</c:v>
                </c:pt>
                <c:pt idx="376">
                  <c:v>71.801906505380501</c:v>
                </c:pt>
                <c:pt idx="377">
                  <c:v>71.84779095395443</c:v>
                </c:pt>
                <c:pt idx="378">
                  <c:v>71.89344868995309</c:v>
                </c:pt>
                <c:pt idx="379">
                  <c:v>71.938881360508788</c:v>
                </c:pt>
                <c:pt idx="380">
                  <c:v>71.984090597105052</c:v>
                </c:pt>
                <c:pt idx="381">
                  <c:v>72.029078015758984</c:v>
                </c:pt>
                <c:pt idx="382">
                  <c:v>72.07384521720121</c:v>
                </c:pt>
                <c:pt idx="383">
                  <c:v>72.118393787053208</c:v>
                </c:pt>
                <c:pt idx="384">
                  <c:v>72.162725296002336</c:v>
                </c:pt>
                <c:pt idx="385">
                  <c:v>72.206841299974386</c:v>
                </c:pt>
                <c:pt idx="386">
                  <c:v>72.250743340303885</c:v>
                </c:pt>
                <c:pt idx="387">
                  <c:v>72.29443294390191</c:v>
                </c:pt>
                <c:pt idx="388">
                  <c:v>72.337911623421874</c:v>
                </c:pt>
                <c:pt idx="389">
                  <c:v>72.38118087742275</c:v>
                </c:pt>
                <c:pt idx="390">
                  <c:v>72.424242190530464</c:v>
                </c:pt>
                <c:pt idx="391">
                  <c:v>72.467097033596744</c:v>
                </c:pt>
                <c:pt idx="392">
                  <c:v>72.509746863856094</c:v>
                </c:pt>
                <c:pt idx="393">
                  <c:v>72.552193125080578</c:v>
                </c:pt>
                <c:pt idx="394">
                  <c:v>72.594437247732387</c:v>
                </c:pt>
                <c:pt idx="395">
                  <c:v>72.63648064911466</c:v>
                </c:pt>
                <c:pt idx="396">
                  <c:v>72.678324733520014</c:v>
                </c:pt>
                <c:pt idx="397">
                  <c:v>72.719970892377262</c:v>
                </c:pt>
                <c:pt idx="398">
                  <c:v>72.761420504396085</c:v>
                </c:pt>
                <c:pt idx="399">
                  <c:v>72.802674935709817</c:v>
                </c:pt>
                <c:pt idx="400">
                  <c:v>72.843735540016425</c:v>
                </c:pt>
                <c:pt idx="401">
                  <c:v>72.884603658717467</c:v>
                </c:pt>
                <c:pt idx="402">
                  <c:v>72.925280621055279</c:v>
                </c:pt>
                <c:pt idx="403">
                  <c:v>72.965767744248438</c:v>
                </c:pt>
                <c:pt idx="404">
                  <c:v>73.00606633362537</c:v>
                </c:pt>
                <c:pt idx="405">
                  <c:v>73.046177682756138</c:v>
                </c:pt>
                <c:pt idx="406">
                  <c:v>73.086103073582677</c:v>
                </c:pt>
                <c:pt idx="407">
                  <c:v>73.125843776547157</c:v>
                </c:pt>
                <c:pt idx="408">
                  <c:v>73.165401050718827</c:v>
                </c:pt>
                <c:pt idx="409">
                  <c:v>73.204776143919062</c:v>
                </c:pt>
                <c:pt idx="410">
                  <c:v>73.24397029284485</c:v>
                </c:pt>
                <c:pt idx="411">
                  <c:v>73.282984723190737</c:v>
                </c:pt>
                <c:pt idx="412">
                  <c:v>73.321820649769109</c:v>
                </c:pt>
                <c:pt idx="413">
                  <c:v>73.360479276628936</c:v>
                </c:pt>
                <c:pt idx="414">
                  <c:v>73.398961797173015</c:v>
                </c:pt>
                <c:pt idx="415">
                  <c:v>73.437269394273727</c:v>
                </c:pt>
                <c:pt idx="416">
                  <c:v>73.475403240387223</c:v>
                </c:pt>
                <c:pt idx="417">
                  <c:v>73.513364497666217</c:v>
                </c:pt>
                <c:pt idx="418">
                  <c:v>73.551154318071298</c:v>
                </c:pt>
                <c:pt idx="419">
                  <c:v>73.588773843480894</c:v>
                </c:pt>
                <c:pt idx="420">
                  <c:v>73.62622420579973</c:v>
                </c:pt>
                <c:pt idx="421">
                  <c:v>73.663506527065991</c:v>
                </c:pt>
                <c:pt idx="422">
                  <c:v>73.700621919557051</c:v>
                </c:pt>
                <c:pt idx="423">
                  <c:v>73.73757148589398</c:v>
                </c:pt>
                <c:pt idx="424">
                  <c:v>73.774356319144601</c:v>
                </c:pt>
                <c:pt idx="425">
                  <c:v>73.810977502925297</c:v>
                </c:pt>
                <c:pt idx="426">
                  <c:v>73.84743611150158</c:v>
                </c:pt>
                <c:pt idx="427">
                  <c:v>73.883733209887367</c:v>
                </c:pt>
                <c:pt idx="428">
                  <c:v>73.919869853942885</c:v>
                </c:pt>
                <c:pt idx="429">
                  <c:v>73.955847090471693</c:v>
                </c:pt>
                <c:pt idx="430">
                  <c:v>73.991665957316016</c:v>
                </c:pt>
                <c:pt idx="431">
                  <c:v>74.027327483451302</c:v>
                </c:pt>
                <c:pt idx="432">
                  <c:v>74.0628326890794</c:v>
                </c:pt>
                <c:pt idx="433">
                  <c:v>74.098182585720622</c:v>
                </c:pt>
                <c:pt idx="434">
                  <c:v>74.133378176304618</c:v>
                </c:pt>
                <c:pt idx="435">
                  <c:v>74.168420455260218</c:v>
                </c:pt>
                <c:pt idx="436">
                  <c:v>74.203310408604153</c:v>
                </c:pt>
                <c:pt idx="437">
                  <c:v>74.238049014028547</c:v>
                </c:pt>
                <c:pt idx="438">
                  <c:v>74.272637240987478</c:v>
                </c:pt>
                <c:pt idx="439">
                  <c:v>74.307076050782484</c:v>
                </c:pt>
                <c:pt idx="440">
                  <c:v>74.341366396646848</c:v>
                </c:pt>
                <c:pt idx="441">
                  <c:v>74.375509223829084</c:v>
                </c:pt>
                <c:pt idx="442">
                  <c:v>74.40950546967521</c:v>
                </c:pt>
                <c:pt idx="443">
                  <c:v>74.443356063710127</c:v>
                </c:pt>
                <c:pt idx="444">
                  <c:v>74.477061927717941</c:v>
                </c:pt>
                <c:pt idx="445">
                  <c:v>74.510623975821431</c:v>
                </c:pt>
                <c:pt idx="446">
                  <c:v>74.544043114560338</c:v>
                </c:pt>
                <c:pt idx="447">
                  <c:v>74.577320242968938</c:v>
                </c:pt>
                <c:pt idx="448">
                  <c:v>74.610456252652554</c:v>
                </c:pt>
                <c:pt idx="449">
                  <c:v>74.643452027863091</c:v>
                </c:pt>
                <c:pt idx="450">
                  <c:v>74.676308445573866</c:v>
                </c:pt>
                <c:pt idx="451">
                  <c:v>74.709026375553307</c:v>
                </c:pt>
                <c:pt idx="452">
                  <c:v>74.741606680437869</c:v>
                </c:pt>
                <c:pt idx="453">
                  <c:v>74.774050215804152</c:v>
                </c:pt>
                <c:pt idx="454">
                  <c:v>74.806357830240003</c:v>
                </c:pt>
                <c:pt idx="455">
                  <c:v>74.838530365414954</c:v>
                </c:pt>
                <c:pt idx="456">
                  <c:v>74.870568656149572</c:v>
                </c:pt>
                <c:pt idx="457">
                  <c:v>74.902473530484244</c:v>
                </c:pt>
                <c:pt idx="458">
                  <c:v>74.93424580974704</c:v>
                </c:pt>
                <c:pt idx="459">
                  <c:v>74.965886308620654</c:v>
                </c:pt>
                <c:pt idx="460">
                  <c:v>74.997395835208764</c:v>
                </c:pt>
                <c:pt idx="461">
                  <c:v>75.028775191101502</c:v>
                </c:pt>
                <c:pt idx="462">
                  <c:v>75.060025171440088</c:v>
                </c:pt>
                <c:pt idx="463">
                  <c:v>75.091146564980875</c:v>
                </c:pt>
                <c:pt idx="464">
                  <c:v>75.122140154158487</c:v>
                </c:pt>
                <c:pt idx="465">
                  <c:v>75.153006715148251</c:v>
                </c:pt>
                <c:pt idx="466">
                  <c:v>75.183747017927999</c:v>
                </c:pt>
                <c:pt idx="467">
                  <c:v>75.214361826339001</c:v>
                </c:pt>
                <c:pt idx="468">
                  <c:v>75.244851898146294</c:v>
                </c:pt>
                <c:pt idx="469">
                  <c:v>75.275217985098251</c:v>
                </c:pt>
                <c:pt idx="470">
                  <c:v>75.305460832985503</c:v>
                </c:pt>
                <c:pt idx="471">
                  <c:v>75.335581181699183</c:v>
                </c:pt>
                <c:pt idx="472">
                  <c:v>75.36557976528843</c:v>
                </c:pt>
                <c:pt idx="473">
                  <c:v>75.395457312017228</c:v>
                </c:pt>
                <c:pt idx="474">
                  <c:v>75.425214544420726</c:v>
                </c:pt>
                <c:pt idx="475">
                  <c:v>75.454852179360756</c:v>
                </c:pt>
                <c:pt idx="476">
                  <c:v>75.484370928080793</c:v>
                </c:pt>
                <c:pt idx="477">
                  <c:v>75.513771496260262</c:v>
                </c:pt>
                <c:pt idx="478">
                  <c:v>75.543054584068173</c:v>
                </c:pt>
                <c:pt idx="479">
                  <c:v>75.5722208862163</c:v>
                </c:pt>
                <c:pt idx="480">
                  <c:v>75.601271092011572</c:v>
                </c:pt>
                <c:pt idx="481">
                  <c:v>75.630205885407932</c:v>
                </c:pt>
                <c:pt idx="482">
                  <c:v>75.659025945057664</c:v>
                </c:pt>
                <c:pt idx="483">
                  <c:v>75.687731944362099</c:v>
                </c:pt>
                <c:pt idx="484">
                  <c:v>75.716324551521708</c:v>
                </c:pt>
                <c:pt idx="485">
                  <c:v>75.744804429585642</c:v>
                </c:pt>
                <c:pt idx="486">
                  <c:v>75.773172236500784</c:v>
                </c:pt>
                <c:pt idx="487">
                  <c:v>75.80142862516017</c:v>
                </c:pt>
                <c:pt idx="488">
                  <c:v>75.829574243450892</c:v>
                </c:pt>
                <c:pt idx="489">
                  <c:v>75.857609734301448</c:v>
                </c:pt>
                <c:pt idx="490">
                  <c:v>75.885535735728581</c:v>
                </c:pt>
                <c:pt idx="491">
                  <c:v>75.913352880883622</c:v>
                </c:pt>
                <c:pt idx="492">
                  <c:v>75.941061798098218</c:v>
                </c:pt>
                <c:pt idx="493">
                  <c:v>75.968663110929697</c:v>
                </c:pt>
                <c:pt idx="494">
                  <c:v>75.996157438205728</c:v>
                </c:pt>
                <c:pt idx="495">
                  <c:v>76.023545394068748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8E-4E8F-8AC6-622DBF8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84238663795886"/>
          <c:y val="0.6668555264131526"/>
          <c:w val="0.22743290684396653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+1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RL: 20dB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sz="10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7268847024690812"/>
          <c:y val="7.8633434087451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5486992174797"/>
          <c:y val="7.7800629848904984E-2"/>
          <c:w val="0.77868209240811781"/>
          <c:h val="0.800193549204006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B-4C95-8F28-897E57AD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458560"/>
        <c:axId val="85045481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演算処理!$AW$34:$AW$529</c:f>
              <c:numCache>
                <c:formatCode>General</c:formatCode>
                <c:ptCount val="496"/>
                <c:pt idx="0">
                  <c:v>-47.826533813515056</c:v>
                </c:pt>
                <c:pt idx="1">
                  <c:v>-44.693515554853207</c:v>
                </c:pt>
                <c:pt idx="2">
                  <c:v>-42.056422765847529</c:v>
                </c:pt>
                <c:pt idx="3">
                  <c:v>-39.784236338396745</c:v>
                </c:pt>
                <c:pt idx="4">
                  <c:v>-37.792533528464581</c:v>
                </c:pt>
                <c:pt idx="5">
                  <c:v>-36.023762644473301</c:v>
                </c:pt>
                <c:pt idx="6">
                  <c:v>-34.436970494194362</c:v>
                </c:pt>
                <c:pt idx="7">
                  <c:v>-33.002019753869718</c:v>
                </c:pt>
                <c:pt idx="8">
                  <c:v>-31.696130267708867</c:v>
                </c:pt>
                <c:pt idx="9">
                  <c:v>-30.501707296882707</c:v>
                </c:pt>
                <c:pt idx="10">
                  <c:v>-29.404922597185369</c:v>
                </c:pt>
                <c:pt idx="11">
                  <c:v>-28.394756391298817</c:v>
                </c:pt>
                <c:pt idx="12">
                  <c:v>-27.462332638129205</c:v>
                </c:pt>
                <c:pt idx="13">
                  <c:v>-26.600447335025684</c:v>
                </c:pt>
                <c:pt idx="14">
                  <c:v>-25.803227750111422</c:v>
                </c:pt>
                <c:pt idx="15">
                  <c:v>-25.065882984322549</c:v>
                </c:pt>
                <c:pt idx="16">
                  <c:v>-24.384520010882234</c:v>
                </c:pt>
                <c:pt idx="17">
                  <c:v>-23.756008023183504</c:v>
                </c:pt>
                <c:pt idx="18">
                  <c:v>-23.177879592641318</c:v>
                </c:pt>
                <c:pt idx="19">
                  <c:v>-22.648260982331788</c:v>
                </c:pt>
                <c:pt idx="20">
                  <c:v>-22.165826694737532</c:v>
                </c:pt>
                <c:pt idx="21">
                  <c:v>-21.72977540625844</c:v>
                </c:pt>
                <c:pt idx="22">
                  <c:v>-21.339826169087246</c:v>
                </c:pt>
                <c:pt idx="23">
                  <c:v>-20.996235386166649</c:v>
                </c:pt>
                <c:pt idx="24">
                  <c:v>-20.699836816242993</c:v>
                </c:pt>
                <c:pt idx="25">
                  <c:v>-20.452109008696677</c:v>
                </c:pt>
                <c:pt idx="26">
                  <c:v>-20.255277467627355</c:v>
                </c:pt>
                <c:pt idx="27">
                  <c:v>-20.112463069315709</c:v>
                </c:pt>
                <c:pt idx="28">
                  <c:v>-20.027894756802706</c:v>
                </c:pt>
                <c:pt idx="29">
                  <c:v>-20.007214987917678</c:v>
                </c:pt>
                <c:pt idx="30">
                  <c:v>-20.057923922521713</c:v>
                </c:pt>
                <c:pt idx="31">
                  <c:v>-20.190038915635839</c:v>
                </c:pt>
                <c:pt idx="32">
                  <c:v>-20.417101800092475</c:v>
                </c:pt>
                <c:pt idx="33">
                  <c:v>-20.757774211455214</c:v>
                </c:pt>
                <c:pt idx="34">
                  <c:v>-21.238482255892034</c:v>
                </c:pt>
                <c:pt idx="35">
                  <c:v>-21.898060836551085</c:v>
                </c:pt>
                <c:pt idx="36">
                  <c:v>-22.79653700286466</c:v>
                </c:pt>
                <c:pt idx="37">
                  <c:v>-24.033459360440222</c:v>
                </c:pt>
                <c:pt idx="38">
                  <c:v>-25.791790080829678</c:v>
                </c:pt>
                <c:pt idx="39">
                  <c:v>-28.467427736818767</c:v>
                </c:pt>
                <c:pt idx="40">
                  <c:v>-33.223495245706083</c:v>
                </c:pt>
                <c:pt idx="41">
                  <c:v>-49.375670645700026</c:v>
                </c:pt>
                <c:pt idx="42">
                  <c:v>-35.009828440677957</c:v>
                </c:pt>
                <c:pt idx="43">
                  <c:v>-27.557363397316102</c:v>
                </c:pt>
                <c:pt idx="44">
                  <c:v>-23.196269767083265</c:v>
                </c:pt>
                <c:pt idx="45">
                  <c:v>-20.006223081368915</c:v>
                </c:pt>
                <c:pt idx="46">
                  <c:v>-17.444623380157367</c:v>
                </c:pt>
                <c:pt idx="47">
                  <c:v>-15.28195084913599</c:v>
                </c:pt>
                <c:pt idx="48">
                  <c:v>-13.400939074590571</c:v>
                </c:pt>
                <c:pt idx="49">
                  <c:v>-11.734957245575554</c:v>
                </c:pt>
                <c:pt idx="50">
                  <c:v>-10.243716460645603</c:v>
                </c:pt>
                <c:pt idx="51">
                  <c:v>-8.9019658587656156</c:v>
                </c:pt>
                <c:pt idx="52">
                  <c:v>-7.6935042920814025</c:v>
                </c:pt>
                <c:pt idx="53">
                  <c:v>-6.6076235190836723</c:v>
                </c:pt>
                <c:pt idx="54">
                  <c:v>-5.6367763934494466</c:v>
                </c:pt>
                <c:pt idx="55">
                  <c:v>-4.7749461825832151</c:v>
                </c:pt>
                <c:pt idx="56">
                  <c:v>-4.0165000131136273</c:v>
                </c:pt>
                <c:pt idx="57">
                  <c:v>-3.3554449950740639</c:v>
                </c:pt>
                <c:pt idx="58">
                  <c:v>-2.785047669773602</c:v>
                </c:pt>
                <c:pt idx="59">
                  <c:v>-2.2977678772440839</c:v>
                </c:pt>
                <c:pt idx="60">
                  <c:v>-1.8854300665640866</c:v>
                </c:pt>
                <c:pt idx="61">
                  <c:v>-1.7572464626864224</c:v>
                </c:pt>
                <c:pt idx="62">
                  <c:v>-1.2516125717348712</c:v>
                </c:pt>
                <c:pt idx="63">
                  <c:v>-1.0135476810081983</c:v>
                </c:pt>
                <c:pt idx="64">
                  <c:v>-0.81782167172091436</c:v>
                </c:pt>
                <c:pt idx="65">
                  <c:v>-0.65766736517224289</c:v>
                </c:pt>
                <c:pt idx="66">
                  <c:v>-0.52713666262554049</c:v>
                </c:pt>
                <c:pt idx="67">
                  <c:v>-0.42110129246575079</c:v>
                </c:pt>
                <c:pt idx="68">
                  <c:v>-0.33520742841977613</c:v>
                </c:pt>
                <c:pt idx="69">
                  <c:v>-0.26580327526736991</c:v>
                </c:pt>
                <c:pt idx="70">
                  <c:v>-0.20985448852315225</c:v>
                </c:pt>
                <c:pt idx="71">
                  <c:v>-0.16485772946143076</c:v>
                </c:pt>
                <c:pt idx="72">
                  <c:v>-0.12875872987158987</c:v>
                </c:pt>
                <c:pt idx="73">
                  <c:v>-9.9878279065206715E-2</c:v>
                </c:pt>
                <c:pt idx="74">
                  <c:v>-7.684751950154449E-2</c:v>
                </c:pt>
                <c:pt idx="75">
                  <c:v>-5.8552669201618342E-2</c:v>
                </c:pt>
                <c:pt idx="76">
                  <c:v>-4.4088571993436826E-2</c:v>
                </c:pt>
                <c:pt idx="77">
                  <c:v>-3.272012924899538E-2</c:v>
                </c:pt>
                <c:pt idx="78">
                  <c:v>-2.385055037335089E-2</c:v>
                </c:pt>
                <c:pt idx="79">
                  <c:v>-1.699537644697393E-2</c:v>
                </c:pt>
                <c:pt idx="80">
                  <c:v>-1.1761317992732744E-2</c:v>
                </c:pt>
                <c:pt idx="81">
                  <c:v>-7.8290640302320965E-3</c:v>
                </c:pt>
                <c:pt idx="82">
                  <c:v>-4.9393421468768225E-3</c:v>
                </c:pt>
                <c:pt idx="83">
                  <c:v>-2.8816257201489132E-3</c:v>
                </c:pt>
                <c:pt idx="84">
                  <c:v>-1.4849887389514109E-3</c:v>
                </c:pt>
                <c:pt idx="85">
                  <c:v>-6.1069883860081684E-4</c:v>
                </c:pt>
                <c:pt idx="86">
                  <c:v>-1.462152664628997E-4</c:v>
                </c:pt>
                <c:pt idx="87">
                  <c:v>-3.2168545679172715E-7</c:v>
                </c:pt>
                <c:pt idx="88">
                  <c:v>-9.9175596218970731E-5</c:v>
                </c:pt>
                <c:pt idx="89">
                  <c:v>-3.8309840167650235E-4</c:v>
                </c:pt>
                <c:pt idx="90">
                  <c:v>-8.0396434711754554E-4</c:v>
                </c:pt>
                <c:pt idx="91">
                  <c:v>-1.3230741665207569E-3</c:v>
                </c:pt>
                <c:pt idx="92">
                  <c:v>-1.9094214752436987E-3</c:v>
                </c:pt>
                <c:pt idx="93">
                  <c:v>-2.5382777957737935E-3</c:v>
                </c:pt>
                <c:pt idx="94">
                  <c:v>-3.1900364344789739E-3</c:v>
                </c:pt>
                <c:pt idx="95">
                  <c:v>-3.8492669340707457E-3</c:v>
                </c:pt>
                <c:pt idx="96">
                  <c:v>-4.5039410695176824E-3</c:v>
                </c:pt>
                <c:pt idx="97">
                  <c:v>-5.1447987842481568E-3</c:v>
                </c:pt>
                <c:pt idx="98">
                  <c:v>-5.7648284413007386E-3</c:v>
                </c:pt>
                <c:pt idx="99">
                  <c:v>-6.3588405794839159E-3</c:v>
                </c:pt>
                <c:pt idx="100">
                  <c:v>-6.9231182488901054E-3</c:v>
                </c:pt>
                <c:pt idx="101">
                  <c:v>-7.4551301381632316E-3</c:v>
                </c:pt>
                <c:pt idx="102">
                  <c:v>-7.9532952448102597E-3</c:v>
                </c:pt>
                <c:pt idx="103">
                  <c:v>-8.4167898972153064E-3</c:v>
                </c:pt>
                <c:pt idx="104">
                  <c:v>-8.8453896073357012E-3</c:v>
                </c:pt>
                <c:pt idx="105">
                  <c:v>-9.2393395906413319E-3</c:v>
                </c:pt>
                <c:pt idx="106">
                  <c:v>-9.5992488959301629E-3</c:v>
                </c:pt>
                <c:pt idx="107">
                  <c:v>-9.9260039894981129E-3</c:v>
                </c:pt>
                <c:pt idx="108">
                  <c:v>-1.0220698375198643E-2</c:v>
                </c:pt>
                <c:pt idx="109">
                  <c:v>-1.0484575434952738E-2</c:v>
                </c:pt>
                <c:pt idx="110">
                  <c:v>-1.0718982168466635E-2</c:v>
                </c:pt>
                <c:pt idx="111">
                  <c:v>-1.0925331916595506E-2</c:v>
                </c:pt>
                <c:pt idx="112">
                  <c:v>-1.1105074486128847E-2</c:v>
                </c:pt>
                <c:pt idx="113">
                  <c:v>-1.1259672368195332E-2</c:v>
                </c:pt>
                <c:pt idx="114">
                  <c:v>-1.1390581968590467E-2</c:v>
                </c:pt>
                <c:pt idx="115">
                  <c:v>-1.149923895488858E-2</c:v>
                </c:pt>
                <c:pt idx="116">
                  <c:v>-1.1587046979314473E-2</c:v>
                </c:pt>
                <c:pt idx="117">
                  <c:v>-1.1655369163840574E-2</c:v>
                </c:pt>
                <c:pt idx="118">
                  <c:v>-1.1705521839343732E-2</c:v>
                </c:pt>
                <c:pt idx="119">
                  <c:v>-1.1738770118204143E-2</c:v>
                </c:pt>
                <c:pt idx="120">
                  <c:v>-1.1756324952052886E-2</c:v>
                </c:pt>
                <c:pt idx="121">
                  <c:v>-1.1759341386583905E-2</c:v>
                </c:pt>
                <c:pt idx="122">
                  <c:v>-1.1748917775249879E-2</c:v>
                </c:pt>
                <c:pt idx="123">
                  <c:v>-1.1726095755110327E-2</c:v>
                </c:pt>
                <c:pt idx="124">
                  <c:v>-1.1691860822573785E-2</c:v>
                </c:pt>
                <c:pt idx="125">
                  <c:v>-1.1647143375431268E-2</c:v>
                </c:pt>
                <c:pt idx="126">
                  <c:v>-1.1592820111352637E-2</c:v>
                </c:pt>
                <c:pt idx="127">
                  <c:v>-1.1529715692869945E-2</c:v>
                </c:pt>
                <c:pt idx="128">
                  <c:v>-1.1458604605264976E-2</c:v>
                </c:pt>
                <c:pt idx="129">
                  <c:v>-1.1380213147475473E-2</c:v>
                </c:pt>
                <c:pt idx="130">
                  <c:v>-1.1295221507522785E-2</c:v>
                </c:pt>
                <c:pt idx="131">
                  <c:v>-1.1204265883305128E-2</c:v>
                </c:pt>
                <c:pt idx="132">
                  <c:v>-1.1107940617476261E-2</c:v>
                </c:pt>
                <c:pt idx="133">
                  <c:v>-1.1006800321589261E-2</c:v>
                </c:pt>
                <c:pt idx="134">
                  <c:v>-1.0901361969976668E-2</c:v>
                </c:pt>
                <c:pt idx="135">
                  <c:v>-1.0792106948328876E-2</c:v>
                </c:pt>
                <c:pt idx="136">
                  <c:v>-1.0679483045481272E-2</c:v>
                </c:pt>
                <c:pt idx="137">
                  <c:v>-1.0563906379982387E-2</c:v>
                </c:pt>
                <c:pt idx="138">
                  <c:v>-1.0445763255374304E-2</c:v>
                </c:pt>
                <c:pt idx="139">
                  <c:v>-1.0325411940146183E-2</c:v>
                </c:pt>
                <c:pt idx="140">
                  <c:v>-1.0203184369947436E-2</c:v>
                </c:pt>
                <c:pt idx="141">
                  <c:v>-1.0079387770880365E-2</c:v>
                </c:pt>
                <c:pt idx="142">
                  <c:v>-9.9543062037971159E-3</c:v>
                </c:pt>
                <c:pt idx="143">
                  <c:v>-9.8282020302984836E-3</c:v>
                </c:pt>
                <c:pt idx="144">
                  <c:v>-9.7013173017978412E-3</c:v>
                </c:pt>
                <c:pt idx="145">
                  <c:v>-9.5738750734978735E-3</c:v>
                </c:pt>
                <c:pt idx="146">
                  <c:v>-9.4460806455110083E-3</c:v>
                </c:pt>
                <c:pt idx="147">
                  <c:v>-9.3181227336069459E-3</c:v>
                </c:pt>
                <c:pt idx="148">
                  <c:v>-9.1901745722722111E-3</c:v>
                </c:pt>
                <c:pt idx="149">
                  <c:v>-9.0623949529341011E-3</c:v>
                </c:pt>
                <c:pt idx="150">
                  <c:v>-8.9349292001473599E-3</c:v>
                </c:pt>
                <c:pt idx="151">
                  <c:v>-8.8079100887432614E-3</c:v>
                </c:pt>
                <c:pt idx="152">
                  <c:v>-8.6814587047905761E-3</c:v>
                </c:pt>
                <c:pt idx="153">
                  <c:v>-8.5556852532131192E-3</c:v>
                </c:pt>
                <c:pt idx="154">
                  <c:v>-8.4306898149451148E-3</c:v>
                </c:pt>
                <c:pt idx="155">
                  <c:v>-8.3065630562794632E-3</c:v>
                </c:pt>
                <c:pt idx="156">
                  <c:v>-8.183386893104003E-3</c:v>
                </c:pt>
                <c:pt idx="157">
                  <c:v>-8.0612351125861521E-3</c:v>
                </c:pt>
                <c:pt idx="158">
                  <c:v>-7.9401739547034222E-3</c:v>
                </c:pt>
                <c:pt idx="159">
                  <c:v>-7.8202626560676652E-3</c:v>
                </c:pt>
                <c:pt idx="160">
                  <c:v>-7.7015539581753696E-3</c:v>
                </c:pt>
                <c:pt idx="161">
                  <c:v>-7.5840945823264653E-3</c:v>
                </c:pt>
                <c:pt idx="162">
                  <c:v>-7.4679256731547683E-3</c:v>
                </c:pt>
                <c:pt idx="163">
                  <c:v>-7.3530832127595936E-3</c:v>
                </c:pt>
                <c:pt idx="164">
                  <c:v>-7.2395984072416344E-3</c:v>
                </c:pt>
                <c:pt idx="165">
                  <c:v>-7.127498047350583E-3</c:v>
                </c:pt>
                <c:pt idx="166">
                  <c:v>-7.0168048449094052E-3</c:v>
                </c:pt>
                <c:pt idx="167">
                  <c:v>-6.9075377465275187E-3</c:v>
                </c:pt>
                <c:pt idx="168">
                  <c:v>-6.7997122260474588E-3</c:v>
                </c:pt>
                <c:pt idx="169">
                  <c:v>-6.693340557115437E-3</c:v>
                </c:pt>
                <c:pt idx="170">
                  <c:v>-6.5884320671270357E-3</c:v>
                </c:pt>
                <c:pt idx="171">
                  <c:v>-6.4849933737654011E-3</c:v>
                </c:pt>
                <c:pt idx="172">
                  <c:v>-6.3830286052786803E-3</c:v>
                </c:pt>
                <c:pt idx="173">
                  <c:v>-6.2825396055207492E-3</c:v>
                </c:pt>
                <c:pt idx="174">
                  <c:v>-6.183526124786844E-3</c:v>
                </c:pt>
                <c:pt idx="175">
                  <c:v>-6.0859859973694634E-3</c:v>
                </c:pt>
                <c:pt idx="176">
                  <c:v>-5.9899153066854099E-3</c:v>
                </c:pt>
                <c:pt idx="177">
                  <c:v>-5.8953085388353931E-3</c:v>
                </c:pt>
                <c:pt idx="178">
                  <c:v>-5.802158725331988E-3</c:v>
                </c:pt>
                <c:pt idx="179">
                  <c:v>-5.7104575757133723E-3</c:v>
                </c:pt>
                <c:pt idx="180">
                  <c:v>-5.620195600751372E-3</c:v>
                </c:pt>
                <c:pt idx="181">
                  <c:v>-5.5313622268214711E-3</c:v>
                </c:pt>
                <c:pt idx="182">
                  <c:v>-5.4439459021035745E-3</c:v>
                </c:pt>
                <c:pt idx="183">
                  <c:v>-5.3579341950786806E-3</c:v>
                </c:pt>
                <c:pt idx="184">
                  <c:v>-5.2733138858936032E-3</c:v>
                </c:pt>
                <c:pt idx="185">
                  <c:v>-5.1900710510655113E-3</c:v>
                </c:pt>
                <c:pt idx="186">
                  <c:v>-5.1081911419583181E-3</c:v>
                </c:pt>
                <c:pt idx="187">
                  <c:v>-5.0276590574495194E-3</c:v>
                </c:pt>
                <c:pt idx="188">
                  <c:v>-4.9484592112106806E-3</c:v>
                </c:pt>
                <c:pt idx="189">
                  <c:v>-4.8705755939447695E-3</c:v>
                </c:pt>
                <c:pt idx="190">
                  <c:v>-4.7939918309031293E-3</c:v>
                </c:pt>
                <c:pt idx="191">
                  <c:v>-4.7186912350598593E-3</c:v>
                </c:pt>
                <c:pt idx="192">
                  <c:v>-4.6446568561746716E-3</c:v>
                </c:pt>
                <c:pt idx="193">
                  <c:v>-4.5718715260765416E-3</c:v>
                </c:pt>
                <c:pt idx="194">
                  <c:v>-4.5003179003962543E-3</c:v>
                </c:pt>
                <c:pt idx="195">
                  <c:v>-4.4299784970106204E-3</c:v>
                </c:pt>
                <c:pt idx="196">
                  <c:v>-4.3608357314118898E-3</c:v>
                </c:pt>
                <c:pt idx="197">
                  <c:v>-4.2928719492101221E-3</c:v>
                </c:pt>
                <c:pt idx="198">
                  <c:v>-4.2260694559983587E-3</c:v>
                </c:pt>
                <c:pt idx="199">
                  <c:v>-4.1604105447265458E-3</c:v>
                </c:pt>
                <c:pt idx="200">
                  <c:v>-4.0958775207657928E-3</c:v>
                </c:pt>
                <c:pt idx="201">
                  <c:v>-4.0324527248483902E-3</c:v>
                </c:pt>
                <c:pt idx="202">
                  <c:v>-3.9701185540062991E-3</c:v>
                </c:pt>
                <c:pt idx="203">
                  <c:v>-3.9088574806616606E-3</c:v>
                </c:pt>
                <c:pt idx="204">
                  <c:v>-3.848652069976549E-3</c:v>
                </c:pt>
                <c:pt idx="205">
                  <c:v>-3.7894849956434818E-3</c:v>
                </c:pt>
                <c:pt idx="206">
                  <c:v>-3.7313390541466865E-3</c:v>
                </c:pt>
                <c:pt idx="207">
                  <c:v>-3.6741971776804369E-3</c:v>
                </c:pt>
                <c:pt idx="208">
                  <c:v>-3.6180424457534759E-3</c:v>
                </c:pt>
                <c:pt idx="209">
                  <c:v>-3.5628580956407214E-3</c:v>
                </c:pt>
                <c:pt idx="210">
                  <c:v>-3.5086275317045097E-3</c:v>
                </c:pt>
                <c:pt idx="211">
                  <c:v>-3.4553343337069878E-3</c:v>
                </c:pt>
                <c:pt idx="212">
                  <c:v>-3.4029622641793158E-3</c:v>
                </c:pt>
                <c:pt idx="213">
                  <c:v>-3.3514952749104251E-3</c:v>
                </c:pt>
                <c:pt idx="214">
                  <c:v>-3.3009175126180782E-3</c:v>
                </c:pt>
                <c:pt idx="215">
                  <c:v>-3.2512133238804079E-3</c:v>
                </c:pt>
                <c:pt idx="216">
                  <c:v>-3.2023672593732995E-3</c:v>
                </c:pt>
                <c:pt idx="217">
                  <c:v>-3.1543640774570583E-3</c:v>
                </c:pt>
                <c:pt idx="218">
                  <c:v>-3.1071887471818328E-3</c:v>
                </c:pt>
                <c:pt idx="219">
                  <c:v>-3.0608264507378585E-3</c:v>
                </c:pt>
                <c:pt idx="220">
                  <c:v>-3.0152625854113126E-3</c:v>
                </c:pt>
                <c:pt idx="221">
                  <c:v>-2.9704827650776176E-3</c:v>
                </c:pt>
                <c:pt idx="222">
                  <c:v>-2.9264728212572864E-3</c:v>
                </c:pt>
                <c:pt idx="223">
                  <c:v>-2.8832188037854409E-3</c:v>
                </c:pt>
                <c:pt idx="224">
                  <c:v>-2.8407069811413038E-3</c:v>
                </c:pt>
                <c:pt idx="225">
                  <c:v>-2.798923840405843E-3</c:v>
                </c:pt>
                <c:pt idx="226">
                  <c:v>-2.7578560869652392E-3</c:v>
                </c:pt>
                <c:pt idx="227">
                  <c:v>-2.7174906439071337E-3</c:v>
                </c:pt>
                <c:pt idx="228">
                  <c:v>-2.6778146511646245E-3</c:v>
                </c:pt>
                <c:pt idx="229">
                  <c:v>-2.6388154644649301E-3</c:v>
                </c:pt>
                <c:pt idx="230">
                  <c:v>-2.6004806540238625E-3</c:v>
                </c:pt>
                <c:pt idx="231">
                  <c:v>-2.5627980030902904E-3</c:v>
                </c:pt>
                <c:pt idx="232">
                  <c:v>-2.5257555062846351E-3</c:v>
                </c:pt>
                <c:pt idx="233">
                  <c:v>-2.4893413678259194E-3</c:v>
                </c:pt>
                <c:pt idx="234">
                  <c:v>-2.4535439995759861E-3</c:v>
                </c:pt>
                <c:pt idx="235">
                  <c:v>-2.4183520189857543E-3</c:v>
                </c:pt>
                <c:pt idx="236">
                  <c:v>-2.3837542469319429E-3</c:v>
                </c:pt>
                <c:pt idx="237">
                  <c:v>-2.3497397054423061E-3</c:v>
                </c:pt>
                <c:pt idx="238">
                  <c:v>-2.3162976153325312E-3</c:v>
                </c:pt>
                <c:pt idx="239">
                  <c:v>-2.2834173937885502E-3</c:v>
                </c:pt>
                <c:pt idx="240">
                  <c:v>-2.2510886518604892E-3</c:v>
                </c:pt>
                <c:pt idx="241">
                  <c:v>-2.2193011919106917E-3</c:v>
                </c:pt>
                <c:pt idx="242">
                  <c:v>-2.188045004996511E-3</c:v>
                </c:pt>
                <c:pt idx="243">
                  <c:v>-2.1573102682467048E-3</c:v>
                </c:pt>
                <c:pt idx="244">
                  <c:v>-2.1270873421610024E-3</c:v>
                </c:pt>
                <c:pt idx="245">
                  <c:v>-2.0973667679186881E-3</c:v>
                </c:pt>
                <c:pt idx="246">
                  <c:v>-2.0681392646402395E-3</c:v>
                </c:pt>
                <c:pt idx="247">
                  <c:v>-2.0393957266483156E-3</c:v>
                </c:pt>
                <c:pt idx="248">
                  <c:v>-2.0111272207155428E-3</c:v>
                </c:pt>
                <c:pt idx="249">
                  <c:v>-1.9833249833010173E-3</c:v>
                </c:pt>
                <c:pt idx="250">
                  <c:v>-1.9559804177948096E-3</c:v>
                </c:pt>
                <c:pt idx="251">
                  <c:v>-1.9290850917559931E-3</c:v>
                </c:pt>
                <c:pt idx="252">
                  <c:v>-1.9026307341625057E-3</c:v>
                </c:pt>
                <c:pt idx="253">
                  <c:v>-1.8766092326699601E-3</c:v>
                </c:pt>
                <c:pt idx="254">
                  <c:v>-1.8510126308784089E-3</c:v>
                </c:pt>
                <c:pt idx="255">
                  <c:v>-1.8258331256331148E-3</c:v>
                </c:pt>
                <c:pt idx="256">
                  <c:v>-1.8010630643091536E-3</c:v>
                </c:pt>
                <c:pt idx="257">
                  <c:v>-1.7766949421492901E-3</c:v>
                </c:pt>
                <c:pt idx="258">
                  <c:v>-1.752721399614611E-3</c:v>
                </c:pt>
                <c:pt idx="259">
                  <c:v>-1.7291352197421179E-3</c:v>
                </c:pt>
                <c:pt idx="260">
                  <c:v>-1.7059293255594296E-3</c:v>
                </c:pt>
                <c:pt idx="261">
                  <c:v>-1.6830967774948552E-3</c:v>
                </c:pt>
                <c:pt idx="262">
                  <c:v>-1.6606307708397423E-3</c:v>
                </c:pt>
                <c:pt idx="263">
                  <c:v>-1.6385246332312579E-3</c:v>
                </c:pt>
                <c:pt idx="264">
                  <c:v>-1.6167718221652479E-3</c:v>
                </c:pt>
                <c:pt idx="265">
                  <c:v>-1.5953659225507373E-3</c:v>
                </c:pt>
                <c:pt idx="266">
                  <c:v>-1.5743006442684524E-3</c:v>
                </c:pt>
                <c:pt idx="267">
                  <c:v>-1.5535698198047313E-3</c:v>
                </c:pt>
                <c:pt idx="268">
                  <c:v>-1.5331674018923371E-3</c:v>
                </c:pt>
                <c:pt idx="269">
                  <c:v>-1.5130874611842112E-3</c:v>
                </c:pt>
                <c:pt idx="270">
                  <c:v>-1.4933241839717348E-3</c:v>
                </c:pt>
                <c:pt idx="271">
                  <c:v>-1.4738718699397742E-3</c:v>
                </c:pt>
                <c:pt idx="272">
                  <c:v>-1.4547249299507962E-3</c:v>
                </c:pt>
                <c:pt idx="273">
                  <c:v>-1.4358778838532182E-3</c:v>
                </c:pt>
                <c:pt idx="274">
                  <c:v>-1.4173253583564319E-3</c:v>
                </c:pt>
                <c:pt idx="275">
                  <c:v>-1.3990620849078719E-3</c:v>
                </c:pt>
                <c:pt idx="276">
                  <c:v>-1.3810828976299969E-3</c:v>
                </c:pt>
                <c:pt idx="277">
                  <c:v>-1.3633827312747376E-3</c:v>
                </c:pt>
                <c:pt idx="278">
                  <c:v>-1.3459566192233841E-3</c:v>
                </c:pt>
                <c:pt idx="279">
                  <c:v>-1.3287996915280426E-3</c:v>
                </c:pt>
                <c:pt idx="280">
                  <c:v>-1.3119071729647664E-3</c:v>
                </c:pt>
                <c:pt idx="281">
                  <c:v>-1.2952743811456117E-3</c:v>
                </c:pt>
                <c:pt idx="282">
                  <c:v>-1.2788967246529681E-3</c:v>
                </c:pt>
                <c:pt idx="283">
                  <c:v>-1.2627697012115888E-3</c:v>
                </c:pt>
                <c:pt idx="284">
                  <c:v>-1.2468888958915684E-3</c:v>
                </c:pt>
                <c:pt idx="285">
                  <c:v>-1.2312499793451588E-3</c:v>
                </c:pt>
                <c:pt idx="286">
                  <c:v>-1.2158487060851336E-3</c:v>
                </c:pt>
                <c:pt idx="287">
                  <c:v>-1.2006809127834805E-3</c:v>
                </c:pt>
                <c:pt idx="288">
                  <c:v>-1.1857425166058536E-3</c:v>
                </c:pt>
                <c:pt idx="289">
                  <c:v>-1.1710295135875638E-3</c:v>
                </c:pt>
                <c:pt idx="290">
                  <c:v>-1.1565379770269988E-3</c:v>
                </c:pt>
                <c:pt idx="291">
                  <c:v>-1.1422640559225067E-3</c:v>
                </c:pt>
                <c:pt idx="292">
                  <c:v>-1.1282039734286317E-3</c:v>
                </c:pt>
                <c:pt idx="293">
                  <c:v>-1.1143540253529161E-3</c:v>
                </c:pt>
                <c:pt idx="294">
                  <c:v>-1.1007105786797649E-3</c:v>
                </c:pt>
                <c:pt idx="295">
                  <c:v>-1.087270070117512E-3</c:v>
                </c:pt>
                <c:pt idx="296">
                  <c:v>-1.0740290046812265E-3</c:v>
                </c:pt>
                <c:pt idx="297">
                  <c:v>-1.0609839542987138E-3</c:v>
                </c:pt>
                <c:pt idx="298">
                  <c:v>-1.0481315564561118E-3</c:v>
                </c:pt>
                <c:pt idx="299">
                  <c:v>-1.0354685128570358E-3</c:v>
                </c:pt>
                <c:pt idx="300">
                  <c:v>-1.0229915881078092E-3</c:v>
                </c:pt>
                <c:pt idx="301">
                  <c:v>-1.010697608449996E-3</c:v>
                </c:pt>
                <c:pt idx="302">
                  <c:v>-9.985834604929768E-4</c:v>
                </c:pt>
                <c:pt idx="303">
                  <c:v>-9.8664608999285896E-4</c:v>
                </c:pt>
                <c:pt idx="304">
                  <c:v>-9.7488250064106912E-4</c:v>
                </c:pt>
                <c:pt idx="305">
                  <c:v>-9.6328975289156462E-4</c:v>
                </c:pt>
                <c:pt idx="306">
                  <c:v>-9.5186496280061557E-4</c:v>
                </c:pt>
                <c:pt idx="307">
                  <c:v>-9.4060530089555799E-4</c:v>
                </c:pt>
                <c:pt idx="308">
                  <c:v>-9.2950799106769101E-4</c:v>
                </c:pt>
                <c:pt idx="309">
                  <c:v>-9.1857030949896222E-4</c:v>
                </c:pt>
                <c:pt idx="310">
                  <c:v>-9.0778958356939571E-4</c:v>
                </c:pt>
                <c:pt idx="311">
                  <c:v>-8.9716319085520748E-4</c:v>
                </c:pt>
                <c:pt idx="312">
                  <c:v>-8.8668855808258693E-4</c:v>
                </c:pt>
                <c:pt idx="313">
                  <c:v>-8.7636316014226383E-4</c:v>
                </c:pt>
                <c:pt idx="314">
                  <c:v>-8.6618451910989189E-4</c:v>
                </c:pt>
                <c:pt idx="315">
                  <c:v>-8.5615020328960235E-4</c:v>
                </c:pt>
                <c:pt idx="316">
                  <c:v>-8.4625782628844587E-4</c:v>
                </c:pt>
                <c:pt idx="317">
                  <c:v>-8.3650504608217863E-4</c:v>
                </c:pt>
                <c:pt idx="318">
                  <c:v>-8.2688956413122278E-4</c:v>
                </c:pt>
                <c:pt idx="319">
                  <c:v>-8.1740912450629141E-4</c:v>
                </c:pt>
                <c:pt idx="320">
                  <c:v>-8.080615130130744E-4</c:v>
                </c:pt>
                <c:pt idx="321">
                  <c:v>-7.9884455636612846E-4</c:v>
                </c:pt>
                <c:pt idx="322">
                  <c:v>-7.8975612135796466E-4</c:v>
                </c:pt>
                <c:pt idx="323">
                  <c:v>-7.8079411405805599E-4</c:v>
                </c:pt>
                <c:pt idx="324">
                  <c:v>-7.71956479013789E-4</c:v>
                </c:pt>
                <c:pt idx="325">
                  <c:v>-7.6324119848711867E-4</c:v>
                </c:pt>
                <c:pt idx="326">
                  <c:v>-7.546462916999206E-4</c:v>
                </c:pt>
                <c:pt idx="327">
                  <c:v>-7.4616981408514639E-4</c:v>
                </c:pt>
                <c:pt idx="328">
                  <c:v>-7.3780985656692782E-4</c:v>
                </c:pt>
                <c:pt idx="329">
                  <c:v>-7.2956454485419847E-4</c:v>
                </c:pt>
                <c:pt idx="330">
                  <c:v>-7.2143203873722365E-4</c:v>
                </c:pt>
                <c:pt idx="331">
                  <c:v>-7.134105314188636E-4</c:v>
                </c:pt>
                <c:pt idx="332">
                  <c:v>-7.0549824884488788E-4</c:v>
                </c:pt>
                <c:pt idx="333">
                  <c:v>-6.9769344904683801E-4</c:v>
                </c:pt>
                <c:pt idx="334">
                  <c:v>-6.8999442151480199E-4</c:v>
                </c:pt>
                <c:pt idx="335">
                  <c:v>-6.8239948657116605E-4</c:v>
                </c:pt>
                <c:pt idx="336">
                  <c:v>-6.7490699474919845E-4</c:v>
                </c:pt>
                <c:pt idx="337">
                  <c:v>-6.67515326208295E-4</c:v>
                </c:pt>
                <c:pt idx="338">
                  <c:v>-6.6022289014248416E-4</c:v>
                </c:pt>
                <c:pt idx="339">
                  <c:v>-6.5302812421015914E-4</c:v>
                </c:pt>
                <c:pt idx="340">
                  <c:v>-6.4592949396767942E-4</c:v>
                </c:pt>
                <c:pt idx="341">
                  <c:v>-6.3892549232516364E-4</c:v>
                </c:pt>
                <c:pt idx="342">
                  <c:v>-6.3201463901193524E-4</c:v>
                </c:pt>
                <c:pt idx="343">
                  <c:v>-6.2519548003908622E-4</c:v>
                </c:pt>
                <c:pt idx="344">
                  <c:v>-6.1846658719869551E-4</c:v>
                </c:pt>
                <c:pt idx="345">
                  <c:v>-6.1182655754184049E-4</c:v>
                </c:pt>
                <c:pt idx="346">
                  <c:v>-6.0527401290676587E-4</c:v>
                </c:pt>
                <c:pt idx="347">
                  <c:v>-5.9880759941812801E-4</c:v>
                </c:pt>
                <c:pt idx="348">
                  <c:v>-5.9242598701614443E-4</c:v>
                </c:pt>
                <c:pt idx="349">
                  <c:v>-5.8612786899925209E-4</c:v>
                </c:pt>
                <c:pt idx="350">
                  <c:v>-5.7991196156870206E-4</c:v>
                </c:pt>
                <c:pt idx="351">
                  <c:v>-5.7377700338184106E-4</c:v>
                </c:pt>
                <c:pt idx="352">
                  <c:v>-5.677217551189012E-4</c:v>
                </c:pt>
                <c:pt idx="353">
                  <c:v>-5.6174499905461842E-4</c:v>
                </c:pt>
                <c:pt idx="354">
                  <c:v>-5.5584553865107417E-4</c:v>
                </c:pt>
                <c:pt idx="355">
                  <c:v>-5.5002219813221978E-4</c:v>
                </c:pt>
                <c:pt idx="356">
                  <c:v>-5.4427382209505399E-4</c:v>
                </c:pt>
                <c:pt idx="357">
                  <c:v>-5.3859927512369917E-4</c:v>
                </c:pt>
                <c:pt idx="358">
                  <c:v>-5.3299744139287462E-4</c:v>
                </c:pt>
                <c:pt idx="359">
                  <c:v>-5.2746722430127286E-4</c:v>
                </c:pt>
                <c:pt idx="360">
                  <c:v>-5.2200754609915223E-4</c:v>
                </c:pt>
                <c:pt idx="361">
                  <c:v>-5.1661734753715393E-4</c:v>
                </c:pt>
                <c:pt idx="362">
                  <c:v>-5.1129558749679832E-4</c:v>
                </c:pt>
                <c:pt idx="363">
                  <c:v>-5.0604124266824307E-4</c:v>
                </c:pt>
                <c:pt idx="364">
                  <c:v>-5.0085330718657468E-4</c:v>
                </c:pt>
                <c:pt idx="365">
                  <c:v>-4.9573079232693453E-4</c:v>
                </c:pt>
                <c:pt idx="366">
                  <c:v>-4.9067272615432151E-4</c:v>
                </c:pt>
                <c:pt idx="367">
                  <c:v>-4.856781532274048E-4</c:v>
                </c:pt>
                <c:pt idx="368">
                  <c:v>-4.8074613427726682E-4</c:v>
                </c:pt>
                <c:pt idx="369">
                  <c:v>-4.7587574590061531E-4</c:v>
                </c:pt>
                <c:pt idx="370">
                  <c:v>-4.7106608026843005E-4</c:v>
                </c:pt>
                <c:pt idx="371">
                  <c:v>-4.6631624482593284E-4</c:v>
                </c:pt>
                <c:pt idx="372">
                  <c:v>-4.6162536201377823E-4</c:v>
                </c:pt>
                <c:pt idx="373">
                  <c:v>-4.5699256898249619E-4</c:v>
                </c:pt>
                <c:pt idx="374">
                  <c:v>-4.5241701731658262E-4</c:v>
                </c:pt>
                <c:pt idx="375">
                  <c:v>-4.4789787276920039E-4</c:v>
                </c:pt>
                <c:pt idx="376">
                  <c:v>-4.4343431499881304E-4</c:v>
                </c:pt>
                <c:pt idx="377">
                  <c:v>-4.3902553730582045E-4</c:v>
                </c:pt>
                <c:pt idx="378">
                  <c:v>-4.3467074637787808E-4</c:v>
                </c:pt>
                <c:pt idx="379">
                  <c:v>-4.3036916205643376E-4</c:v>
                </c:pt>
                <c:pt idx="380">
                  <c:v>-4.2612001707530151E-4</c:v>
                </c:pt>
                <c:pt idx="381">
                  <c:v>-4.2192255683395495E-4</c:v>
                </c:pt>
                <c:pt idx="382">
                  <c:v>-4.1777603915828612E-4</c:v>
                </c:pt>
                <c:pt idx="383">
                  <c:v>-4.1367973407486835E-4</c:v>
                </c:pt>
                <c:pt idx="384">
                  <c:v>-4.0963292358907897E-4</c:v>
                </c:pt>
                <c:pt idx="385">
                  <c:v>-4.0563490146225975E-4</c:v>
                </c:pt>
                <c:pt idx="386">
                  <c:v>-4.0168497299273686E-4</c:v>
                </c:pt>
                <c:pt idx="387">
                  <c:v>-3.9778245481420231E-4</c:v>
                </c:pt>
                <c:pt idx="388">
                  <c:v>-3.9392667468156003E-4</c:v>
                </c:pt>
                <c:pt idx="389">
                  <c:v>-3.9011697127702558E-4</c:v>
                </c:pt>
                <c:pt idx="390">
                  <c:v>-3.8635269399597708E-4</c:v>
                </c:pt>
                <c:pt idx="391">
                  <c:v>-3.8263320277138134E-4</c:v>
                </c:pt>
                <c:pt idx="392">
                  <c:v>-3.7895786786736323E-4</c:v>
                </c:pt>
                <c:pt idx="393">
                  <c:v>-3.7532606970267152E-4</c:v>
                </c:pt>
                <c:pt idx="394">
                  <c:v>-3.7173719866739614E-4</c:v>
                </c:pt>
                <c:pt idx="395">
                  <c:v>-3.6819065493100771E-4</c:v>
                </c:pt>
                <c:pt idx="396">
                  <c:v>-3.64685848280294E-4</c:v>
                </c:pt>
                <c:pt idx="397">
                  <c:v>-3.6122219794283239E-4</c:v>
                </c:pt>
                <c:pt idx="398">
                  <c:v>-3.5779913241721495E-4</c:v>
                </c:pt>
                <c:pt idx="399">
                  <c:v>-3.5441608930134516E-4</c:v>
                </c:pt>
                <c:pt idx="400">
                  <c:v>-3.5107251514484601E-4</c:v>
                </c:pt>
                <c:pt idx="401">
                  <c:v>-3.4776786527060985E-4</c:v>
                </c:pt>
                <c:pt idx="402">
                  <c:v>-3.4450160363203041E-4</c:v>
                </c:pt>
                <c:pt idx="403">
                  <c:v>-3.4127320265962846E-4</c:v>
                </c:pt>
                <c:pt idx="404">
                  <c:v>-3.3808214310092843E-4</c:v>
                </c:pt>
                <c:pt idx="405">
                  <c:v>-3.3492791388637342E-4</c:v>
                </c:pt>
                <c:pt idx="406">
                  <c:v>-3.3181001197402603E-4</c:v>
                </c:pt>
                <c:pt idx="407">
                  <c:v>-3.2872794221066378E-4</c:v>
                </c:pt>
                <c:pt idx="408">
                  <c:v>-3.2568121719673372E-4</c:v>
                </c:pt>
                <c:pt idx="409">
                  <c:v>-3.2266935714648641E-4</c:v>
                </c:pt>
                <c:pt idx="410">
                  <c:v>-3.1969188976161068E-4</c:v>
                </c:pt>
                <c:pt idx="411">
                  <c:v>-3.1674835008461966E-4</c:v>
                </c:pt>
                <c:pt idx="412">
                  <c:v>-3.1383828038695333E-4</c:v>
                </c:pt>
                <c:pt idx="413">
                  <c:v>-3.1096123003393787E-4</c:v>
                </c:pt>
                <c:pt idx="414">
                  <c:v>-3.0811675536324731E-4</c:v>
                </c:pt>
                <c:pt idx="415">
                  <c:v>-3.0530441956625826E-4</c:v>
                </c:pt>
                <c:pt idx="416">
                  <c:v>-3.0252379256458462E-4</c:v>
                </c:pt>
                <c:pt idx="417">
                  <c:v>-2.997744508972206E-4</c:v>
                </c:pt>
                <c:pt idx="418">
                  <c:v>-2.9705597760672008E-4</c:v>
                </c:pt>
                <c:pt idx="419">
                  <c:v>-2.9436796211862638E-4</c:v>
                </c:pt>
                <c:pt idx="420">
                  <c:v>-2.9171000014790506E-4</c:v>
                </c:pt>
                <c:pt idx="421">
                  <c:v>-2.8908169357355325E-4</c:v>
                </c:pt>
                <c:pt idx="422">
                  <c:v>-2.8648265034021182E-4</c:v>
                </c:pt>
                <c:pt idx="423">
                  <c:v>-2.8391248435784977E-4</c:v>
                </c:pt>
                <c:pt idx="424">
                  <c:v>-2.8137081539952012E-4</c:v>
                </c:pt>
                <c:pt idx="425">
                  <c:v>-2.7885726898561582E-4</c:v>
                </c:pt>
                <c:pt idx="426">
                  <c:v>-2.7637147631152221E-4</c:v>
                </c:pt>
                <c:pt idx="427">
                  <c:v>-2.739130741347672E-4</c:v>
                </c:pt>
                <c:pt idx="428">
                  <c:v>-2.7148170467567281E-4</c:v>
                </c:pt>
                <c:pt idx="429">
                  <c:v>-2.6907701554404495E-4</c:v>
                </c:pt>
                <c:pt idx="430">
                  <c:v>-2.666986596282542E-4</c:v>
                </c:pt>
                <c:pt idx="431">
                  <c:v>-2.6434629501999801E-4</c:v>
                </c:pt>
                <c:pt idx="432">
                  <c:v>-2.6201958492074059E-4</c:v>
                </c:pt>
                <c:pt idx="433">
                  <c:v>-2.5971819755201076E-4</c:v>
                </c:pt>
                <c:pt idx="434">
                  <c:v>-2.574418060820947E-4</c:v>
                </c:pt>
                <c:pt idx="435">
                  <c:v>-2.5519008853247728E-4</c:v>
                </c:pt>
                <c:pt idx="436">
                  <c:v>-2.5296272770067795E-4</c:v>
                </c:pt>
                <c:pt idx="437">
                  <c:v>-2.5075941107922993E-4</c:v>
                </c:pt>
                <c:pt idx="438">
                  <c:v>-2.4857983078140994E-4</c:v>
                </c:pt>
                <c:pt idx="439">
                  <c:v>-2.4642368346214697E-4</c:v>
                </c:pt>
                <c:pt idx="440">
                  <c:v>-2.4429067023893123E-4</c:v>
                </c:pt>
                <c:pt idx="441">
                  <c:v>-2.421804966242956E-4</c:v>
                </c:pt>
                <c:pt idx="442">
                  <c:v>-2.4009287244286835E-4</c:v>
                </c:pt>
                <c:pt idx="443">
                  <c:v>-2.3802751177253437E-4</c:v>
                </c:pt>
                <c:pt idx="444">
                  <c:v>-2.3598413287209628E-4</c:v>
                </c:pt>
                <c:pt idx="445">
                  <c:v>-2.3396245810025675E-4</c:v>
                </c:pt>
                <c:pt idx="446">
                  <c:v>-2.3196221386546014E-4</c:v>
                </c:pt>
                <c:pt idx="447">
                  <c:v>-2.2998313053812489E-4</c:v>
                </c:pt>
                <c:pt idx="448">
                  <c:v>-2.2802494241302269E-4</c:v>
                </c:pt>
                <c:pt idx="449">
                  <c:v>-2.2608738762729751E-4</c:v>
                </c:pt>
                <c:pt idx="450">
                  <c:v>-2.2417020809102164E-4</c:v>
                </c:pt>
                <c:pt idx="451">
                  <c:v>-2.2227314944475406E-4</c:v>
                </c:pt>
                <c:pt idx="452">
                  <c:v>-2.2039596099202548E-4</c:v>
                </c:pt>
                <c:pt idx="453">
                  <c:v>-2.1853839563085978E-4</c:v>
                </c:pt>
                <c:pt idx="454">
                  <c:v>-2.1670020980844005E-4</c:v>
                </c:pt>
                <c:pt idx="455">
                  <c:v>-2.148811634555232E-4</c:v>
                </c:pt>
                <c:pt idx="456">
                  <c:v>-2.1308101992760579E-4</c:v>
                </c:pt>
                <c:pt idx="457">
                  <c:v>-2.1129954596151924E-4</c:v>
                </c:pt>
                <c:pt idx="458">
                  <c:v>-2.0953651161080992E-4</c:v>
                </c:pt>
                <c:pt idx="459">
                  <c:v>-2.0779169019654895E-4</c:v>
                </c:pt>
                <c:pt idx="460">
                  <c:v>-2.0606485826007095E-4</c:v>
                </c:pt>
                <c:pt idx="461">
                  <c:v>-2.0435579548774672E-4</c:v>
                </c:pt>
                <c:pt idx="462">
                  <c:v>-2.0266428469843916E-4</c:v>
                </c:pt>
                <c:pt idx="463">
                  <c:v>-2.0099011176441902E-4</c:v>
                </c:pt>
                <c:pt idx="464">
                  <c:v>-1.9933306557664101E-4</c:v>
                </c:pt>
                <c:pt idx="465">
                  <c:v>-1.9769293797819676E-4</c:v>
                </c:pt>
                <c:pt idx="466">
                  <c:v>-1.960695237517712E-4</c:v>
                </c:pt>
                <c:pt idx="467">
                  <c:v>-1.9446262053766613E-4</c:v>
                </c:pt>
                <c:pt idx="468">
                  <c:v>-1.9287202881257821E-4</c:v>
                </c:pt>
                <c:pt idx="469">
                  <c:v>-1.9129755182594539E-4</c:v>
                </c:pt>
                <c:pt idx="470">
                  <c:v>-1.8973899557486756E-4</c:v>
                </c:pt>
                <c:pt idx="471">
                  <c:v>-1.8819616875588338E-4</c:v>
                </c:pt>
                <c:pt idx="472">
                  <c:v>-1.8666888270710307E-4</c:v>
                </c:pt>
                <c:pt idx="473">
                  <c:v>-1.8515695138795167E-4</c:v>
                </c:pt>
                <c:pt idx="474">
                  <c:v>-1.8366019132323112E-4</c:v>
                </c:pt>
                <c:pt idx="475">
                  <c:v>-1.8217842157514878E-4</c:v>
                </c:pt>
                <c:pt idx="476">
                  <c:v>-1.8071146368930853E-4</c:v>
                </c:pt>
                <c:pt idx="477">
                  <c:v>-1.7925914167445448E-4</c:v>
                </c:pt>
                <c:pt idx="478">
                  <c:v>-1.7782128194556915E-4</c:v>
                </c:pt>
                <c:pt idx="479">
                  <c:v>-1.7639771329493848E-4</c:v>
                </c:pt>
                <c:pt idx="480">
                  <c:v>-1.7498826686514505E-4</c:v>
                </c:pt>
                <c:pt idx="481">
                  <c:v>-1.7359277609216696E-4</c:v>
                </c:pt>
                <c:pt idx="482">
                  <c:v>-1.7221107668608651E-4</c:v>
                </c:pt>
                <c:pt idx="483">
                  <c:v>-1.7084300659058306E-4</c:v>
                </c:pt>
                <c:pt idx="484">
                  <c:v>-1.6948840594146182E-4</c:v>
                </c:pt>
                <c:pt idx="485">
                  <c:v>-1.6814711705700621E-4</c:v>
                </c:pt>
                <c:pt idx="486">
                  <c:v>-1.6681898437529121E-4</c:v>
                </c:pt>
                <c:pt idx="487">
                  <c:v>-1.6550385443296373E-4</c:v>
                </c:pt>
                <c:pt idx="488">
                  <c:v>-1.6420157584402312E-4</c:v>
                </c:pt>
                <c:pt idx="489">
                  <c:v>-1.6291199925160012E-4</c:v>
                </c:pt>
                <c:pt idx="490">
                  <c:v>-1.6163497730770172E-4</c:v>
                </c:pt>
                <c:pt idx="491">
                  <c:v>-1.6037036464138429E-4</c:v>
                </c:pt>
                <c:pt idx="492">
                  <c:v>-1.5911801781824748E-4</c:v>
                </c:pt>
                <c:pt idx="493">
                  <c:v>-1.5787779532693E-4</c:v>
                </c:pt>
                <c:pt idx="494">
                  <c:v>-1.5664955754246098E-4</c:v>
                </c:pt>
                <c:pt idx="495">
                  <c:v>-1.5543316669829095E-4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2B-4C95-8F28-897E57AD0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157744"/>
        <c:axId val="1298141936"/>
      </c:scatterChart>
      <c:valAx>
        <c:axId val="8504585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618399634653488"/>
              <c:y val="0.89632419310783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4816"/>
        <c:crossesAt val="-50"/>
        <c:crossBetween val="midCat"/>
      </c:valAx>
      <c:valAx>
        <c:axId val="8504548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8560"/>
        <c:crossesAt val="0"/>
        <c:crossBetween val="midCat"/>
      </c:valAx>
      <c:valAx>
        <c:axId val="1298141936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298157744"/>
        <c:crosses val="max"/>
        <c:crossBetween val="midCat"/>
        <c:majorUnit val="10"/>
      </c:valAx>
      <c:valAx>
        <c:axId val="12981577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7573444410786"/>
          <c:y val="0.33511615665546973"/>
          <c:w val="0.27685874513258996"/>
          <c:h val="0.163760715299974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Ripple:0.043dB  mib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243289299792107"/>
          <c:y val="0.4764120299879642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37442991761428"/>
          <c:y val="5.9090645437276129E-2"/>
          <c:w val="0.7710585871662009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演算処理!$AT$34:$AT$80</c:f>
              <c:numCache>
                <c:formatCode>General</c:formatCode>
                <c:ptCount val="4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0D-4B76-BBF3-59C074D07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0D-4B76-BBF3-59C074D07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663665795520845"/>
              <c:y val="0.90131698455949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2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701793214806435E-4"/>
              <c:y val="0.29145372496012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ripple.0.044fB maz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VSWR:1.22 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2030162391503507"/>
          <c:y val="0.11608933232769249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70588694156115"/>
          <c:y val="4.7539804394611723E-2"/>
          <c:w val="0.77439534291043499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演算処理!$AR$34:$AR$530</c:f>
              <c:numCache>
                <c:formatCode>General</c:formatCode>
                <c:ptCount val="49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  <c:pt idx="496">
                  <c:v>-44.496274249895876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E3-4978-AC5E-A4CA798A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演算処理!$AV$35:$AV$374</c:f>
              <c:numCache>
                <c:formatCode>General</c:formatCode>
                <c:ptCount val="340"/>
                <c:pt idx="0">
                  <c:v>3.1435308657260705</c:v>
                </c:pt>
                <c:pt idx="1">
                  <c:v>3.0339469207518115</c:v>
                </c:pt>
                <c:pt idx="2">
                  <c:v>2.9193303963779931</c:v>
                </c:pt>
                <c:pt idx="3">
                  <c:v>2.8021996874393147</c:v>
                </c:pt>
                <c:pt idx="4">
                  <c:v>2.6847187063775215</c:v>
                </c:pt>
                <c:pt idx="5">
                  <c:v>2.5686681889049807</c:v>
                </c:pt>
                <c:pt idx="6">
                  <c:v>2.4554508251077953</c:v>
                </c:pt>
                <c:pt idx="7">
                  <c:v>2.346119738929842</c:v>
                </c:pt>
                <c:pt idx="8">
                  <c:v>2.241420670193901</c:v>
                </c:pt>
                <c:pt idx="9">
                  <c:v>2.1418400772681006</c:v>
                </c:pt>
                <c:pt idx="10">
                  <c:v>2.0476535506375368</c:v>
                </c:pt>
                <c:pt idx="11">
                  <c:v>1.9589709429532847</c:v>
                </c:pt>
                <c:pt idx="12">
                  <c:v>1.8757762518818661</c:v>
                </c:pt>
                <c:pt idx="13">
                  <c:v>1.7979614799526287</c:v>
                </c:pt>
                <c:pt idx="14">
                  <c:v>1.7253544800535807</c:v>
                </c:pt>
                <c:pt idx="15">
                  <c:v>1.6577412579938011</c:v>
                </c:pt>
                <c:pt idx="16">
                  <c:v>1.5948834336090161</c:v>
                </c:pt>
                <c:pt idx="17">
                  <c:v>1.5365316374764004</c:v>
                </c:pt>
                <c:pt idx="18">
                  <c:v>1.4824356023952727</c:v>
                </c:pt>
                <c:pt idx="19">
                  <c:v>1.4323516409641408</c:v>
                </c:pt>
                <c:pt idx="20">
                  <c:v>1.3860481118204862</c:v>
                </c:pt>
                <c:pt idx="21">
                  <c:v>1.3433093853647582</c:v>
                </c:pt>
                <c:pt idx="22">
                  <c:v>1.3039387353411702</c:v>
                </c:pt>
                <c:pt idx="23">
                  <c:v>1.2677605108064649</c:v>
                </c:pt>
                <c:pt idx="24">
                  <c:v>1.2346218861429301</c:v>
                </c:pt>
                <c:pt idx="25">
                  <c:v>1.2043944457244917</c:v>
                </c:pt>
                <c:pt idx="26">
                  <c:v>1.176975834990122</c:v>
                </c:pt>
                <c:pt idx="27">
                  <c:v>1.1522917016425478</c:v>
                </c:pt>
                <c:pt idx="28">
                  <c:v>1.130298160975997</c:v>
                </c:pt>
                <c:pt idx="29">
                  <c:v>1.110985050973146</c:v>
                </c:pt>
                <c:pt idx="30">
                  <c:v>1.0943803011782525</c:v>
                </c:pt>
                <c:pt idx="31">
                  <c:v>1.080555833393507</c:v>
                </c:pt>
                <c:pt idx="32">
                  <c:v>1.0696355563847959</c:v>
                </c:pt>
                <c:pt idx="33">
                  <c:v>1.0618062340694887</c:v>
                </c:pt>
                <c:pt idx="34">
                  <c:v>1.0573323340291216</c:v>
                </c:pt>
                <c:pt idx="35">
                  <c:v>1.0565764604723495</c:v>
                </c:pt>
                <c:pt idx="36">
                  <c:v>1.0600277414143364</c:v>
                </c:pt>
                <c:pt idx="37">
                  <c:v>1.0683417389931953</c:v>
                </c:pt>
                <c:pt idx="38">
                  <c:v>1.0823973678163281</c:v>
                </c:pt>
                <c:pt idx="39">
                  <c:v>1.1033794372758416</c:v>
                </c:pt>
                <c:pt idx="40">
                  <c:v>1.132900680764326</c:v>
                </c:pt>
                <c:pt idx="41">
                  <c:v>1.1731861770817653</c:v>
                </c:pt>
                <c:pt idx="42">
                  <c:v>1.2273591455892043</c:v>
                </c:pt>
                <c:pt idx="43">
                  <c:v>1.2998966904016154</c:v>
                </c:pt>
                <c:pt idx="44">
                  <c:v>1.3973807107661498</c:v>
                </c:pt>
                <c:pt idx="45">
                  <c:v>1.5297824500093526</c:v>
                </c:pt>
                <c:pt idx="46">
                  <c:v>1.7127569681131405</c:v>
                </c:pt>
                <c:pt idx="47">
                  <c:v>1.9719510184467737</c:v>
                </c:pt>
                <c:pt idx="48">
                  <c:v>2.3515666167573852</c:v>
                </c:pt>
                <c:pt idx="49">
                  <c:v>2.9325028470114027</c:v>
                </c:pt>
                <c:pt idx="50">
                  <c:v>3.8733188866409947</c:v>
                </c:pt>
                <c:pt idx="51">
                  <c:v>5.505995492548502</c:v>
                </c:pt>
                <c:pt idx="52">
                  <c:v>8.5296580245915639</c:v>
                </c:pt>
                <c:pt idx="53">
                  <c:v>13.936803611166905</c:v>
                </c:pt>
                <c:pt idx="54">
                  <c:v>-58.459134242248687</c:v>
                </c:pt>
                <c:pt idx="55">
                  <c:v>-129.01515875885045</c:v>
                </c:pt>
                <c:pt idx="56">
                  <c:v>-57.3570361815569</c:v>
                </c:pt>
                <c:pt idx="57">
                  <c:v>16.04071664629857</c:v>
                </c:pt>
                <c:pt idx="58">
                  <c:v>10.267128911040055</c:v>
                </c:pt>
                <c:pt idx="59">
                  <c:v>6.4455697434188943</c:v>
                </c:pt>
                <c:pt idx="60">
                  <c:v>4.5633360125262978</c:v>
                </c:pt>
                <c:pt idx="61">
                  <c:v>3.3204318604643319</c:v>
                </c:pt>
                <c:pt idx="62">
                  <c:v>2.380429219615857</c:v>
                </c:pt>
                <c:pt idx="63">
                  <c:v>1.9287398176570401</c:v>
                </c:pt>
                <c:pt idx="64">
                  <c:v>1.6176718154936502</c:v>
                </c:pt>
                <c:pt idx="65">
                  <c:v>1.3939918535293794</c:v>
                </c:pt>
                <c:pt idx="66">
                  <c:v>1.2273488085905828</c:v>
                </c:pt>
                <c:pt idx="67">
                  <c:v>1.0994781123428921</c:v>
                </c:pt>
                <c:pt idx="68">
                  <c:v>0.99887656125614999</c:v>
                </c:pt>
                <c:pt idx="69">
                  <c:v>0.91801468567776534</c:v>
                </c:pt>
                <c:pt idx="70">
                  <c:v>0.85179932908625589</c:v>
                </c:pt>
                <c:pt idx="71">
                  <c:v>0.79668643703421804</c:v>
                </c:pt>
                <c:pt idx="72">
                  <c:v>0.75014851164083796</c:v>
                </c:pt>
                <c:pt idx="73">
                  <c:v>0.71034378010765431</c:v>
                </c:pt>
                <c:pt idx="74">
                  <c:v>0.67590437960567806</c:v>
                </c:pt>
                <c:pt idx="75">
                  <c:v>0.64579707945057485</c:v>
                </c:pt>
                <c:pt idx="76">
                  <c:v>0.61922950369078456</c:v>
                </c:pt>
                <c:pt idx="77">
                  <c:v>0.59558563721221935</c:v>
                </c:pt>
                <c:pt idx="78">
                  <c:v>0.5743806176340287</c:v>
                </c:pt>
                <c:pt idx="79">
                  <c:v>0.55522849523906226</c:v>
                </c:pt>
                <c:pt idx="80">
                  <c:v>0.53781887846730503</c:v>
                </c:pt>
                <c:pt idx="81">
                  <c:v>0.52189977287854528</c:v>
                </c:pt>
                <c:pt idx="82">
                  <c:v>0.50726480521609163</c:v>
                </c:pt>
                <c:pt idx="83">
                  <c:v>0.49374359709716847</c:v>
                </c:pt>
                <c:pt idx="84">
                  <c:v>0.48119443103097664</c:v>
                </c:pt>
                <c:pt idx="85">
                  <c:v>0.46949860529506704</c:v>
                </c:pt>
                <c:pt idx="86">
                  <c:v>0.45855604721095156</c:v>
                </c:pt>
                <c:pt idx="87">
                  <c:v>0.44828187397217156</c:v>
                </c:pt>
                <c:pt idx="88">
                  <c:v>0.4386036739744788</c:v>
                </c:pt>
                <c:pt idx="89">
                  <c:v>0.42945934102844685</c:v>
                </c:pt>
                <c:pt idx="90">
                  <c:v>0.4207953364714061</c:v>
                </c:pt>
                <c:pt idx="91">
                  <c:v>0.41256528511410623</c:v>
                </c:pt>
                <c:pt idx="92">
                  <c:v>0.4047288336052286</c:v>
                </c:pt>
                <c:pt idx="93">
                  <c:v>0.39725071654309113</c:v>
                </c:pt>
                <c:pt idx="94">
                  <c:v>0.39009998815856761</c:v>
                </c:pt>
                <c:pt idx="95">
                  <c:v>0.38324938679240422</c:v>
                </c:pt>
                <c:pt idx="96">
                  <c:v>0.37667480651811663</c:v>
                </c:pt>
                <c:pt idx="97">
                  <c:v>0.37035485570806909</c:v>
                </c:pt>
                <c:pt idx="98">
                  <c:v>0.36427048652991384</c:v>
                </c:pt>
                <c:pt idx="99">
                  <c:v>0.35840468260743502</c:v>
                </c:pt>
                <c:pt idx="100">
                  <c:v>0.35274219461031348</c:v>
                </c:pt>
                <c:pt idx="101">
                  <c:v>0.34726931552218532</c:v>
                </c:pt>
                <c:pt idx="102">
                  <c:v>0.34197368890319707</c:v>
                </c:pt>
                <c:pt idx="103">
                  <c:v>0.33684414470494572</c:v>
                </c:pt>
                <c:pt idx="104">
                  <c:v>0.33187055818696076</c:v>
                </c:pt>
                <c:pt idx="105">
                  <c:v>0.32704372827848421</c:v>
                </c:pt>
                <c:pt idx="106">
                  <c:v>0.32235527236776151</c:v>
                </c:pt>
                <c:pt idx="107">
                  <c:v>0.31779753502059699</c:v>
                </c:pt>
                <c:pt idx="108">
                  <c:v>0.31336350854840744</c:v>
                </c:pt>
                <c:pt idx="109">
                  <c:v>0.309046763691531</c:v>
                </c:pt>
                <c:pt idx="110">
                  <c:v>0.3048413889630493</c:v>
                </c:pt>
                <c:pt idx="111">
                  <c:v>0.30074193743156186</c:v>
                </c:pt>
                <c:pt idx="112">
                  <c:v>0.29674337991121563</c:v>
                </c:pt>
                <c:pt idx="113">
                  <c:v>0.29284106368685542</c:v>
                </c:pt>
                <c:pt idx="114">
                  <c:v>0.28903067603329385</c:v>
                </c:pt>
                <c:pt idx="115">
                  <c:v>0.28530821189808309</c:v>
                </c:pt>
                <c:pt idx="116">
                  <c:v>0.28166994520927935</c:v>
                </c:pt>
                <c:pt idx="117">
                  <c:v>0.27811240334693027</c:v>
                </c:pt>
                <c:pt idx="118">
                  <c:v>0.27463234438242939</c:v>
                </c:pt>
                <c:pt idx="119">
                  <c:v>0.27122673674479164</c:v>
                </c:pt>
                <c:pt idx="120">
                  <c:v>0.26789274101982391</c:v>
                </c:pt>
                <c:pt idx="121">
                  <c:v>0.26462769362743671</c:v>
                </c:pt>
                <c:pt idx="122">
                  <c:v>0.2614290921567789</c:v>
                </c:pt>
                <c:pt idx="123">
                  <c:v>0.25829458216704537</c:v>
                </c:pt>
                <c:pt idx="124">
                  <c:v>0.25522194528704661</c:v>
                </c:pt>
                <c:pt idx="125">
                  <c:v>0.25220908846771883</c:v>
                </c:pt>
                <c:pt idx="126">
                  <c:v>0.24925403425984077</c:v>
                </c:pt>
                <c:pt idx="127">
                  <c:v>0.24635491200515638</c:v>
                </c:pt>
                <c:pt idx="128">
                  <c:v>0.24350994984289082</c:v>
                </c:pt>
                <c:pt idx="129">
                  <c:v>0.2407174674446903</c:v>
                </c:pt>
                <c:pt idx="130">
                  <c:v>0.23797586940255047</c:v>
                </c:pt>
                <c:pt idx="131">
                  <c:v>0.23528363920154285</c:v>
                </c:pt>
                <c:pt idx="132">
                  <c:v>0.23263933371868789</c:v>
                </c:pt>
                <c:pt idx="133">
                  <c:v>0.23004157819436699</c:v>
                </c:pt>
                <c:pt idx="134">
                  <c:v>0.22748906163013061</c:v>
                </c:pt>
                <c:pt idx="135">
                  <c:v>0.22498053257069187</c:v>
                </c:pt>
                <c:pt idx="136">
                  <c:v>0.22251479523345705</c:v>
                </c:pt>
                <c:pt idx="137">
                  <c:v>0.22009070595206578</c:v>
                </c:pt>
                <c:pt idx="138">
                  <c:v>0.21770716990490366</c:v>
                </c:pt>
                <c:pt idx="139">
                  <c:v>0.21536313810148167</c:v>
                </c:pt>
                <c:pt idx="140">
                  <c:v>0.21305760460378298</c:v>
                </c:pt>
                <c:pt idx="141">
                  <c:v>0.21078960396052493</c:v>
                </c:pt>
                <c:pt idx="142">
                  <c:v>0.208558208835917</c:v>
                </c:pt>
                <c:pt idx="143">
                  <c:v>0.20636252781533249</c:v>
                </c:pt>
                <c:pt idx="144">
                  <c:v>0.20420170337254481</c:v>
                </c:pt>
                <c:pt idx="145">
                  <c:v>0.20207490998468486</c:v>
                </c:pt>
                <c:pt idx="146">
                  <c:v>0.19998135238216194</c:v>
                </c:pt>
                <c:pt idx="147">
                  <c:v>0.19792026392227841</c:v>
                </c:pt>
                <c:pt idx="148">
                  <c:v>0.19589090507624504</c:v>
                </c:pt>
                <c:pt idx="149">
                  <c:v>0.19389256202006666</c:v>
                </c:pt>
                <c:pt idx="150">
                  <c:v>0.19192454532128997</c:v>
                </c:pt>
                <c:pt idx="151">
                  <c:v>0.18998618871320516</c:v>
                </c:pt>
                <c:pt idx="152">
                  <c:v>0.18807684795037558</c:v>
                </c:pt>
                <c:pt idx="153">
                  <c:v>0.18619589973832415</c:v>
                </c:pt>
                <c:pt idx="154">
                  <c:v>0.18434274073216161</c:v>
                </c:pt>
                <c:pt idx="155">
                  <c:v>0.18251678659860915</c:v>
                </c:pt>
                <c:pt idx="156">
                  <c:v>0.18071747113658362</c:v>
                </c:pt>
                <c:pt idx="157">
                  <c:v>0.17894424545208298</c:v>
                </c:pt>
                <c:pt idx="158">
                  <c:v>0.17719657718321369</c:v>
                </c:pt>
                <c:pt idx="159">
                  <c:v>0.17547394977169989</c:v>
                </c:pt>
                <c:pt idx="160">
                  <c:v>0.17377586177753671</c:v>
                </c:pt>
                <c:pt idx="161">
                  <c:v>0.172101826233689</c:v>
                </c:pt>
                <c:pt idx="162">
                  <c:v>0.1704513700378423</c:v>
                </c:pt>
                <c:pt idx="163">
                  <c:v>0.16882403337890106</c:v>
                </c:pt>
                <c:pt idx="164">
                  <c:v>0.16721936919540173</c:v>
                </c:pt>
                <c:pt idx="165">
                  <c:v>0.1656369426641478</c:v>
                </c:pt>
                <c:pt idx="166">
                  <c:v>0.16407633071643174</c:v>
                </c:pt>
                <c:pt idx="167">
                  <c:v>0.16253712158060324</c:v>
                </c:pt>
                <c:pt idx="168">
                  <c:v>0.16101891434867432</c:v>
                </c:pt>
                <c:pt idx="169">
                  <c:v>0.15952131856575574</c:v>
                </c:pt>
                <c:pt idx="170">
                  <c:v>0.1580439538406988</c:v>
                </c:pt>
                <c:pt idx="171">
                  <c:v>0.15658644947653347</c:v>
                </c:pt>
                <c:pt idx="172">
                  <c:v>0.15514844411954529</c:v>
                </c:pt>
                <c:pt idx="173">
                  <c:v>0.15372958542573301</c:v>
                </c:pt>
                <c:pt idx="174">
                  <c:v>0.15232952974364794</c:v>
                </c:pt>
                <c:pt idx="175">
                  <c:v>0.15094794181245946</c:v>
                </c:pt>
                <c:pt idx="176">
                  <c:v>0.14958449447454833</c:v>
                </c:pt>
                <c:pt idx="177">
                  <c:v>0.14823886840147182</c:v>
                </c:pt>
                <c:pt idx="178">
                  <c:v>0.1469107518327861</c:v>
                </c:pt>
                <c:pt idx="179">
                  <c:v>0.14559984032670831</c:v>
                </c:pt>
                <c:pt idx="180">
                  <c:v>0.14430583652215584</c:v>
                </c:pt>
                <c:pt idx="181">
                  <c:v>0.14302844991135105</c:v>
                </c:pt>
                <c:pt idx="182">
                  <c:v>0.14176739662237228</c:v>
                </c:pt>
                <c:pt idx="183">
                  <c:v>0.14052239921138041</c:v>
                </c:pt>
                <c:pt idx="184">
                  <c:v>0.13929318646340924</c:v>
                </c:pt>
                <c:pt idx="185">
                  <c:v>0.13807949320198495</c:v>
                </c:pt>
                <c:pt idx="186">
                  <c:v>0.13688106010637277</c:v>
                </c:pt>
                <c:pt idx="187">
                  <c:v>0.13569763353657735</c:v>
                </c:pt>
                <c:pt idx="188">
                  <c:v>0.13452896536540435</c:v>
                </c:pt>
                <c:pt idx="189">
                  <c:v>0.1333748128172588</c:v>
                </c:pt>
                <c:pt idx="190">
                  <c:v>0.13223493831343255</c:v>
                </c:pt>
                <c:pt idx="191">
                  <c:v>0.13110910932336306</c:v>
                </c:pt>
                <c:pt idx="192">
                  <c:v>0.12999709822177954</c:v>
                </c:pt>
                <c:pt idx="193">
                  <c:v>0.1288986821511707</c:v>
                </c:pt>
                <c:pt idx="194">
                  <c:v>0.12781364288966202</c:v>
                </c:pt>
                <c:pt idx="195">
                  <c:v>0.12674176672361634</c:v>
                </c:pt>
                <c:pt idx="196">
                  <c:v>0.12568284432510105</c:v>
                </c:pt>
                <c:pt idx="197">
                  <c:v>0.12463667063381606</c:v>
                </c:pt>
                <c:pt idx="198">
                  <c:v>0.1236030447431407</c:v>
                </c:pt>
                <c:pt idx="199">
                  <c:v>0.12258176979046988</c:v>
                </c:pt>
                <c:pt idx="200">
                  <c:v>0.1215726528512464</c:v>
                </c:pt>
                <c:pt idx="201">
                  <c:v>0.12057550483675315</c:v>
                </c:pt>
                <c:pt idx="202">
                  <c:v>0.11959014039544837</c:v>
                </c:pt>
                <c:pt idx="203">
                  <c:v>0.11861637781764843</c:v>
                </c:pt>
                <c:pt idx="204">
                  <c:v>0.11765403894338754</c:v>
                </c:pt>
                <c:pt idx="205">
                  <c:v>0.11670294907346097</c:v>
                </c:pt>
                <c:pt idx="206">
                  <c:v>0.11576293688329155</c:v>
                </c:pt>
                <c:pt idx="207">
                  <c:v>0.11483383433966056</c:v>
                </c:pt>
                <c:pt idx="208">
                  <c:v>0.11391547662016552</c:v>
                </c:pt>
                <c:pt idx="209">
                  <c:v>0.11300770203520173</c:v>
                </c:pt>
                <c:pt idx="210">
                  <c:v>0.11211035195240972</c:v>
                </c:pt>
                <c:pt idx="211">
                  <c:v>0.11122327072360362</c:v>
                </c:pt>
                <c:pt idx="212">
                  <c:v>0.11034630561378987</c:v>
                </c:pt>
                <c:pt idx="213">
                  <c:v>0.10947930673253076</c:v>
                </c:pt>
                <c:pt idx="214">
                  <c:v>0.10862212696732672</c:v>
                </c:pt>
                <c:pt idx="215">
                  <c:v>0.10777462191900579</c:v>
                </c:pt>
                <c:pt idx="216">
                  <c:v>0.10693664983905074</c:v>
                </c:pt>
                <c:pt idx="217">
                  <c:v>0.10610807156883817</c:v>
                </c:pt>
                <c:pt idx="218">
                  <c:v>0.10528875048054975</c:v>
                </c:pt>
                <c:pt idx="219">
                  <c:v>0.10447855241992141</c:v>
                </c:pt>
                <c:pt idx="220">
                  <c:v>0.10367734565055042</c:v>
                </c:pt>
                <c:pt idx="221">
                  <c:v>0.10288500079988853</c:v>
                </c:pt>
                <c:pt idx="222">
                  <c:v>0.10210139080660444</c:v>
                </c:pt>
                <c:pt idx="223">
                  <c:v>0.10132639086969157</c:v>
                </c:pt>
                <c:pt idx="224">
                  <c:v>0.1005598783987007</c:v>
                </c:pt>
                <c:pt idx="225">
                  <c:v>9.9801732965535211E-2</c:v>
                </c:pt>
                <c:pt idx="226">
                  <c:v>9.9051836257552831E-2</c:v>
                </c:pt>
                <c:pt idx="227">
                  <c:v>9.8310072031842069E-2</c:v>
                </c:pt>
                <c:pt idx="228">
                  <c:v>9.7576326070843517E-2</c:v>
                </c:pt>
                <c:pt idx="229">
                  <c:v>9.6850486139113859E-2</c:v>
                </c:pt>
                <c:pt idx="230">
                  <c:v>9.6132441941240265E-2</c:v>
                </c:pt>
                <c:pt idx="231">
                  <c:v>9.5422085080856436E-2</c:v>
                </c:pt>
                <c:pt idx="232">
                  <c:v>9.4719309020753928E-2</c:v>
                </c:pt>
                <c:pt idx="233">
                  <c:v>9.4024009044050894E-2</c:v>
                </c:pt>
                <c:pt idx="234">
                  <c:v>9.3336082216252628E-2</c:v>
                </c:pt>
                <c:pt idx="235">
                  <c:v>9.2655427348479771E-2</c:v>
                </c:pt>
                <c:pt idx="236">
                  <c:v>9.1981944961419079E-2</c:v>
                </c:pt>
                <c:pt idx="237">
                  <c:v>9.13155372503726E-2</c:v>
                </c:pt>
                <c:pt idx="238">
                  <c:v>9.0656108051030401E-2</c:v>
                </c:pt>
                <c:pt idx="239">
                  <c:v>9.0003562806225804E-2</c:v>
                </c:pt>
                <c:pt idx="240">
                  <c:v>8.9357808533440455E-2</c:v>
                </c:pt>
                <c:pt idx="241">
                  <c:v>8.8718753793073313E-2</c:v>
                </c:pt>
                <c:pt idx="242">
                  <c:v>8.8086308657674708E-2</c:v>
                </c:pt>
                <c:pt idx="243">
                  <c:v>8.7460384681644493E-2</c:v>
                </c:pt>
                <c:pt idx="244">
                  <c:v>8.684089487193862E-2</c:v>
                </c:pt>
                <c:pt idx="245">
                  <c:v>8.6227753659283951E-2</c:v>
                </c:pt>
                <c:pt idx="246">
                  <c:v>8.5620876870207682E-2</c:v>
                </c:pt>
                <c:pt idx="247">
                  <c:v>8.5020181699618433E-2</c:v>
                </c:pt>
                <c:pt idx="248">
                  <c:v>8.4425586684196446E-2</c:v>
                </c:pt>
                <c:pt idx="249">
                  <c:v>8.3837011676183154E-2</c:v>
                </c:pt>
                <c:pt idx="250">
                  <c:v>8.3254377818056433E-2</c:v>
                </c:pt>
                <c:pt idx="251">
                  <c:v>8.2677607517505539E-2</c:v>
                </c:pt>
                <c:pt idx="252">
                  <c:v>8.2106624423248273E-2</c:v>
                </c:pt>
                <c:pt idx="253">
                  <c:v>8.1541353401229602E-2</c:v>
                </c:pt>
                <c:pt idx="254">
                  <c:v>8.0981720511419386E-2</c:v>
                </c:pt>
                <c:pt idx="255">
                  <c:v>8.0427652985172793E-2</c:v>
                </c:pt>
                <c:pt idx="256">
                  <c:v>7.9879079203055064E-2</c:v>
                </c:pt>
                <c:pt idx="257">
                  <c:v>7.9335928673159112E-2</c:v>
                </c:pt>
                <c:pt idx="258">
                  <c:v>7.8798132009991362E-2</c:v>
                </c:pt>
                <c:pt idx="259">
                  <c:v>7.8265620913728087E-2</c:v>
                </c:pt>
                <c:pt idx="260">
                  <c:v>7.7738328149988517E-2</c:v>
                </c:pt>
                <c:pt idx="261">
                  <c:v>7.7216187530054783E-2</c:v>
                </c:pt>
                <c:pt idx="262">
                  <c:v>7.6699133891526258E-2</c:v>
                </c:pt>
                <c:pt idx="263">
                  <c:v>7.6187103079319876E-2</c:v>
                </c:pt>
                <c:pt idx="264">
                  <c:v>7.5680031927280358E-2</c:v>
                </c:pt>
                <c:pt idx="265">
                  <c:v>7.5177858239923678E-2</c:v>
                </c:pt>
                <c:pt idx="266">
                  <c:v>7.4680520774829326E-2</c:v>
                </c:pt>
                <c:pt idx="267">
                  <c:v>7.4187959225238923E-2</c:v>
                </c:pt>
                <c:pt idx="268">
                  <c:v>7.370011420309544E-2</c:v>
                </c:pt>
                <c:pt idx="269">
                  <c:v>7.3216927222462383E-2</c:v>
                </c:pt>
                <c:pt idx="270">
                  <c:v>7.2738340683228361E-2</c:v>
                </c:pt>
                <c:pt idx="271">
                  <c:v>7.226429785523994E-2</c:v>
                </c:pt>
                <c:pt idx="272">
                  <c:v>7.1794742862712382E-2</c:v>
                </c:pt>
                <c:pt idx="273">
                  <c:v>7.1329620668946839E-2</c:v>
                </c:pt>
                <c:pt idx="274">
                  <c:v>7.0868877061516775E-2</c:v>
                </c:pt>
                <c:pt idx="275">
                  <c:v>7.0412458637472058E-2</c:v>
                </c:pt>
                <c:pt idx="276">
                  <c:v>6.996031278924579E-2</c:v>
                </c:pt>
                <c:pt idx="277">
                  <c:v>6.9512387690423186E-2</c:v>
                </c:pt>
                <c:pt idx="278">
                  <c:v>6.9068632282174774E-2</c:v>
                </c:pt>
                <c:pt idx="279">
                  <c:v>6.8628996259745292E-2</c:v>
                </c:pt>
                <c:pt idx="280">
                  <c:v>6.8193430059283092E-2</c:v>
                </c:pt>
                <c:pt idx="281">
                  <c:v>6.7761884844931036E-2</c:v>
                </c:pt>
                <c:pt idx="282">
                  <c:v>6.733431249628781E-2</c:v>
                </c:pt>
                <c:pt idx="283">
                  <c:v>6.6910665595797086E-2</c:v>
                </c:pt>
                <c:pt idx="284">
                  <c:v>6.6490897416921296E-2</c:v>
                </c:pt>
                <c:pt idx="285">
                  <c:v>6.6074961911983948E-2</c:v>
                </c:pt>
                <c:pt idx="286">
                  <c:v>6.5662813700659156E-2</c:v>
                </c:pt>
                <c:pt idx="287">
                  <c:v>6.5254408058552413E-2</c:v>
                </c:pt>
                <c:pt idx="288">
                  <c:v>6.4849700905925053E-2</c:v>
                </c:pt>
                <c:pt idx="289">
                  <c:v>6.4448648796815222E-2</c:v>
                </c:pt>
                <c:pt idx="290">
                  <c:v>6.405120890823908E-2</c:v>
                </c:pt>
                <c:pt idx="291">
                  <c:v>6.3657339029678212E-2</c:v>
                </c:pt>
                <c:pt idx="292">
                  <c:v>6.3266997552683391E-2</c:v>
                </c:pt>
                <c:pt idx="293">
                  <c:v>6.2880143460872284E-2</c:v>
                </c:pt>
                <c:pt idx="294">
                  <c:v>6.2496736319821999E-2</c:v>
                </c:pt>
                <c:pt idx="295">
                  <c:v>6.2116736267480183E-2</c:v>
                </c:pt>
                <c:pt idx="296">
                  <c:v>6.1740104004560536E-2</c:v>
                </c:pt>
                <c:pt idx="297">
                  <c:v>6.1366800785113501E-2</c:v>
                </c:pt>
                <c:pt idx="298">
                  <c:v>6.0996788407493487E-2</c:v>
                </c:pt>
                <c:pt idx="299">
                  <c:v>6.0630029205156061E-2</c:v>
                </c:pt>
                <c:pt idx="300">
                  <c:v>6.0266486037983083E-2</c:v>
                </c:pt>
                <c:pt idx="301">
                  <c:v>5.9906122283545915E-2</c:v>
                </c:pt>
                <c:pt idx="302">
                  <c:v>5.9548901828579845E-2</c:v>
                </c:pt>
                <c:pt idx="303">
                  <c:v>5.9194789060705598E-2</c:v>
                </c:pt>
                <c:pt idx="304">
                  <c:v>5.884374886020817E-2</c:v>
                </c:pt>
                <c:pt idx="305">
                  <c:v>5.8495746591993421E-2</c:v>
                </c:pt>
                <c:pt idx="306">
                  <c:v>5.815074809774564E-2</c:v>
                </c:pt>
                <c:pt idx="307">
                  <c:v>5.7808719688187467E-2</c:v>
                </c:pt>
                <c:pt idx="308">
                  <c:v>5.7469628135473655E-2</c:v>
                </c:pt>
                <c:pt idx="309">
                  <c:v>5.7133440665779023E-2</c:v>
                </c:pt>
                <c:pt idx="310">
                  <c:v>5.6800124951965604E-2</c:v>
                </c:pt>
                <c:pt idx="311">
                  <c:v>5.6469649106449145E-2</c:v>
                </c:pt>
                <c:pt idx="312">
                  <c:v>5.6141981674108513E-2</c:v>
                </c:pt>
                <c:pt idx="313">
                  <c:v>5.5817091625443183E-2</c:v>
                </c:pt>
                <c:pt idx="314">
                  <c:v>5.5494948349737366E-2</c:v>
                </c:pt>
                <c:pt idx="315">
                  <c:v>5.5175521648440237E-2</c:v>
                </c:pt>
                <c:pt idx="316">
                  <c:v>5.4858781728597074E-2</c:v>
                </c:pt>
                <c:pt idx="317">
                  <c:v>5.4544699196539197E-2</c:v>
                </c:pt>
                <c:pt idx="318">
                  <c:v>5.4233245051366279E-2</c:v>
                </c:pt>
                <c:pt idx="319">
                  <c:v>5.3924390679081315E-2</c:v>
                </c:pt>
                <c:pt idx="320">
                  <c:v>5.361810784618553E-2</c:v>
                </c:pt>
                <c:pt idx="321">
                  <c:v>5.331436869397406E-2</c:v>
                </c:pt>
                <c:pt idx="322">
                  <c:v>5.3013145732557679E-2</c:v>
                </c:pt>
                <c:pt idx="323">
                  <c:v>5.2714411835121162E-2</c:v>
                </c:pt>
                <c:pt idx="324">
                  <c:v>5.2418140232348275E-2</c:v>
                </c:pt>
                <c:pt idx="325">
                  <c:v>5.2124304506766451E-2</c:v>
                </c:pt>
                <c:pt idx="326">
                  <c:v>5.1832878587439117E-2</c:v>
                </c:pt>
                <c:pt idx="327">
                  <c:v>5.1543836744465873E-2</c:v>
                </c:pt>
                <c:pt idx="328">
                  <c:v>5.1257153583866573E-2</c:v>
                </c:pt>
                <c:pt idx="329">
                  <c:v>5.0972804042336124E-2</c:v>
                </c:pt>
                <c:pt idx="330">
                  <c:v>5.0690763382184034E-2</c:v>
                </c:pt>
                <c:pt idx="331">
                  <c:v>5.0411007186430587E-2</c:v>
                </c:pt>
                <c:pt idx="332">
                  <c:v>5.013351135377702E-2</c:v>
                </c:pt>
                <c:pt idx="333">
                  <c:v>4.9858252093943942E-2</c:v>
                </c:pt>
                <c:pt idx="334">
                  <c:v>4.9585205922851885E-2</c:v>
                </c:pt>
                <c:pt idx="335">
                  <c:v>4.9314349658015982E-2</c:v>
                </c:pt>
                <c:pt idx="336">
                  <c:v>4.9045660413992734E-2</c:v>
                </c:pt>
                <c:pt idx="337">
                  <c:v>4.8779115597905223E-2</c:v>
                </c:pt>
                <c:pt idx="338">
                  <c:v>4.8514692904976425E-2</c:v>
                </c:pt>
                <c:pt idx="339">
                  <c:v>4.8252370314346149E-2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E3-4978-AC5E-A4CA798A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625392837023751"/>
              <c:y val="0.92610430784247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779166984833186"/>
              <c:y val="0.26932179610171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+1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RL: 20dB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min</a:t>
            </a:r>
          </a:p>
          <a:p>
            <a:pPr>
              <a:defRPr/>
            </a:pP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VSWR:1.22</a:t>
            </a:r>
            <a:r>
              <a:rPr lang="ja-JP" altLang="en-US" sz="1000">
                <a:solidFill>
                  <a:schemeClr val="tx1">
                    <a:lumMod val="95000"/>
                    <a:lumOff val="5000"/>
                  </a:schemeClr>
                </a:solidFill>
              </a:rPr>
              <a:t>　</a:t>
            </a:r>
            <a:r>
              <a:rPr lang="en-US" altLang="ja-JP" sz="1000">
                <a:solidFill>
                  <a:schemeClr val="tx1">
                    <a:lumMod val="95000"/>
                    <a:lumOff val="5000"/>
                  </a:schemeClr>
                </a:solidFill>
              </a:rPr>
              <a:t>max</a:t>
            </a:r>
            <a:endParaRPr lang="ja-JP" sz="10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7268847024690812"/>
          <c:y val="7.86334340874516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75486992174797"/>
          <c:y val="7.7800629848904984E-2"/>
          <c:w val="0.77868209240811781"/>
          <c:h val="0.800193549204006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D7-44CA-97BB-961ED84F2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0458560"/>
        <c:axId val="85045481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演算処理!$AW$34:$AW$529</c:f>
              <c:numCache>
                <c:formatCode>General</c:formatCode>
                <c:ptCount val="496"/>
                <c:pt idx="0">
                  <c:v>-47.826533813515056</c:v>
                </c:pt>
                <c:pt idx="1">
                  <c:v>-44.693515554853207</c:v>
                </c:pt>
                <c:pt idx="2">
                  <c:v>-42.056422765847529</c:v>
                </c:pt>
                <c:pt idx="3">
                  <c:v>-39.784236338396745</c:v>
                </c:pt>
                <c:pt idx="4">
                  <c:v>-37.792533528464581</c:v>
                </c:pt>
                <c:pt idx="5">
                  <c:v>-36.023762644473301</c:v>
                </c:pt>
                <c:pt idx="6">
                  <c:v>-34.436970494194362</c:v>
                </c:pt>
                <c:pt idx="7">
                  <c:v>-33.002019753869718</c:v>
                </c:pt>
                <c:pt idx="8">
                  <c:v>-31.696130267708867</c:v>
                </c:pt>
                <c:pt idx="9">
                  <c:v>-30.501707296882707</c:v>
                </c:pt>
                <c:pt idx="10">
                  <c:v>-29.404922597185369</c:v>
                </c:pt>
                <c:pt idx="11">
                  <c:v>-28.394756391298817</c:v>
                </c:pt>
                <c:pt idx="12">
                  <c:v>-27.462332638129205</c:v>
                </c:pt>
                <c:pt idx="13">
                  <c:v>-26.600447335025684</c:v>
                </c:pt>
                <c:pt idx="14">
                  <c:v>-25.803227750111422</c:v>
                </c:pt>
                <c:pt idx="15">
                  <c:v>-25.065882984322549</c:v>
                </c:pt>
                <c:pt idx="16">
                  <c:v>-24.384520010882234</c:v>
                </c:pt>
                <c:pt idx="17">
                  <c:v>-23.756008023183504</c:v>
                </c:pt>
                <c:pt idx="18">
                  <c:v>-23.177879592641318</c:v>
                </c:pt>
                <c:pt idx="19">
                  <c:v>-22.648260982331788</c:v>
                </c:pt>
                <c:pt idx="20">
                  <c:v>-22.165826694737532</c:v>
                </c:pt>
                <c:pt idx="21">
                  <c:v>-21.72977540625844</c:v>
                </c:pt>
                <c:pt idx="22">
                  <c:v>-21.339826169087246</c:v>
                </c:pt>
                <c:pt idx="23">
                  <c:v>-20.996235386166649</c:v>
                </c:pt>
                <c:pt idx="24">
                  <c:v>-20.699836816242993</c:v>
                </c:pt>
                <c:pt idx="25">
                  <c:v>-20.452109008696677</c:v>
                </c:pt>
                <c:pt idx="26">
                  <c:v>-20.255277467627355</c:v>
                </c:pt>
                <c:pt idx="27">
                  <c:v>-20.112463069315709</c:v>
                </c:pt>
                <c:pt idx="28">
                  <c:v>-20.027894756802706</c:v>
                </c:pt>
                <c:pt idx="29">
                  <c:v>-20.007214987917678</c:v>
                </c:pt>
                <c:pt idx="30">
                  <c:v>-20.057923922521713</c:v>
                </c:pt>
                <c:pt idx="31">
                  <c:v>-20.190038915635839</c:v>
                </c:pt>
                <c:pt idx="32">
                  <c:v>-20.417101800092475</c:v>
                </c:pt>
                <c:pt idx="33">
                  <c:v>-20.757774211455214</c:v>
                </c:pt>
                <c:pt idx="34">
                  <c:v>-21.238482255892034</c:v>
                </c:pt>
                <c:pt idx="35">
                  <c:v>-21.898060836551085</c:v>
                </c:pt>
                <c:pt idx="36">
                  <c:v>-22.79653700286466</c:v>
                </c:pt>
                <c:pt idx="37">
                  <c:v>-24.033459360440222</c:v>
                </c:pt>
                <c:pt idx="38">
                  <c:v>-25.791790080829678</c:v>
                </c:pt>
                <c:pt idx="39">
                  <c:v>-28.467427736818767</c:v>
                </c:pt>
                <c:pt idx="40">
                  <c:v>-33.223495245706083</c:v>
                </c:pt>
                <c:pt idx="41">
                  <c:v>-49.375670645700026</c:v>
                </c:pt>
                <c:pt idx="42">
                  <c:v>-35.009828440677957</c:v>
                </c:pt>
                <c:pt idx="43">
                  <c:v>-27.557363397316102</c:v>
                </c:pt>
                <c:pt idx="44">
                  <c:v>-23.196269767083265</c:v>
                </c:pt>
                <c:pt idx="45">
                  <c:v>-20.006223081368915</c:v>
                </c:pt>
                <c:pt idx="46">
                  <c:v>-17.444623380157367</c:v>
                </c:pt>
                <c:pt idx="47">
                  <c:v>-15.28195084913599</c:v>
                </c:pt>
                <c:pt idx="48">
                  <c:v>-13.400939074590571</c:v>
                </c:pt>
                <c:pt idx="49">
                  <c:v>-11.734957245575554</c:v>
                </c:pt>
                <c:pt idx="50">
                  <c:v>-10.243716460645603</c:v>
                </c:pt>
                <c:pt idx="51">
                  <c:v>-8.9019658587656156</c:v>
                </c:pt>
                <c:pt idx="52">
                  <c:v>-7.6935042920814025</c:v>
                </c:pt>
                <c:pt idx="53">
                  <c:v>-6.6076235190836723</c:v>
                </c:pt>
                <c:pt idx="54">
                  <c:v>-5.6367763934494466</c:v>
                </c:pt>
                <c:pt idx="55">
                  <c:v>-4.7749461825832151</c:v>
                </c:pt>
                <c:pt idx="56">
                  <c:v>-4.0165000131136273</c:v>
                </c:pt>
                <c:pt idx="57">
                  <c:v>-3.3554449950740639</c:v>
                </c:pt>
                <c:pt idx="58">
                  <c:v>-2.785047669773602</c:v>
                </c:pt>
                <c:pt idx="59">
                  <c:v>-2.2977678772440839</c:v>
                </c:pt>
                <c:pt idx="60">
                  <c:v>-1.8854300665640866</c:v>
                </c:pt>
                <c:pt idx="61">
                  <c:v>-1.7572464626864224</c:v>
                </c:pt>
                <c:pt idx="62">
                  <c:v>-1.2516125717348712</c:v>
                </c:pt>
                <c:pt idx="63">
                  <c:v>-1.0135476810081983</c:v>
                </c:pt>
                <c:pt idx="64">
                  <c:v>-0.81782167172091436</c:v>
                </c:pt>
                <c:pt idx="65">
                  <c:v>-0.65766736517224289</c:v>
                </c:pt>
                <c:pt idx="66">
                  <c:v>-0.52713666262554049</c:v>
                </c:pt>
                <c:pt idx="67">
                  <c:v>-0.42110129246575079</c:v>
                </c:pt>
                <c:pt idx="68">
                  <c:v>-0.33520742841977613</c:v>
                </c:pt>
                <c:pt idx="69">
                  <c:v>-0.26580327526736991</c:v>
                </c:pt>
                <c:pt idx="70">
                  <c:v>-0.20985448852315225</c:v>
                </c:pt>
                <c:pt idx="71">
                  <c:v>-0.16485772946143076</c:v>
                </c:pt>
                <c:pt idx="72">
                  <c:v>-0.12875872987158987</c:v>
                </c:pt>
                <c:pt idx="73">
                  <c:v>-9.9878279065206715E-2</c:v>
                </c:pt>
                <c:pt idx="74">
                  <c:v>-7.684751950154449E-2</c:v>
                </c:pt>
                <c:pt idx="75">
                  <c:v>-5.8552669201618342E-2</c:v>
                </c:pt>
                <c:pt idx="76">
                  <c:v>-4.4088571993436826E-2</c:v>
                </c:pt>
                <c:pt idx="77">
                  <c:v>-3.272012924899538E-2</c:v>
                </c:pt>
                <c:pt idx="78">
                  <c:v>-2.385055037335089E-2</c:v>
                </c:pt>
                <c:pt idx="79">
                  <c:v>-1.699537644697393E-2</c:v>
                </c:pt>
                <c:pt idx="80">
                  <c:v>-1.1761317992732744E-2</c:v>
                </c:pt>
                <c:pt idx="81">
                  <c:v>-7.8290640302320965E-3</c:v>
                </c:pt>
                <c:pt idx="82">
                  <c:v>-4.9393421468768225E-3</c:v>
                </c:pt>
                <c:pt idx="83">
                  <c:v>-2.8816257201489132E-3</c:v>
                </c:pt>
                <c:pt idx="84">
                  <c:v>-1.4849887389514109E-3</c:v>
                </c:pt>
                <c:pt idx="85">
                  <c:v>-6.1069883860081684E-4</c:v>
                </c:pt>
                <c:pt idx="86">
                  <c:v>-1.462152664628997E-4</c:v>
                </c:pt>
                <c:pt idx="87">
                  <c:v>-3.2168545679172715E-7</c:v>
                </c:pt>
                <c:pt idx="88">
                  <c:v>-9.9175596218970731E-5</c:v>
                </c:pt>
                <c:pt idx="89">
                  <c:v>-3.8309840167650235E-4</c:v>
                </c:pt>
                <c:pt idx="90">
                  <c:v>-8.0396434711754554E-4</c:v>
                </c:pt>
                <c:pt idx="91">
                  <c:v>-1.3230741665207569E-3</c:v>
                </c:pt>
                <c:pt idx="92">
                  <c:v>-1.9094214752436987E-3</c:v>
                </c:pt>
                <c:pt idx="93">
                  <c:v>-2.5382777957737935E-3</c:v>
                </c:pt>
                <c:pt idx="94">
                  <c:v>-3.1900364344789739E-3</c:v>
                </c:pt>
                <c:pt idx="95">
                  <c:v>-3.8492669340707457E-3</c:v>
                </c:pt>
                <c:pt idx="96">
                  <c:v>-4.5039410695176824E-3</c:v>
                </c:pt>
                <c:pt idx="97">
                  <c:v>-5.1447987842481568E-3</c:v>
                </c:pt>
                <c:pt idx="98">
                  <c:v>-5.7648284413007386E-3</c:v>
                </c:pt>
                <c:pt idx="99">
                  <c:v>-6.3588405794839159E-3</c:v>
                </c:pt>
                <c:pt idx="100">
                  <c:v>-6.9231182488901054E-3</c:v>
                </c:pt>
                <c:pt idx="101">
                  <c:v>-7.4551301381632316E-3</c:v>
                </c:pt>
                <c:pt idx="102">
                  <c:v>-7.9532952448102597E-3</c:v>
                </c:pt>
                <c:pt idx="103">
                  <c:v>-8.4167898972153064E-3</c:v>
                </c:pt>
                <c:pt idx="104">
                  <c:v>-8.8453896073357012E-3</c:v>
                </c:pt>
                <c:pt idx="105">
                  <c:v>-9.2393395906413319E-3</c:v>
                </c:pt>
                <c:pt idx="106">
                  <c:v>-9.5992488959301629E-3</c:v>
                </c:pt>
                <c:pt idx="107">
                  <c:v>-9.9260039894981129E-3</c:v>
                </c:pt>
                <c:pt idx="108">
                  <c:v>-1.0220698375198643E-2</c:v>
                </c:pt>
                <c:pt idx="109">
                  <c:v>-1.0484575434952738E-2</c:v>
                </c:pt>
                <c:pt idx="110">
                  <c:v>-1.0718982168466635E-2</c:v>
                </c:pt>
                <c:pt idx="111">
                  <c:v>-1.0925331916595506E-2</c:v>
                </c:pt>
                <c:pt idx="112">
                  <c:v>-1.1105074486128847E-2</c:v>
                </c:pt>
                <c:pt idx="113">
                  <c:v>-1.1259672368195332E-2</c:v>
                </c:pt>
                <c:pt idx="114">
                  <c:v>-1.1390581968590467E-2</c:v>
                </c:pt>
                <c:pt idx="115">
                  <c:v>-1.149923895488858E-2</c:v>
                </c:pt>
                <c:pt idx="116">
                  <c:v>-1.1587046979314473E-2</c:v>
                </c:pt>
                <c:pt idx="117">
                  <c:v>-1.1655369163840574E-2</c:v>
                </c:pt>
                <c:pt idx="118">
                  <c:v>-1.1705521839343732E-2</c:v>
                </c:pt>
                <c:pt idx="119">
                  <c:v>-1.1738770118204143E-2</c:v>
                </c:pt>
                <c:pt idx="120">
                  <c:v>-1.1756324952052886E-2</c:v>
                </c:pt>
                <c:pt idx="121">
                  <c:v>-1.1759341386583905E-2</c:v>
                </c:pt>
                <c:pt idx="122">
                  <c:v>-1.1748917775249879E-2</c:v>
                </c:pt>
                <c:pt idx="123">
                  <c:v>-1.1726095755110327E-2</c:v>
                </c:pt>
                <c:pt idx="124">
                  <c:v>-1.1691860822573785E-2</c:v>
                </c:pt>
                <c:pt idx="125">
                  <c:v>-1.1647143375431268E-2</c:v>
                </c:pt>
                <c:pt idx="126">
                  <c:v>-1.1592820111352637E-2</c:v>
                </c:pt>
                <c:pt idx="127">
                  <c:v>-1.1529715692869945E-2</c:v>
                </c:pt>
                <c:pt idx="128">
                  <c:v>-1.1458604605264976E-2</c:v>
                </c:pt>
                <c:pt idx="129">
                  <c:v>-1.1380213147475473E-2</c:v>
                </c:pt>
                <c:pt idx="130">
                  <c:v>-1.1295221507522785E-2</c:v>
                </c:pt>
                <c:pt idx="131">
                  <c:v>-1.1204265883305128E-2</c:v>
                </c:pt>
                <c:pt idx="132">
                  <c:v>-1.1107940617476261E-2</c:v>
                </c:pt>
                <c:pt idx="133">
                  <c:v>-1.1006800321589261E-2</c:v>
                </c:pt>
                <c:pt idx="134">
                  <c:v>-1.0901361969976668E-2</c:v>
                </c:pt>
                <c:pt idx="135">
                  <c:v>-1.0792106948328876E-2</c:v>
                </c:pt>
                <c:pt idx="136">
                  <c:v>-1.0679483045481272E-2</c:v>
                </c:pt>
                <c:pt idx="137">
                  <c:v>-1.0563906379982387E-2</c:v>
                </c:pt>
                <c:pt idx="138">
                  <c:v>-1.0445763255374304E-2</c:v>
                </c:pt>
                <c:pt idx="139">
                  <c:v>-1.0325411940146183E-2</c:v>
                </c:pt>
                <c:pt idx="140">
                  <c:v>-1.0203184369947436E-2</c:v>
                </c:pt>
                <c:pt idx="141">
                  <c:v>-1.0079387770880365E-2</c:v>
                </c:pt>
                <c:pt idx="142">
                  <c:v>-9.9543062037971159E-3</c:v>
                </c:pt>
                <c:pt idx="143">
                  <c:v>-9.8282020302984836E-3</c:v>
                </c:pt>
                <c:pt idx="144">
                  <c:v>-9.7013173017978412E-3</c:v>
                </c:pt>
                <c:pt idx="145">
                  <c:v>-9.5738750734978735E-3</c:v>
                </c:pt>
                <c:pt idx="146">
                  <c:v>-9.4460806455110083E-3</c:v>
                </c:pt>
                <c:pt idx="147">
                  <c:v>-9.3181227336069459E-3</c:v>
                </c:pt>
                <c:pt idx="148">
                  <c:v>-9.1901745722722111E-3</c:v>
                </c:pt>
                <c:pt idx="149">
                  <c:v>-9.0623949529341011E-3</c:v>
                </c:pt>
                <c:pt idx="150">
                  <c:v>-8.9349292001473599E-3</c:v>
                </c:pt>
                <c:pt idx="151">
                  <c:v>-8.8079100887432614E-3</c:v>
                </c:pt>
                <c:pt idx="152">
                  <c:v>-8.6814587047905761E-3</c:v>
                </c:pt>
                <c:pt idx="153">
                  <c:v>-8.5556852532131192E-3</c:v>
                </c:pt>
                <c:pt idx="154">
                  <c:v>-8.4306898149451148E-3</c:v>
                </c:pt>
                <c:pt idx="155">
                  <c:v>-8.3065630562794632E-3</c:v>
                </c:pt>
                <c:pt idx="156">
                  <c:v>-8.183386893104003E-3</c:v>
                </c:pt>
                <c:pt idx="157">
                  <c:v>-8.0612351125861521E-3</c:v>
                </c:pt>
                <c:pt idx="158">
                  <c:v>-7.9401739547034222E-3</c:v>
                </c:pt>
                <c:pt idx="159">
                  <c:v>-7.8202626560676652E-3</c:v>
                </c:pt>
                <c:pt idx="160">
                  <c:v>-7.7015539581753696E-3</c:v>
                </c:pt>
                <c:pt idx="161">
                  <c:v>-7.5840945823264653E-3</c:v>
                </c:pt>
                <c:pt idx="162">
                  <c:v>-7.4679256731547683E-3</c:v>
                </c:pt>
                <c:pt idx="163">
                  <c:v>-7.3530832127595936E-3</c:v>
                </c:pt>
                <c:pt idx="164">
                  <c:v>-7.2395984072416344E-3</c:v>
                </c:pt>
                <c:pt idx="165">
                  <c:v>-7.127498047350583E-3</c:v>
                </c:pt>
                <c:pt idx="166">
                  <c:v>-7.0168048449094052E-3</c:v>
                </c:pt>
                <c:pt idx="167">
                  <c:v>-6.9075377465275187E-3</c:v>
                </c:pt>
                <c:pt idx="168">
                  <c:v>-6.7997122260474588E-3</c:v>
                </c:pt>
                <c:pt idx="169">
                  <c:v>-6.693340557115437E-3</c:v>
                </c:pt>
                <c:pt idx="170">
                  <c:v>-6.5884320671270357E-3</c:v>
                </c:pt>
                <c:pt idx="171">
                  <c:v>-6.4849933737654011E-3</c:v>
                </c:pt>
                <c:pt idx="172">
                  <c:v>-6.3830286052786803E-3</c:v>
                </c:pt>
                <c:pt idx="173">
                  <c:v>-6.2825396055207492E-3</c:v>
                </c:pt>
                <c:pt idx="174">
                  <c:v>-6.183526124786844E-3</c:v>
                </c:pt>
                <c:pt idx="175">
                  <c:v>-6.0859859973694634E-3</c:v>
                </c:pt>
                <c:pt idx="176">
                  <c:v>-5.9899153066854099E-3</c:v>
                </c:pt>
                <c:pt idx="177">
                  <c:v>-5.8953085388353931E-3</c:v>
                </c:pt>
                <c:pt idx="178">
                  <c:v>-5.802158725331988E-3</c:v>
                </c:pt>
                <c:pt idx="179">
                  <c:v>-5.7104575757133723E-3</c:v>
                </c:pt>
                <c:pt idx="180">
                  <c:v>-5.620195600751372E-3</c:v>
                </c:pt>
                <c:pt idx="181">
                  <c:v>-5.5313622268214711E-3</c:v>
                </c:pt>
                <c:pt idx="182">
                  <c:v>-5.4439459021035745E-3</c:v>
                </c:pt>
                <c:pt idx="183">
                  <c:v>-5.3579341950786806E-3</c:v>
                </c:pt>
                <c:pt idx="184">
                  <c:v>-5.2733138858936032E-3</c:v>
                </c:pt>
                <c:pt idx="185">
                  <c:v>-5.1900710510655113E-3</c:v>
                </c:pt>
                <c:pt idx="186">
                  <c:v>-5.1081911419583181E-3</c:v>
                </c:pt>
                <c:pt idx="187">
                  <c:v>-5.0276590574495194E-3</c:v>
                </c:pt>
                <c:pt idx="188">
                  <c:v>-4.9484592112106806E-3</c:v>
                </c:pt>
                <c:pt idx="189">
                  <c:v>-4.8705755939447695E-3</c:v>
                </c:pt>
                <c:pt idx="190">
                  <c:v>-4.7939918309031293E-3</c:v>
                </c:pt>
                <c:pt idx="191">
                  <c:v>-4.7186912350598593E-3</c:v>
                </c:pt>
                <c:pt idx="192">
                  <c:v>-4.6446568561746716E-3</c:v>
                </c:pt>
                <c:pt idx="193">
                  <c:v>-4.5718715260765416E-3</c:v>
                </c:pt>
                <c:pt idx="194">
                  <c:v>-4.5003179003962543E-3</c:v>
                </c:pt>
                <c:pt idx="195">
                  <c:v>-4.4299784970106204E-3</c:v>
                </c:pt>
                <c:pt idx="196">
                  <c:v>-4.3608357314118898E-3</c:v>
                </c:pt>
                <c:pt idx="197">
                  <c:v>-4.2928719492101221E-3</c:v>
                </c:pt>
                <c:pt idx="198">
                  <c:v>-4.2260694559983587E-3</c:v>
                </c:pt>
                <c:pt idx="199">
                  <c:v>-4.1604105447265458E-3</c:v>
                </c:pt>
                <c:pt idx="200">
                  <c:v>-4.0958775207657928E-3</c:v>
                </c:pt>
                <c:pt idx="201">
                  <c:v>-4.0324527248483902E-3</c:v>
                </c:pt>
                <c:pt idx="202">
                  <c:v>-3.9701185540062991E-3</c:v>
                </c:pt>
                <c:pt idx="203">
                  <c:v>-3.9088574806616606E-3</c:v>
                </c:pt>
                <c:pt idx="204">
                  <c:v>-3.848652069976549E-3</c:v>
                </c:pt>
                <c:pt idx="205">
                  <c:v>-3.7894849956434818E-3</c:v>
                </c:pt>
                <c:pt idx="206">
                  <c:v>-3.7313390541466865E-3</c:v>
                </c:pt>
                <c:pt idx="207">
                  <c:v>-3.6741971776804369E-3</c:v>
                </c:pt>
                <c:pt idx="208">
                  <c:v>-3.6180424457534759E-3</c:v>
                </c:pt>
                <c:pt idx="209">
                  <c:v>-3.5628580956407214E-3</c:v>
                </c:pt>
                <c:pt idx="210">
                  <c:v>-3.5086275317045097E-3</c:v>
                </c:pt>
                <c:pt idx="211">
                  <c:v>-3.4553343337069878E-3</c:v>
                </c:pt>
                <c:pt idx="212">
                  <c:v>-3.4029622641793158E-3</c:v>
                </c:pt>
                <c:pt idx="213">
                  <c:v>-3.3514952749104251E-3</c:v>
                </c:pt>
                <c:pt idx="214">
                  <c:v>-3.3009175126180782E-3</c:v>
                </c:pt>
                <c:pt idx="215">
                  <c:v>-3.2512133238804079E-3</c:v>
                </c:pt>
                <c:pt idx="216">
                  <c:v>-3.2023672593732995E-3</c:v>
                </c:pt>
                <c:pt idx="217">
                  <c:v>-3.1543640774570583E-3</c:v>
                </c:pt>
                <c:pt idx="218">
                  <c:v>-3.1071887471818328E-3</c:v>
                </c:pt>
                <c:pt idx="219">
                  <c:v>-3.0608264507378585E-3</c:v>
                </c:pt>
                <c:pt idx="220">
                  <c:v>-3.0152625854113126E-3</c:v>
                </c:pt>
                <c:pt idx="221">
                  <c:v>-2.9704827650776176E-3</c:v>
                </c:pt>
                <c:pt idx="222">
                  <c:v>-2.9264728212572864E-3</c:v>
                </c:pt>
                <c:pt idx="223">
                  <c:v>-2.8832188037854409E-3</c:v>
                </c:pt>
                <c:pt idx="224">
                  <c:v>-2.8407069811413038E-3</c:v>
                </c:pt>
                <c:pt idx="225">
                  <c:v>-2.798923840405843E-3</c:v>
                </c:pt>
                <c:pt idx="226">
                  <c:v>-2.7578560869652392E-3</c:v>
                </c:pt>
                <c:pt idx="227">
                  <c:v>-2.7174906439071337E-3</c:v>
                </c:pt>
                <c:pt idx="228">
                  <c:v>-2.6778146511646245E-3</c:v>
                </c:pt>
                <c:pt idx="229">
                  <c:v>-2.6388154644649301E-3</c:v>
                </c:pt>
                <c:pt idx="230">
                  <c:v>-2.6004806540238625E-3</c:v>
                </c:pt>
                <c:pt idx="231">
                  <c:v>-2.5627980030902904E-3</c:v>
                </c:pt>
                <c:pt idx="232">
                  <c:v>-2.5257555062846351E-3</c:v>
                </c:pt>
                <c:pt idx="233">
                  <c:v>-2.4893413678259194E-3</c:v>
                </c:pt>
                <c:pt idx="234">
                  <c:v>-2.4535439995759861E-3</c:v>
                </c:pt>
                <c:pt idx="235">
                  <c:v>-2.4183520189857543E-3</c:v>
                </c:pt>
                <c:pt idx="236">
                  <c:v>-2.3837542469319429E-3</c:v>
                </c:pt>
                <c:pt idx="237">
                  <c:v>-2.3497397054423061E-3</c:v>
                </c:pt>
                <c:pt idx="238">
                  <c:v>-2.3162976153325312E-3</c:v>
                </c:pt>
                <c:pt idx="239">
                  <c:v>-2.2834173937885502E-3</c:v>
                </c:pt>
                <c:pt idx="240">
                  <c:v>-2.2510886518604892E-3</c:v>
                </c:pt>
                <c:pt idx="241">
                  <c:v>-2.2193011919106917E-3</c:v>
                </c:pt>
                <c:pt idx="242">
                  <c:v>-2.188045004996511E-3</c:v>
                </c:pt>
                <c:pt idx="243">
                  <c:v>-2.1573102682467048E-3</c:v>
                </c:pt>
                <c:pt idx="244">
                  <c:v>-2.1270873421610024E-3</c:v>
                </c:pt>
                <c:pt idx="245">
                  <c:v>-2.0973667679186881E-3</c:v>
                </c:pt>
                <c:pt idx="246">
                  <c:v>-2.0681392646402395E-3</c:v>
                </c:pt>
                <c:pt idx="247">
                  <c:v>-2.0393957266483156E-3</c:v>
                </c:pt>
                <c:pt idx="248">
                  <c:v>-2.0111272207155428E-3</c:v>
                </c:pt>
                <c:pt idx="249">
                  <c:v>-1.9833249833010173E-3</c:v>
                </c:pt>
                <c:pt idx="250">
                  <c:v>-1.9559804177948096E-3</c:v>
                </c:pt>
                <c:pt idx="251">
                  <c:v>-1.9290850917559931E-3</c:v>
                </c:pt>
                <c:pt idx="252">
                  <c:v>-1.9026307341625057E-3</c:v>
                </c:pt>
                <c:pt idx="253">
                  <c:v>-1.8766092326699601E-3</c:v>
                </c:pt>
                <c:pt idx="254">
                  <c:v>-1.8510126308784089E-3</c:v>
                </c:pt>
                <c:pt idx="255">
                  <c:v>-1.8258331256331148E-3</c:v>
                </c:pt>
                <c:pt idx="256">
                  <c:v>-1.8010630643091536E-3</c:v>
                </c:pt>
                <c:pt idx="257">
                  <c:v>-1.7766949421492901E-3</c:v>
                </c:pt>
                <c:pt idx="258">
                  <c:v>-1.752721399614611E-3</c:v>
                </c:pt>
                <c:pt idx="259">
                  <c:v>-1.7291352197421179E-3</c:v>
                </c:pt>
                <c:pt idx="260">
                  <c:v>-1.7059293255594296E-3</c:v>
                </c:pt>
                <c:pt idx="261">
                  <c:v>-1.6830967774948552E-3</c:v>
                </c:pt>
                <c:pt idx="262">
                  <c:v>-1.6606307708397423E-3</c:v>
                </c:pt>
                <c:pt idx="263">
                  <c:v>-1.6385246332312579E-3</c:v>
                </c:pt>
                <c:pt idx="264">
                  <c:v>-1.6167718221652479E-3</c:v>
                </c:pt>
                <c:pt idx="265">
                  <c:v>-1.5953659225507373E-3</c:v>
                </c:pt>
                <c:pt idx="266">
                  <c:v>-1.5743006442684524E-3</c:v>
                </c:pt>
                <c:pt idx="267">
                  <c:v>-1.5535698198047313E-3</c:v>
                </c:pt>
                <c:pt idx="268">
                  <c:v>-1.5331674018923371E-3</c:v>
                </c:pt>
                <c:pt idx="269">
                  <c:v>-1.5130874611842112E-3</c:v>
                </c:pt>
                <c:pt idx="270">
                  <c:v>-1.4933241839717348E-3</c:v>
                </c:pt>
                <c:pt idx="271">
                  <c:v>-1.4738718699397742E-3</c:v>
                </c:pt>
                <c:pt idx="272">
                  <c:v>-1.4547249299507962E-3</c:v>
                </c:pt>
                <c:pt idx="273">
                  <c:v>-1.4358778838532182E-3</c:v>
                </c:pt>
                <c:pt idx="274">
                  <c:v>-1.4173253583564319E-3</c:v>
                </c:pt>
                <c:pt idx="275">
                  <c:v>-1.3990620849078719E-3</c:v>
                </c:pt>
                <c:pt idx="276">
                  <c:v>-1.3810828976299969E-3</c:v>
                </c:pt>
                <c:pt idx="277">
                  <c:v>-1.3633827312747376E-3</c:v>
                </c:pt>
                <c:pt idx="278">
                  <c:v>-1.3459566192233841E-3</c:v>
                </c:pt>
                <c:pt idx="279">
                  <c:v>-1.3287996915280426E-3</c:v>
                </c:pt>
                <c:pt idx="280">
                  <c:v>-1.3119071729647664E-3</c:v>
                </c:pt>
                <c:pt idx="281">
                  <c:v>-1.2952743811456117E-3</c:v>
                </c:pt>
                <c:pt idx="282">
                  <c:v>-1.2788967246529681E-3</c:v>
                </c:pt>
                <c:pt idx="283">
                  <c:v>-1.2627697012115888E-3</c:v>
                </c:pt>
                <c:pt idx="284">
                  <c:v>-1.2468888958915684E-3</c:v>
                </c:pt>
                <c:pt idx="285">
                  <c:v>-1.2312499793451588E-3</c:v>
                </c:pt>
                <c:pt idx="286">
                  <c:v>-1.2158487060851336E-3</c:v>
                </c:pt>
                <c:pt idx="287">
                  <c:v>-1.2006809127834805E-3</c:v>
                </c:pt>
                <c:pt idx="288">
                  <c:v>-1.1857425166058536E-3</c:v>
                </c:pt>
                <c:pt idx="289">
                  <c:v>-1.1710295135875638E-3</c:v>
                </c:pt>
                <c:pt idx="290">
                  <c:v>-1.1565379770269988E-3</c:v>
                </c:pt>
                <c:pt idx="291">
                  <c:v>-1.1422640559225067E-3</c:v>
                </c:pt>
                <c:pt idx="292">
                  <c:v>-1.1282039734286317E-3</c:v>
                </c:pt>
                <c:pt idx="293">
                  <c:v>-1.1143540253529161E-3</c:v>
                </c:pt>
                <c:pt idx="294">
                  <c:v>-1.1007105786797649E-3</c:v>
                </c:pt>
                <c:pt idx="295">
                  <c:v>-1.087270070117512E-3</c:v>
                </c:pt>
                <c:pt idx="296">
                  <c:v>-1.0740290046812265E-3</c:v>
                </c:pt>
                <c:pt idx="297">
                  <c:v>-1.0609839542987138E-3</c:v>
                </c:pt>
                <c:pt idx="298">
                  <c:v>-1.0481315564561118E-3</c:v>
                </c:pt>
                <c:pt idx="299">
                  <c:v>-1.0354685128570358E-3</c:v>
                </c:pt>
                <c:pt idx="300">
                  <c:v>-1.0229915881078092E-3</c:v>
                </c:pt>
                <c:pt idx="301">
                  <c:v>-1.010697608449996E-3</c:v>
                </c:pt>
                <c:pt idx="302">
                  <c:v>-9.985834604929768E-4</c:v>
                </c:pt>
                <c:pt idx="303">
                  <c:v>-9.8664608999285896E-4</c:v>
                </c:pt>
                <c:pt idx="304">
                  <c:v>-9.7488250064106912E-4</c:v>
                </c:pt>
                <c:pt idx="305">
                  <c:v>-9.6328975289156462E-4</c:v>
                </c:pt>
                <c:pt idx="306">
                  <c:v>-9.5186496280061557E-4</c:v>
                </c:pt>
                <c:pt idx="307">
                  <c:v>-9.4060530089555799E-4</c:v>
                </c:pt>
                <c:pt idx="308">
                  <c:v>-9.2950799106769101E-4</c:v>
                </c:pt>
                <c:pt idx="309">
                  <c:v>-9.1857030949896222E-4</c:v>
                </c:pt>
                <c:pt idx="310">
                  <c:v>-9.0778958356939571E-4</c:v>
                </c:pt>
                <c:pt idx="311">
                  <c:v>-8.9716319085520748E-4</c:v>
                </c:pt>
                <c:pt idx="312">
                  <c:v>-8.8668855808258693E-4</c:v>
                </c:pt>
                <c:pt idx="313">
                  <c:v>-8.7636316014226383E-4</c:v>
                </c:pt>
                <c:pt idx="314">
                  <c:v>-8.6618451910989189E-4</c:v>
                </c:pt>
                <c:pt idx="315">
                  <c:v>-8.5615020328960235E-4</c:v>
                </c:pt>
                <c:pt idx="316">
                  <c:v>-8.4625782628844587E-4</c:v>
                </c:pt>
                <c:pt idx="317">
                  <c:v>-8.3650504608217863E-4</c:v>
                </c:pt>
                <c:pt idx="318">
                  <c:v>-8.2688956413122278E-4</c:v>
                </c:pt>
                <c:pt idx="319">
                  <c:v>-8.1740912450629141E-4</c:v>
                </c:pt>
                <c:pt idx="320">
                  <c:v>-8.080615130130744E-4</c:v>
                </c:pt>
                <c:pt idx="321">
                  <c:v>-7.9884455636612846E-4</c:v>
                </c:pt>
                <c:pt idx="322">
                  <c:v>-7.8975612135796466E-4</c:v>
                </c:pt>
                <c:pt idx="323">
                  <c:v>-7.8079411405805599E-4</c:v>
                </c:pt>
                <c:pt idx="324">
                  <c:v>-7.71956479013789E-4</c:v>
                </c:pt>
                <c:pt idx="325">
                  <c:v>-7.6324119848711867E-4</c:v>
                </c:pt>
                <c:pt idx="326">
                  <c:v>-7.546462916999206E-4</c:v>
                </c:pt>
                <c:pt idx="327">
                  <c:v>-7.4616981408514639E-4</c:v>
                </c:pt>
                <c:pt idx="328">
                  <c:v>-7.3780985656692782E-4</c:v>
                </c:pt>
                <c:pt idx="329">
                  <c:v>-7.2956454485419847E-4</c:v>
                </c:pt>
                <c:pt idx="330">
                  <c:v>-7.2143203873722365E-4</c:v>
                </c:pt>
                <c:pt idx="331">
                  <c:v>-7.134105314188636E-4</c:v>
                </c:pt>
                <c:pt idx="332">
                  <c:v>-7.0549824884488788E-4</c:v>
                </c:pt>
                <c:pt idx="333">
                  <c:v>-6.9769344904683801E-4</c:v>
                </c:pt>
                <c:pt idx="334">
                  <c:v>-6.8999442151480199E-4</c:v>
                </c:pt>
                <c:pt idx="335">
                  <c:v>-6.8239948657116605E-4</c:v>
                </c:pt>
                <c:pt idx="336">
                  <c:v>-6.7490699474919845E-4</c:v>
                </c:pt>
                <c:pt idx="337">
                  <c:v>-6.67515326208295E-4</c:v>
                </c:pt>
                <c:pt idx="338">
                  <c:v>-6.6022289014248416E-4</c:v>
                </c:pt>
                <c:pt idx="339">
                  <c:v>-6.5302812421015914E-4</c:v>
                </c:pt>
                <c:pt idx="340">
                  <c:v>-6.4592949396767942E-4</c:v>
                </c:pt>
                <c:pt idx="341">
                  <c:v>-6.3892549232516364E-4</c:v>
                </c:pt>
                <c:pt idx="342">
                  <c:v>-6.3201463901193524E-4</c:v>
                </c:pt>
                <c:pt idx="343">
                  <c:v>-6.2519548003908622E-4</c:v>
                </c:pt>
                <c:pt idx="344">
                  <c:v>-6.1846658719869551E-4</c:v>
                </c:pt>
                <c:pt idx="345">
                  <c:v>-6.1182655754184049E-4</c:v>
                </c:pt>
                <c:pt idx="346">
                  <c:v>-6.0527401290676587E-4</c:v>
                </c:pt>
                <c:pt idx="347">
                  <c:v>-5.9880759941812801E-4</c:v>
                </c:pt>
                <c:pt idx="348">
                  <c:v>-5.9242598701614443E-4</c:v>
                </c:pt>
                <c:pt idx="349">
                  <c:v>-5.8612786899925209E-4</c:v>
                </c:pt>
                <c:pt idx="350">
                  <c:v>-5.7991196156870206E-4</c:v>
                </c:pt>
                <c:pt idx="351">
                  <c:v>-5.7377700338184106E-4</c:v>
                </c:pt>
                <c:pt idx="352">
                  <c:v>-5.677217551189012E-4</c:v>
                </c:pt>
                <c:pt idx="353">
                  <c:v>-5.6174499905461842E-4</c:v>
                </c:pt>
                <c:pt idx="354">
                  <c:v>-5.5584553865107417E-4</c:v>
                </c:pt>
                <c:pt idx="355">
                  <c:v>-5.5002219813221978E-4</c:v>
                </c:pt>
                <c:pt idx="356">
                  <c:v>-5.4427382209505399E-4</c:v>
                </c:pt>
                <c:pt idx="357">
                  <c:v>-5.3859927512369917E-4</c:v>
                </c:pt>
                <c:pt idx="358">
                  <c:v>-5.3299744139287462E-4</c:v>
                </c:pt>
                <c:pt idx="359">
                  <c:v>-5.2746722430127286E-4</c:v>
                </c:pt>
                <c:pt idx="360">
                  <c:v>-5.2200754609915223E-4</c:v>
                </c:pt>
                <c:pt idx="361">
                  <c:v>-5.1661734753715393E-4</c:v>
                </c:pt>
                <c:pt idx="362">
                  <c:v>-5.1129558749679832E-4</c:v>
                </c:pt>
                <c:pt idx="363">
                  <c:v>-5.0604124266824307E-4</c:v>
                </c:pt>
                <c:pt idx="364">
                  <c:v>-5.0085330718657468E-4</c:v>
                </c:pt>
                <c:pt idx="365">
                  <c:v>-4.9573079232693453E-4</c:v>
                </c:pt>
                <c:pt idx="366">
                  <c:v>-4.9067272615432151E-4</c:v>
                </c:pt>
                <c:pt idx="367">
                  <c:v>-4.856781532274048E-4</c:v>
                </c:pt>
                <c:pt idx="368">
                  <c:v>-4.8074613427726682E-4</c:v>
                </c:pt>
                <c:pt idx="369">
                  <c:v>-4.7587574590061531E-4</c:v>
                </c:pt>
                <c:pt idx="370">
                  <c:v>-4.7106608026843005E-4</c:v>
                </c:pt>
                <c:pt idx="371">
                  <c:v>-4.6631624482593284E-4</c:v>
                </c:pt>
                <c:pt idx="372">
                  <c:v>-4.6162536201377823E-4</c:v>
                </c:pt>
                <c:pt idx="373">
                  <c:v>-4.5699256898249619E-4</c:v>
                </c:pt>
                <c:pt idx="374">
                  <c:v>-4.5241701731658262E-4</c:v>
                </c:pt>
                <c:pt idx="375">
                  <c:v>-4.4789787276920039E-4</c:v>
                </c:pt>
                <c:pt idx="376">
                  <c:v>-4.4343431499881304E-4</c:v>
                </c:pt>
                <c:pt idx="377">
                  <c:v>-4.3902553730582045E-4</c:v>
                </c:pt>
                <c:pt idx="378">
                  <c:v>-4.3467074637787808E-4</c:v>
                </c:pt>
                <c:pt idx="379">
                  <c:v>-4.3036916205643376E-4</c:v>
                </c:pt>
                <c:pt idx="380">
                  <c:v>-4.2612001707530151E-4</c:v>
                </c:pt>
                <c:pt idx="381">
                  <c:v>-4.2192255683395495E-4</c:v>
                </c:pt>
                <c:pt idx="382">
                  <c:v>-4.1777603915828612E-4</c:v>
                </c:pt>
                <c:pt idx="383">
                  <c:v>-4.1367973407486835E-4</c:v>
                </c:pt>
                <c:pt idx="384">
                  <c:v>-4.0963292358907897E-4</c:v>
                </c:pt>
                <c:pt idx="385">
                  <c:v>-4.0563490146225975E-4</c:v>
                </c:pt>
                <c:pt idx="386">
                  <c:v>-4.0168497299273686E-4</c:v>
                </c:pt>
                <c:pt idx="387">
                  <c:v>-3.9778245481420231E-4</c:v>
                </c:pt>
                <c:pt idx="388">
                  <c:v>-3.9392667468156003E-4</c:v>
                </c:pt>
                <c:pt idx="389">
                  <c:v>-3.9011697127702558E-4</c:v>
                </c:pt>
                <c:pt idx="390">
                  <c:v>-3.8635269399597708E-4</c:v>
                </c:pt>
                <c:pt idx="391">
                  <c:v>-3.8263320277138134E-4</c:v>
                </c:pt>
                <c:pt idx="392">
                  <c:v>-3.7895786786736323E-4</c:v>
                </c:pt>
                <c:pt idx="393">
                  <c:v>-3.7532606970267152E-4</c:v>
                </c:pt>
                <c:pt idx="394">
                  <c:v>-3.7173719866739614E-4</c:v>
                </c:pt>
                <c:pt idx="395">
                  <c:v>-3.6819065493100771E-4</c:v>
                </c:pt>
                <c:pt idx="396">
                  <c:v>-3.64685848280294E-4</c:v>
                </c:pt>
                <c:pt idx="397">
                  <c:v>-3.6122219794283239E-4</c:v>
                </c:pt>
                <c:pt idx="398">
                  <c:v>-3.5779913241721495E-4</c:v>
                </c:pt>
                <c:pt idx="399">
                  <c:v>-3.5441608930134516E-4</c:v>
                </c:pt>
                <c:pt idx="400">
                  <c:v>-3.5107251514484601E-4</c:v>
                </c:pt>
                <c:pt idx="401">
                  <c:v>-3.4776786527060985E-4</c:v>
                </c:pt>
                <c:pt idx="402">
                  <c:v>-3.4450160363203041E-4</c:v>
                </c:pt>
                <c:pt idx="403">
                  <c:v>-3.4127320265962846E-4</c:v>
                </c:pt>
                <c:pt idx="404">
                  <c:v>-3.3808214310092843E-4</c:v>
                </c:pt>
                <c:pt idx="405">
                  <c:v>-3.3492791388637342E-4</c:v>
                </c:pt>
                <c:pt idx="406">
                  <c:v>-3.3181001197402603E-4</c:v>
                </c:pt>
                <c:pt idx="407">
                  <c:v>-3.2872794221066378E-4</c:v>
                </c:pt>
                <c:pt idx="408">
                  <c:v>-3.2568121719673372E-4</c:v>
                </c:pt>
                <c:pt idx="409">
                  <c:v>-3.2266935714648641E-4</c:v>
                </c:pt>
                <c:pt idx="410">
                  <c:v>-3.1969188976161068E-4</c:v>
                </c:pt>
                <c:pt idx="411">
                  <c:v>-3.1674835008461966E-4</c:v>
                </c:pt>
                <c:pt idx="412">
                  <c:v>-3.1383828038695333E-4</c:v>
                </c:pt>
                <c:pt idx="413">
                  <c:v>-3.1096123003393787E-4</c:v>
                </c:pt>
                <c:pt idx="414">
                  <c:v>-3.0811675536324731E-4</c:v>
                </c:pt>
                <c:pt idx="415">
                  <c:v>-3.0530441956625826E-4</c:v>
                </c:pt>
                <c:pt idx="416">
                  <c:v>-3.0252379256458462E-4</c:v>
                </c:pt>
                <c:pt idx="417">
                  <c:v>-2.997744508972206E-4</c:v>
                </c:pt>
                <c:pt idx="418">
                  <c:v>-2.9705597760672008E-4</c:v>
                </c:pt>
                <c:pt idx="419">
                  <c:v>-2.9436796211862638E-4</c:v>
                </c:pt>
                <c:pt idx="420">
                  <c:v>-2.9171000014790506E-4</c:v>
                </c:pt>
                <c:pt idx="421">
                  <c:v>-2.8908169357355325E-4</c:v>
                </c:pt>
                <c:pt idx="422">
                  <c:v>-2.8648265034021182E-4</c:v>
                </c:pt>
                <c:pt idx="423">
                  <c:v>-2.8391248435784977E-4</c:v>
                </c:pt>
                <c:pt idx="424">
                  <c:v>-2.8137081539952012E-4</c:v>
                </c:pt>
                <c:pt idx="425">
                  <c:v>-2.7885726898561582E-4</c:v>
                </c:pt>
                <c:pt idx="426">
                  <c:v>-2.7637147631152221E-4</c:v>
                </c:pt>
                <c:pt idx="427">
                  <c:v>-2.739130741347672E-4</c:v>
                </c:pt>
                <c:pt idx="428">
                  <c:v>-2.7148170467567281E-4</c:v>
                </c:pt>
                <c:pt idx="429">
                  <c:v>-2.6907701554404495E-4</c:v>
                </c:pt>
                <c:pt idx="430">
                  <c:v>-2.666986596282542E-4</c:v>
                </c:pt>
                <c:pt idx="431">
                  <c:v>-2.6434629501999801E-4</c:v>
                </c:pt>
                <c:pt idx="432">
                  <c:v>-2.6201958492074059E-4</c:v>
                </c:pt>
                <c:pt idx="433">
                  <c:v>-2.5971819755201076E-4</c:v>
                </c:pt>
                <c:pt idx="434">
                  <c:v>-2.574418060820947E-4</c:v>
                </c:pt>
                <c:pt idx="435">
                  <c:v>-2.5519008853247728E-4</c:v>
                </c:pt>
                <c:pt idx="436">
                  <c:v>-2.5296272770067795E-4</c:v>
                </c:pt>
                <c:pt idx="437">
                  <c:v>-2.5075941107922993E-4</c:v>
                </c:pt>
                <c:pt idx="438">
                  <c:v>-2.4857983078140994E-4</c:v>
                </c:pt>
                <c:pt idx="439">
                  <c:v>-2.4642368346214697E-4</c:v>
                </c:pt>
                <c:pt idx="440">
                  <c:v>-2.4429067023893123E-4</c:v>
                </c:pt>
                <c:pt idx="441">
                  <c:v>-2.421804966242956E-4</c:v>
                </c:pt>
                <c:pt idx="442">
                  <c:v>-2.4009287244286835E-4</c:v>
                </c:pt>
                <c:pt idx="443">
                  <c:v>-2.3802751177253437E-4</c:v>
                </c:pt>
                <c:pt idx="444">
                  <c:v>-2.3598413287209628E-4</c:v>
                </c:pt>
                <c:pt idx="445">
                  <c:v>-2.3396245810025675E-4</c:v>
                </c:pt>
                <c:pt idx="446">
                  <c:v>-2.3196221386546014E-4</c:v>
                </c:pt>
                <c:pt idx="447">
                  <c:v>-2.2998313053812489E-4</c:v>
                </c:pt>
                <c:pt idx="448">
                  <c:v>-2.2802494241302269E-4</c:v>
                </c:pt>
                <c:pt idx="449">
                  <c:v>-2.2608738762729751E-4</c:v>
                </c:pt>
                <c:pt idx="450">
                  <c:v>-2.2417020809102164E-4</c:v>
                </c:pt>
                <c:pt idx="451">
                  <c:v>-2.2227314944475406E-4</c:v>
                </c:pt>
                <c:pt idx="452">
                  <c:v>-2.2039596099202548E-4</c:v>
                </c:pt>
                <c:pt idx="453">
                  <c:v>-2.1853839563085978E-4</c:v>
                </c:pt>
                <c:pt idx="454">
                  <c:v>-2.1670020980844005E-4</c:v>
                </c:pt>
                <c:pt idx="455">
                  <c:v>-2.148811634555232E-4</c:v>
                </c:pt>
                <c:pt idx="456">
                  <c:v>-2.1308101992760579E-4</c:v>
                </c:pt>
                <c:pt idx="457">
                  <c:v>-2.1129954596151924E-4</c:v>
                </c:pt>
                <c:pt idx="458">
                  <c:v>-2.0953651161080992E-4</c:v>
                </c:pt>
                <c:pt idx="459">
                  <c:v>-2.0779169019654895E-4</c:v>
                </c:pt>
                <c:pt idx="460">
                  <c:v>-2.0606485826007095E-4</c:v>
                </c:pt>
                <c:pt idx="461">
                  <c:v>-2.0435579548774672E-4</c:v>
                </c:pt>
                <c:pt idx="462">
                  <c:v>-2.0266428469843916E-4</c:v>
                </c:pt>
                <c:pt idx="463">
                  <c:v>-2.0099011176441902E-4</c:v>
                </c:pt>
                <c:pt idx="464">
                  <c:v>-1.9933306557664101E-4</c:v>
                </c:pt>
                <c:pt idx="465">
                  <c:v>-1.9769293797819676E-4</c:v>
                </c:pt>
                <c:pt idx="466">
                  <c:v>-1.960695237517712E-4</c:v>
                </c:pt>
                <c:pt idx="467">
                  <c:v>-1.9446262053766613E-4</c:v>
                </c:pt>
                <c:pt idx="468">
                  <c:v>-1.9287202881257821E-4</c:v>
                </c:pt>
                <c:pt idx="469">
                  <c:v>-1.9129755182594539E-4</c:v>
                </c:pt>
                <c:pt idx="470">
                  <c:v>-1.8973899557486756E-4</c:v>
                </c:pt>
                <c:pt idx="471">
                  <c:v>-1.8819616875588338E-4</c:v>
                </c:pt>
                <c:pt idx="472">
                  <c:v>-1.8666888270710307E-4</c:v>
                </c:pt>
                <c:pt idx="473">
                  <c:v>-1.8515695138795167E-4</c:v>
                </c:pt>
                <c:pt idx="474">
                  <c:v>-1.8366019132323112E-4</c:v>
                </c:pt>
                <c:pt idx="475">
                  <c:v>-1.8217842157514878E-4</c:v>
                </c:pt>
                <c:pt idx="476">
                  <c:v>-1.8071146368930853E-4</c:v>
                </c:pt>
                <c:pt idx="477">
                  <c:v>-1.7925914167445448E-4</c:v>
                </c:pt>
                <c:pt idx="478">
                  <c:v>-1.7782128194556915E-4</c:v>
                </c:pt>
                <c:pt idx="479">
                  <c:v>-1.7639771329493848E-4</c:v>
                </c:pt>
                <c:pt idx="480">
                  <c:v>-1.7498826686514505E-4</c:v>
                </c:pt>
                <c:pt idx="481">
                  <c:v>-1.7359277609216696E-4</c:v>
                </c:pt>
                <c:pt idx="482">
                  <c:v>-1.7221107668608651E-4</c:v>
                </c:pt>
                <c:pt idx="483">
                  <c:v>-1.7084300659058306E-4</c:v>
                </c:pt>
                <c:pt idx="484">
                  <c:v>-1.6948840594146182E-4</c:v>
                </c:pt>
                <c:pt idx="485">
                  <c:v>-1.6814711705700621E-4</c:v>
                </c:pt>
                <c:pt idx="486">
                  <c:v>-1.6681898437529121E-4</c:v>
                </c:pt>
                <c:pt idx="487">
                  <c:v>-1.6550385443296373E-4</c:v>
                </c:pt>
                <c:pt idx="488">
                  <c:v>-1.6420157584402312E-4</c:v>
                </c:pt>
                <c:pt idx="489">
                  <c:v>-1.6291199925160012E-4</c:v>
                </c:pt>
                <c:pt idx="490">
                  <c:v>-1.6163497730770172E-4</c:v>
                </c:pt>
                <c:pt idx="491">
                  <c:v>-1.6037036464138429E-4</c:v>
                </c:pt>
                <c:pt idx="492">
                  <c:v>-1.5911801781824748E-4</c:v>
                </c:pt>
                <c:pt idx="493">
                  <c:v>-1.5787779532693E-4</c:v>
                </c:pt>
                <c:pt idx="494">
                  <c:v>-1.5664955754246098E-4</c:v>
                </c:pt>
                <c:pt idx="495">
                  <c:v>-1.5543316669829095E-4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D7-44CA-97BB-961ED84F2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157744"/>
        <c:axId val="1298141936"/>
      </c:scatterChart>
      <c:valAx>
        <c:axId val="85045856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618399634653488"/>
              <c:y val="0.896324193107839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4816"/>
        <c:crossesAt val="-50"/>
        <c:crossBetween val="midCat"/>
      </c:valAx>
      <c:valAx>
        <c:axId val="8504548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850458560"/>
        <c:crossesAt val="0"/>
        <c:crossBetween val="midCat"/>
        <c:majorUnit val="5"/>
      </c:valAx>
      <c:valAx>
        <c:axId val="1298141936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298157744"/>
        <c:crosses val="max"/>
        <c:crossBetween val="midCat"/>
        <c:majorUnit val="5"/>
      </c:valAx>
      <c:valAx>
        <c:axId val="1298157744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8141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67573444410786"/>
          <c:y val="0.33511615665546973"/>
          <c:w val="0.27685874513258996"/>
          <c:h val="0.1637607152999741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Ripple:0.043dB  mib</a:t>
            </a:r>
            <a:endParaRPr lang="ja-JP" altLang="ja-JP" sz="1050">
              <a:effectLst/>
            </a:endParaRPr>
          </a:p>
          <a:p>
            <a:pPr>
              <a:defRPr/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05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6243289299792107"/>
          <c:y val="0.4764120299879642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37442991761428"/>
          <c:y val="5.9090645437276129E-2"/>
          <c:w val="0.7710585871662009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演算処理!$AT$34:$AT$80</c:f>
              <c:numCache>
                <c:formatCode>General</c:formatCode>
                <c:ptCount val="4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ED-42F5-8D57-8597D0932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振幅特性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ED-42F5-8D57-8597D0932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663665795520845"/>
              <c:y val="0.901316984559491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2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2701793214806435E-4"/>
              <c:y val="0.29145372496012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</c:valAx>
      <c:valAx>
        <c:axId val="34816335"/>
        <c:scaling>
          <c:orientation val="minMax"/>
          <c:max val="0"/>
          <c:min val="-5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  <c:majorUnit val="5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ripple.0.044fB maz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VSWR:1.22 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3600077684841683"/>
          <c:y val="0.35625033183966087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370588694156115"/>
          <c:y val="4.7539804394611723E-2"/>
          <c:w val="0.77439534291043499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演算処理!$AR$34:$AR$530</c:f>
              <c:numCache>
                <c:formatCode>General</c:formatCode>
                <c:ptCount val="497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  <c:pt idx="496">
                  <c:v>-44.496274249895876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5C-44E7-B8DE-C93AA4EC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演算処理!$AV$35:$AV$374</c:f>
              <c:numCache>
                <c:formatCode>General</c:formatCode>
                <c:ptCount val="340"/>
                <c:pt idx="0">
                  <c:v>3.1435308657260705</c:v>
                </c:pt>
                <c:pt idx="1">
                  <c:v>3.0339469207518115</c:v>
                </c:pt>
                <c:pt idx="2">
                  <c:v>2.9193303963779931</c:v>
                </c:pt>
                <c:pt idx="3">
                  <c:v>2.8021996874393147</c:v>
                </c:pt>
                <c:pt idx="4">
                  <c:v>2.6847187063775215</c:v>
                </c:pt>
                <c:pt idx="5">
                  <c:v>2.5686681889049807</c:v>
                </c:pt>
                <c:pt idx="6">
                  <c:v>2.4554508251077953</c:v>
                </c:pt>
                <c:pt idx="7">
                  <c:v>2.346119738929842</c:v>
                </c:pt>
                <c:pt idx="8">
                  <c:v>2.241420670193901</c:v>
                </c:pt>
                <c:pt idx="9">
                  <c:v>2.1418400772681006</c:v>
                </c:pt>
                <c:pt idx="10">
                  <c:v>2.0476535506375368</c:v>
                </c:pt>
                <c:pt idx="11">
                  <c:v>1.9589709429532847</c:v>
                </c:pt>
                <c:pt idx="12">
                  <c:v>1.8757762518818661</c:v>
                </c:pt>
                <c:pt idx="13">
                  <c:v>1.7979614799526287</c:v>
                </c:pt>
                <c:pt idx="14">
                  <c:v>1.7253544800535807</c:v>
                </c:pt>
                <c:pt idx="15">
                  <c:v>1.6577412579938011</c:v>
                </c:pt>
                <c:pt idx="16">
                  <c:v>1.5948834336090161</c:v>
                </c:pt>
                <c:pt idx="17">
                  <c:v>1.5365316374764004</c:v>
                </c:pt>
                <c:pt idx="18">
                  <c:v>1.4824356023952727</c:v>
                </c:pt>
                <c:pt idx="19">
                  <c:v>1.4323516409641408</c:v>
                </c:pt>
                <c:pt idx="20">
                  <c:v>1.3860481118204862</c:v>
                </c:pt>
                <c:pt idx="21">
                  <c:v>1.3433093853647582</c:v>
                </c:pt>
                <c:pt idx="22">
                  <c:v>1.3039387353411702</c:v>
                </c:pt>
                <c:pt idx="23">
                  <c:v>1.2677605108064649</c:v>
                </c:pt>
                <c:pt idx="24">
                  <c:v>1.2346218861429301</c:v>
                </c:pt>
                <c:pt idx="25">
                  <c:v>1.2043944457244917</c:v>
                </c:pt>
                <c:pt idx="26">
                  <c:v>1.176975834990122</c:v>
                </c:pt>
                <c:pt idx="27">
                  <c:v>1.1522917016425478</c:v>
                </c:pt>
                <c:pt idx="28">
                  <c:v>1.130298160975997</c:v>
                </c:pt>
                <c:pt idx="29">
                  <c:v>1.110985050973146</c:v>
                </c:pt>
                <c:pt idx="30">
                  <c:v>1.0943803011782525</c:v>
                </c:pt>
                <c:pt idx="31">
                  <c:v>1.080555833393507</c:v>
                </c:pt>
                <c:pt idx="32">
                  <c:v>1.0696355563847959</c:v>
                </c:pt>
                <c:pt idx="33">
                  <c:v>1.0618062340694887</c:v>
                </c:pt>
                <c:pt idx="34">
                  <c:v>1.0573323340291216</c:v>
                </c:pt>
                <c:pt idx="35">
                  <c:v>1.0565764604723495</c:v>
                </c:pt>
                <c:pt idx="36">
                  <c:v>1.0600277414143364</c:v>
                </c:pt>
                <c:pt idx="37">
                  <c:v>1.0683417389931953</c:v>
                </c:pt>
                <c:pt idx="38">
                  <c:v>1.0823973678163281</c:v>
                </c:pt>
                <c:pt idx="39">
                  <c:v>1.1033794372758416</c:v>
                </c:pt>
                <c:pt idx="40">
                  <c:v>1.132900680764326</c:v>
                </c:pt>
                <c:pt idx="41">
                  <c:v>1.1731861770817653</c:v>
                </c:pt>
                <c:pt idx="42">
                  <c:v>1.2273591455892043</c:v>
                </c:pt>
                <c:pt idx="43">
                  <c:v>1.2998966904016154</c:v>
                </c:pt>
                <c:pt idx="44">
                  <c:v>1.3973807107661498</c:v>
                </c:pt>
                <c:pt idx="45">
                  <c:v>1.5297824500093526</c:v>
                </c:pt>
                <c:pt idx="46">
                  <c:v>1.7127569681131405</c:v>
                </c:pt>
                <c:pt idx="47">
                  <c:v>1.9719510184467737</c:v>
                </c:pt>
                <c:pt idx="48">
                  <c:v>2.3515666167573852</c:v>
                </c:pt>
                <c:pt idx="49">
                  <c:v>2.9325028470114027</c:v>
                </c:pt>
                <c:pt idx="50">
                  <c:v>3.8733188866409947</c:v>
                </c:pt>
                <c:pt idx="51">
                  <c:v>5.505995492548502</c:v>
                </c:pt>
                <c:pt idx="52">
                  <c:v>8.5296580245915639</c:v>
                </c:pt>
                <c:pt idx="53">
                  <c:v>13.936803611166905</c:v>
                </c:pt>
                <c:pt idx="54">
                  <c:v>-58.459134242248687</c:v>
                </c:pt>
                <c:pt idx="55">
                  <c:v>-129.01515875885045</c:v>
                </c:pt>
                <c:pt idx="56">
                  <c:v>-57.3570361815569</c:v>
                </c:pt>
                <c:pt idx="57">
                  <c:v>16.04071664629857</c:v>
                </c:pt>
                <c:pt idx="58">
                  <c:v>10.267128911040055</c:v>
                </c:pt>
                <c:pt idx="59">
                  <c:v>6.4455697434188943</c:v>
                </c:pt>
                <c:pt idx="60">
                  <c:v>4.5633360125262978</c:v>
                </c:pt>
                <c:pt idx="61">
                  <c:v>3.3204318604643319</c:v>
                </c:pt>
                <c:pt idx="62">
                  <c:v>2.380429219615857</c:v>
                </c:pt>
                <c:pt idx="63">
                  <c:v>1.9287398176570401</c:v>
                </c:pt>
                <c:pt idx="64">
                  <c:v>1.6176718154936502</c:v>
                </c:pt>
                <c:pt idx="65">
                  <c:v>1.3939918535293794</c:v>
                </c:pt>
                <c:pt idx="66">
                  <c:v>1.2273488085905828</c:v>
                </c:pt>
                <c:pt idx="67">
                  <c:v>1.0994781123428921</c:v>
                </c:pt>
                <c:pt idx="68">
                  <c:v>0.99887656125614999</c:v>
                </c:pt>
                <c:pt idx="69">
                  <c:v>0.91801468567776534</c:v>
                </c:pt>
                <c:pt idx="70">
                  <c:v>0.85179932908625589</c:v>
                </c:pt>
                <c:pt idx="71">
                  <c:v>0.79668643703421804</c:v>
                </c:pt>
                <c:pt idx="72">
                  <c:v>0.75014851164083796</c:v>
                </c:pt>
                <c:pt idx="73">
                  <c:v>0.71034378010765431</c:v>
                </c:pt>
                <c:pt idx="74">
                  <c:v>0.67590437960567806</c:v>
                </c:pt>
                <c:pt idx="75">
                  <c:v>0.64579707945057485</c:v>
                </c:pt>
                <c:pt idx="76">
                  <c:v>0.61922950369078456</c:v>
                </c:pt>
                <c:pt idx="77">
                  <c:v>0.59558563721221935</c:v>
                </c:pt>
                <c:pt idx="78">
                  <c:v>0.5743806176340287</c:v>
                </c:pt>
                <c:pt idx="79">
                  <c:v>0.55522849523906226</c:v>
                </c:pt>
                <c:pt idx="80">
                  <c:v>0.53781887846730503</c:v>
                </c:pt>
                <c:pt idx="81">
                  <c:v>0.52189977287854528</c:v>
                </c:pt>
                <c:pt idx="82">
                  <c:v>0.50726480521609163</c:v>
                </c:pt>
                <c:pt idx="83">
                  <c:v>0.49374359709716847</c:v>
                </c:pt>
                <c:pt idx="84">
                  <c:v>0.48119443103097664</c:v>
                </c:pt>
                <c:pt idx="85">
                  <c:v>0.46949860529506704</c:v>
                </c:pt>
                <c:pt idx="86">
                  <c:v>0.45855604721095156</c:v>
                </c:pt>
                <c:pt idx="87">
                  <c:v>0.44828187397217156</c:v>
                </c:pt>
                <c:pt idx="88">
                  <c:v>0.4386036739744788</c:v>
                </c:pt>
                <c:pt idx="89">
                  <c:v>0.42945934102844685</c:v>
                </c:pt>
                <c:pt idx="90">
                  <c:v>0.4207953364714061</c:v>
                </c:pt>
                <c:pt idx="91">
                  <c:v>0.41256528511410623</c:v>
                </c:pt>
                <c:pt idx="92">
                  <c:v>0.4047288336052286</c:v>
                </c:pt>
                <c:pt idx="93">
                  <c:v>0.39725071654309113</c:v>
                </c:pt>
                <c:pt idx="94">
                  <c:v>0.39009998815856761</c:v>
                </c:pt>
                <c:pt idx="95">
                  <c:v>0.38324938679240422</c:v>
                </c:pt>
                <c:pt idx="96">
                  <c:v>0.37667480651811663</c:v>
                </c:pt>
                <c:pt idx="97">
                  <c:v>0.37035485570806909</c:v>
                </c:pt>
                <c:pt idx="98">
                  <c:v>0.36427048652991384</c:v>
                </c:pt>
                <c:pt idx="99">
                  <c:v>0.35840468260743502</c:v>
                </c:pt>
                <c:pt idx="100">
                  <c:v>0.35274219461031348</c:v>
                </c:pt>
                <c:pt idx="101">
                  <c:v>0.34726931552218532</c:v>
                </c:pt>
                <c:pt idx="102">
                  <c:v>0.34197368890319707</c:v>
                </c:pt>
                <c:pt idx="103">
                  <c:v>0.33684414470494572</c:v>
                </c:pt>
                <c:pt idx="104">
                  <c:v>0.33187055818696076</c:v>
                </c:pt>
                <c:pt idx="105">
                  <c:v>0.32704372827848421</c:v>
                </c:pt>
                <c:pt idx="106">
                  <c:v>0.32235527236776151</c:v>
                </c:pt>
                <c:pt idx="107">
                  <c:v>0.31779753502059699</c:v>
                </c:pt>
                <c:pt idx="108">
                  <c:v>0.31336350854840744</c:v>
                </c:pt>
                <c:pt idx="109">
                  <c:v>0.309046763691531</c:v>
                </c:pt>
                <c:pt idx="110">
                  <c:v>0.3048413889630493</c:v>
                </c:pt>
                <c:pt idx="111">
                  <c:v>0.30074193743156186</c:v>
                </c:pt>
                <c:pt idx="112">
                  <c:v>0.29674337991121563</c:v>
                </c:pt>
                <c:pt idx="113">
                  <c:v>0.29284106368685542</c:v>
                </c:pt>
                <c:pt idx="114">
                  <c:v>0.28903067603329385</c:v>
                </c:pt>
                <c:pt idx="115">
                  <c:v>0.28530821189808309</c:v>
                </c:pt>
                <c:pt idx="116">
                  <c:v>0.28166994520927935</c:v>
                </c:pt>
                <c:pt idx="117">
                  <c:v>0.27811240334693027</c:v>
                </c:pt>
                <c:pt idx="118">
                  <c:v>0.27463234438242939</c:v>
                </c:pt>
                <c:pt idx="119">
                  <c:v>0.27122673674479164</c:v>
                </c:pt>
                <c:pt idx="120">
                  <c:v>0.26789274101982391</c:v>
                </c:pt>
                <c:pt idx="121">
                  <c:v>0.26462769362743671</c:v>
                </c:pt>
                <c:pt idx="122">
                  <c:v>0.2614290921567789</c:v>
                </c:pt>
                <c:pt idx="123">
                  <c:v>0.25829458216704537</c:v>
                </c:pt>
                <c:pt idx="124">
                  <c:v>0.25522194528704661</c:v>
                </c:pt>
                <c:pt idx="125">
                  <c:v>0.25220908846771883</c:v>
                </c:pt>
                <c:pt idx="126">
                  <c:v>0.24925403425984077</c:v>
                </c:pt>
                <c:pt idx="127">
                  <c:v>0.24635491200515638</c:v>
                </c:pt>
                <c:pt idx="128">
                  <c:v>0.24350994984289082</c:v>
                </c:pt>
                <c:pt idx="129">
                  <c:v>0.2407174674446903</c:v>
                </c:pt>
                <c:pt idx="130">
                  <c:v>0.23797586940255047</c:v>
                </c:pt>
                <c:pt idx="131">
                  <c:v>0.23528363920154285</c:v>
                </c:pt>
                <c:pt idx="132">
                  <c:v>0.23263933371868789</c:v>
                </c:pt>
                <c:pt idx="133">
                  <c:v>0.23004157819436699</c:v>
                </c:pt>
                <c:pt idx="134">
                  <c:v>0.22748906163013061</c:v>
                </c:pt>
                <c:pt idx="135">
                  <c:v>0.22498053257069187</c:v>
                </c:pt>
                <c:pt idx="136">
                  <c:v>0.22251479523345705</c:v>
                </c:pt>
                <c:pt idx="137">
                  <c:v>0.22009070595206578</c:v>
                </c:pt>
                <c:pt idx="138">
                  <c:v>0.21770716990490366</c:v>
                </c:pt>
                <c:pt idx="139">
                  <c:v>0.21536313810148167</c:v>
                </c:pt>
                <c:pt idx="140">
                  <c:v>0.21305760460378298</c:v>
                </c:pt>
                <c:pt idx="141">
                  <c:v>0.21078960396052493</c:v>
                </c:pt>
                <c:pt idx="142">
                  <c:v>0.208558208835917</c:v>
                </c:pt>
                <c:pt idx="143">
                  <c:v>0.20636252781533249</c:v>
                </c:pt>
                <c:pt idx="144">
                  <c:v>0.20420170337254481</c:v>
                </c:pt>
                <c:pt idx="145">
                  <c:v>0.20207490998468486</c:v>
                </c:pt>
                <c:pt idx="146">
                  <c:v>0.19998135238216194</c:v>
                </c:pt>
                <c:pt idx="147">
                  <c:v>0.19792026392227841</c:v>
                </c:pt>
                <c:pt idx="148">
                  <c:v>0.19589090507624504</c:v>
                </c:pt>
                <c:pt idx="149">
                  <c:v>0.19389256202006666</c:v>
                </c:pt>
                <c:pt idx="150">
                  <c:v>0.19192454532128997</c:v>
                </c:pt>
                <c:pt idx="151">
                  <c:v>0.18998618871320516</c:v>
                </c:pt>
                <c:pt idx="152">
                  <c:v>0.18807684795037558</c:v>
                </c:pt>
                <c:pt idx="153">
                  <c:v>0.18619589973832415</c:v>
                </c:pt>
                <c:pt idx="154">
                  <c:v>0.18434274073216161</c:v>
                </c:pt>
                <c:pt idx="155">
                  <c:v>0.18251678659860915</c:v>
                </c:pt>
                <c:pt idx="156">
                  <c:v>0.18071747113658362</c:v>
                </c:pt>
                <c:pt idx="157">
                  <c:v>0.17894424545208298</c:v>
                </c:pt>
                <c:pt idx="158">
                  <c:v>0.17719657718321369</c:v>
                </c:pt>
                <c:pt idx="159">
                  <c:v>0.17547394977169989</c:v>
                </c:pt>
                <c:pt idx="160">
                  <c:v>0.17377586177753671</c:v>
                </c:pt>
                <c:pt idx="161">
                  <c:v>0.172101826233689</c:v>
                </c:pt>
                <c:pt idx="162">
                  <c:v>0.1704513700378423</c:v>
                </c:pt>
                <c:pt idx="163">
                  <c:v>0.16882403337890106</c:v>
                </c:pt>
                <c:pt idx="164">
                  <c:v>0.16721936919540173</c:v>
                </c:pt>
                <c:pt idx="165">
                  <c:v>0.1656369426641478</c:v>
                </c:pt>
                <c:pt idx="166">
                  <c:v>0.16407633071643174</c:v>
                </c:pt>
                <c:pt idx="167">
                  <c:v>0.16253712158060324</c:v>
                </c:pt>
                <c:pt idx="168">
                  <c:v>0.16101891434867432</c:v>
                </c:pt>
                <c:pt idx="169">
                  <c:v>0.15952131856575574</c:v>
                </c:pt>
                <c:pt idx="170">
                  <c:v>0.1580439538406988</c:v>
                </c:pt>
                <c:pt idx="171">
                  <c:v>0.15658644947653347</c:v>
                </c:pt>
                <c:pt idx="172">
                  <c:v>0.15514844411954529</c:v>
                </c:pt>
                <c:pt idx="173">
                  <c:v>0.15372958542573301</c:v>
                </c:pt>
                <c:pt idx="174">
                  <c:v>0.15232952974364794</c:v>
                </c:pt>
                <c:pt idx="175">
                  <c:v>0.15094794181245946</c:v>
                </c:pt>
                <c:pt idx="176">
                  <c:v>0.14958449447454833</c:v>
                </c:pt>
                <c:pt idx="177">
                  <c:v>0.14823886840147182</c:v>
                </c:pt>
                <c:pt idx="178">
                  <c:v>0.1469107518327861</c:v>
                </c:pt>
                <c:pt idx="179">
                  <c:v>0.14559984032670831</c:v>
                </c:pt>
                <c:pt idx="180">
                  <c:v>0.14430583652215584</c:v>
                </c:pt>
                <c:pt idx="181">
                  <c:v>0.14302844991135105</c:v>
                </c:pt>
                <c:pt idx="182">
                  <c:v>0.14176739662237228</c:v>
                </c:pt>
                <c:pt idx="183">
                  <c:v>0.14052239921138041</c:v>
                </c:pt>
                <c:pt idx="184">
                  <c:v>0.13929318646340924</c:v>
                </c:pt>
                <c:pt idx="185">
                  <c:v>0.13807949320198495</c:v>
                </c:pt>
                <c:pt idx="186">
                  <c:v>0.13688106010637277</c:v>
                </c:pt>
                <c:pt idx="187">
                  <c:v>0.13569763353657735</c:v>
                </c:pt>
                <c:pt idx="188">
                  <c:v>0.13452896536540435</c:v>
                </c:pt>
                <c:pt idx="189">
                  <c:v>0.1333748128172588</c:v>
                </c:pt>
                <c:pt idx="190">
                  <c:v>0.13223493831343255</c:v>
                </c:pt>
                <c:pt idx="191">
                  <c:v>0.13110910932336306</c:v>
                </c:pt>
                <c:pt idx="192">
                  <c:v>0.12999709822177954</c:v>
                </c:pt>
                <c:pt idx="193">
                  <c:v>0.1288986821511707</c:v>
                </c:pt>
                <c:pt idx="194">
                  <c:v>0.12781364288966202</c:v>
                </c:pt>
                <c:pt idx="195">
                  <c:v>0.12674176672361634</c:v>
                </c:pt>
                <c:pt idx="196">
                  <c:v>0.12568284432510105</c:v>
                </c:pt>
                <c:pt idx="197">
                  <c:v>0.12463667063381606</c:v>
                </c:pt>
                <c:pt idx="198">
                  <c:v>0.1236030447431407</c:v>
                </c:pt>
                <c:pt idx="199">
                  <c:v>0.12258176979046988</c:v>
                </c:pt>
                <c:pt idx="200">
                  <c:v>0.1215726528512464</c:v>
                </c:pt>
                <c:pt idx="201">
                  <c:v>0.12057550483675315</c:v>
                </c:pt>
                <c:pt idx="202">
                  <c:v>0.11959014039544837</c:v>
                </c:pt>
                <c:pt idx="203">
                  <c:v>0.11861637781764843</c:v>
                </c:pt>
                <c:pt idx="204">
                  <c:v>0.11765403894338754</c:v>
                </c:pt>
                <c:pt idx="205">
                  <c:v>0.11670294907346097</c:v>
                </c:pt>
                <c:pt idx="206">
                  <c:v>0.11576293688329155</c:v>
                </c:pt>
                <c:pt idx="207">
                  <c:v>0.11483383433966056</c:v>
                </c:pt>
                <c:pt idx="208">
                  <c:v>0.11391547662016552</c:v>
                </c:pt>
                <c:pt idx="209">
                  <c:v>0.11300770203520173</c:v>
                </c:pt>
                <c:pt idx="210">
                  <c:v>0.11211035195240972</c:v>
                </c:pt>
                <c:pt idx="211">
                  <c:v>0.11122327072360362</c:v>
                </c:pt>
                <c:pt idx="212">
                  <c:v>0.11034630561378987</c:v>
                </c:pt>
                <c:pt idx="213">
                  <c:v>0.10947930673253076</c:v>
                </c:pt>
                <c:pt idx="214">
                  <c:v>0.10862212696732672</c:v>
                </c:pt>
                <c:pt idx="215">
                  <c:v>0.10777462191900579</c:v>
                </c:pt>
                <c:pt idx="216">
                  <c:v>0.10693664983905074</c:v>
                </c:pt>
                <c:pt idx="217">
                  <c:v>0.10610807156883817</c:v>
                </c:pt>
                <c:pt idx="218">
                  <c:v>0.10528875048054975</c:v>
                </c:pt>
                <c:pt idx="219">
                  <c:v>0.10447855241992141</c:v>
                </c:pt>
                <c:pt idx="220">
                  <c:v>0.10367734565055042</c:v>
                </c:pt>
                <c:pt idx="221">
                  <c:v>0.10288500079988853</c:v>
                </c:pt>
                <c:pt idx="222">
                  <c:v>0.10210139080660444</c:v>
                </c:pt>
                <c:pt idx="223">
                  <c:v>0.10132639086969157</c:v>
                </c:pt>
                <c:pt idx="224">
                  <c:v>0.1005598783987007</c:v>
                </c:pt>
                <c:pt idx="225">
                  <c:v>9.9801732965535211E-2</c:v>
                </c:pt>
                <c:pt idx="226">
                  <c:v>9.9051836257552831E-2</c:v>
                </c:pt>
                <c:pt idx="227">
                  <c:v>9.8310072031842069E-2</c:v>
                </c:pt>
                <c:pt idx="228">
                  <c:v>9.7576326070843517E-2</c:v>
                </c:pt>
                <c:pt idx="229">
                  <c:v>9.6850486139113859E-2</c:v>
                </c:pt>
                <c:pt idx="230">
                  <c:v>9.6132441941240265E-2</c:v>
                </c:pt>
                <c:pt idx="231">
                  <c:v>9.5422085080856436E-2</c:v>
                </c:pt>
                <c:pt idx="232">
                  <c:v>9.4719309020753928E-2</c:v>
                </c:pt>
                <c:pt idx="233">
                  <c:v>9.4024009044050894E-2</c:v>
                </c:pt>
                <c:pt idx="234">
                  <c:v>9.3336082216252628E-2</c:v>
                </c:pt>
                <c:pt idx="235">
                  <c:v>9.2655427348479771E-2</c:v>
                </c:pt>
                <c:pt idx="236">
                  <c:v>9.1981944961419079E-2</c:v>
                </c:pt>
                <c:pt idx="237">
                  <c:v>9.13155372503726E-2</c:v>
                </c:pt>
                <c:pt idx="238">
                  <c:v>9.0656108051030401E-2</c:v>
                </c:pt>
                <c:pt idx="239">
                  <c:v>9.0003562806225804E-2</c:v>
                </c:pt>
                <c:pt idx="240">
                  <c:v>8.9357808533440455E-2</c:v>
                </c:pt>
                <c:pt idx="241">
                  <c:v>8.8718753793073313E-2</c:v>
                </c:pt>
                <c:pt idx="242">
                  <c:v>8.8086308657674708E-2</c:v>
                </c:pt>
                <c:pt idx="243">
                  <c:v>8.7460384681644493E-2</c:v>
                </c:pt>
                <c:pt idx="244">
                  <c:v>8.684089487193862E-2</c:v>
                </c:pt>
                <c:pt idx="245">
                  <c:v>8.6227753659283951E-2</c:v>
                </c:pt>
                <c:pt idx="246">
                  <c:v>8.5620876870207682E-2</c:v>
                </c:pt>
                <c:pt idx="247">
                  <c:v>8.5020181699618433E-2</c:v>
                </c:pt>
                <c:pt idx="248">
                  <c:v>8.4425586684196446E-2</c:v>
                </c:pt>
                <c:pt idx="249">
                  <c:v>8.3837011676183154E-2</c:v>
                </c:pt>
                <c:pt idx="250">
                  <c:v>8.3254377818056433E-2</c:v>
                </c:pt>
                <c:pt idx="251">
                  <c:v>8.2677607517505539E-2</c:v>
                </c:pt>
                <c:pt idx="252">
                  <c:v>8.2106624423248273E-2</c:v>
                </c:pt>
                <c:pt idx="253">
                  <c:v>8.1541353401229602E-2</c:v>
                </c:pt>
                <c:pt idx="254">
                  <c:v>8.0981720511419386E-2</c:v>
                </c:pt>
                <c:pt idx="255">
                  <c:v>8.0427652985172793E-2</c:v>
                </c:pt>
                <c:pt idx="256">
                  <c:v>7.9879079203055064E-2</c:v>
                </c:pt>
                <c:pt idx="257">
                  <c:v>7.9335928673159112E-2</c:v>
                </c:pt>
                <c:pt idx="258">
                  <c:v>7.8798132009991362E-2</c:v>
                </c:pt>
                <c:pt idx="259">
                  <c:v>7.8265620913728087E-2</c:v>
                </c:pt>
                <c:pt idx="260">
                  <c:v>7.7738328149988517E-2</c:v>
                </c:pt>
                <c:pt idx="261">
                  <c:v>7.7216187530054783E-2</c:v>
                </c:pt>
                <c:pt idx="262">
                  <c:v>7.6699133891526258E-2</c:v>
                </c:pt>
                <c:pt idx="263">
                  <c:v>7.6187103079319876E-2</c:v>
                </c:pt>
                <c:pt idx="264">
                  <c:v>7.5680031927280358E-2</c:v>
                </c:pt>
                <c:pt idx="265">
                  <c:v>7.5177858239923678E-2</c:v>
                </c:pt>
                <c:pt idx="266">
                  <c:v>7.4680520774829326E-2</c:v>
                </c:pt>
                <c:pt idx="267">
                  <c:v>7.4187959225238923E-2</c:v>
                </c:pt>
                <c:pt idx="268">
                  <c:v>7.370011420309544E-2</c:v>
                </c:pt>
                <c:pt idx="269">
                  <c:v>7.3216927222462383E-2</c:v>
                </c:pt>
                <c:pt idx="270">
                  <c:v>7.2738340683228361E-2</c:v>
                </c:pt>
                <c:pt idx="271">
                  <c:v>7.226429785523994E-2</c:v>
                </c:pt>
                <c:pt idx="272">
                  <c:v>7.1794742862712382E-2</c:v>
                </c:pt>
                <c:pt idx="273">
                  <c:v>7.1329620668946839E-2</c:v>
                </c:pt>
                <c:pt idx="274">
                  <c:v>7.0868877061516775E-2</c:v>
                </c:pt>
                <c:pt idx="275">
                  <c:v>7.0412458637472058E-2</c:v>
                </c:pt>
                <c:pt idx="276">
                  <c:v>6.996031278924579E-2</c:v>
                </c:pt>
                <c:pt idx="277">
                  <c:v>6.9512387690423186E-2</c:v>
                </c:pt>
                <c:pt idx="278">
                  <c:v>6.9068632282174774E-2</c:v>
                </c:pt>
                <c:pt idx="279">
                  <c:v>6.8628996259745292E-2</c:v>
                </c:pt>
                <c:pt idx="280">
                  <c:v>6.8193430059283092E-2</c:v>
                </c:pt>
                <c:pt idx="281">
                  <c:v>6.7761884844931036E-2</c:v>
                </c:pt>
                <c:pt idx="282">
                  <c:v>6.733431249628781E-2</c:v>
                </c:pt>
                <c:pt idx="283">
                  <c:v>6.6910665595797086E-2</c:v>
                </c:pt>
                <c:pt idx="284">
                  <c:v>6.6490897416921296E-2</c:v>
                </c:pt>
                <c:pt idx="285">
                  <c:v>6.6074961911983948E-2</c:v>
                </c:pt>
                <c:pt idx="286">
                  <c:v>6.5662813700659156E-2</c:v>
                </c:pt>
                <c:pt idx="287">
                  <c:v>6.5254408058552413E-2</c:v>
                </c:pt>
                <c:pt idx="288">
                  <c:v>6.4849700905925053E-2</c:v>
                </c:pt>
                <c:pt idx="289">
                  <c:v>6.4448648796815222E-2</c:v>
                </c:pt>
                <c:pt idx="290">
                  <c:v>6.405120890823908E-2</c:v>
                </c:pt>
                <c:pt idx="291">
                  <c:v>6.3657339029678212E-2</c:v>
                </c:pt>
                <c:pt idx="292">
                  <c:v>6.3266997552683391E-2</c:v>
                </c:pt>
                <c:pt idx="293">
                  <c:v>6.2880143460872284E-2</c:v>
                </c:pt>
                <c:pt idx="294">
                  <c:v>6.2496736319821999E-2</c:v>
                </c:pt>
                <c:pt idx="295">
                  <c:v>6.2116736267480183E-2</c:v>
                </c:pt>
                <c:pt idx="296">
                  <c:v>6.1740104004560536E-2</c:v>
                </c:pt>
                <c:pt idx="297">
                  <c:v>6.1366800785113501E-2</c:v>
                </c:pt>
                <c:pt idx="298">
                  <c:v>6.0996788407493487E-2</c:v>
                </c:pt>
                <c:pt idx="299">
                  <c:v>6.0630029205156061E-2</c:v>
                </c:pt>
                <c:pt idx="300">
                  <c:v>6.0266486037983083E-2</c:v>
                </c:pt>
                <c:pt idx="301">
                  <c:v>5.9906122283545915E-2</c:v>
                </c:pt>
                <c:pt idx="302">
                  <c:v>5.9548901828579845E-2</c:v>
                </c:pt>
                <c:pt idx="303">
                  <c:v>5.9194789060705598E-2</c:v>
                </c:pt>
                <c:pt idx="304">
                  <c:v>5.884374886020817E-2</c:v>
                </c:pt>
                <c:pt idx="305">
                  <c:v>5.8495746591993421E-2</c:v>
                </c:pt>
                <c:pt idx="306">
                  <c:v>5.815074809774564E-2</c:v>
                </c:pt>
                <c:pt idx="307">
                  <c:v>5.7808719688187467E-2</c:v>
                </c:pt>
                <c:pt idx="308">
                  <c:v>5.7469628135473655E-2</c:v>
                </c:pt>
                <c:pt idx="309">
                  <c:v>5.7133440665779023E-2</c:v>
                </c:pt>
                <c:pt idx="310">
                  <c:v>5.6800124951965604E-2</c:v>
                </c:pt>
                <c:pt idx="311">
                  <c:v>5.6469649106449145E-2</c:v>
                </c:pt>
                <c:pt idx="312">
                  <c:v>5.6141981674108513E-2</c:v>
                </c:pt>
                <c:pt idx="313">
                  <c:v>5.5817091625443183E-2</c:v>
                </c:pt>
                <c:pt idx="314">
                  <c:v>5.5494948349737366E-2</c:v>
                </c:pt>
                <c:pt idx="315">
                  <c:v>5.5175521648440237E-2</c:v>
                </c:pt>
                <c:pt idx="316">
                  <c:v>5.4858781728597074E-2</c:v>
                </c:pt>
                <c:pt idx="317">
                  <c:v>5.4544699196539197E-2</c:v>
                </c:pt>
                <c:pt idx="318">
                  <c:v>5.4233245051366279E-2</c:v>
                </c:pt>
                <c:pt idx="319">
                  <c:v>5.3924390679081315E-2</c:v>
                </c:pt>
                <c:pt idx="320">
                  <c:v>5.361810784618553E-2</c:v>
                </c:pt>
                <c:pt idx="321">
                  <c:v>5.331436869397406E-2</c:v>
                </c:pt>
                <c:pt idx="322">
                  <c:v>5.3013145732557679E-2</c:v>
                </c:pt>
                <c:pt idx="323">
                  <c:v>5.2714411835121162E-2</c:v>
                </c:pt>
                <c:pt idx="324">
                  <c:v>5.2418140232348275E-2</c:v>
                </c:pt>
                <c:pt idx="325">
                  <c:v>5.2124304506766451E-2</c:v>
                </c:pt>
                <c:pt idx="326">
                  <c:v>5.1832878587439117E-2</c:v>
                </c:pt>
                <c:pt idx="327">
                  <c:v>5.1543836744465873E-2</c:v>
                </c:pt>
                <c:pt idx="328">
                  <c:v>5.1257153583866573E-2</c:v>
                </c:pt>
                <c:pt idx="329">
                  <c:v>5.0972804042336124E-2</c:v>
                </c:pt>
                <c:pt idx="330">
                  <c:v>5.0690763382184034E-2</c:v>
                </c:pt>
                <c:pt idx="331">
                  <c:v>5.0411007186430587E-2</c:v>
                </c:pt>
                <c:pt idx="332">
                  <c:v>5.013351135377702E-2</c:v>
                </c:pt>
                <c:pt idx="333">
                  <c:v>4.9858252093943942E-2</c:v>
                </c:pt>
                <c:pt idx="334">
                  <c:v>4.9585205922851885E-2</c:v>
                </c:pt>
                <c:pt idx="335">
                  <c:v>4.9314349658015982E-2</c:v>
                </c:pt>
                <c:pt idx="336">
                  <c:v>4.9045660413992734E-2</c:v>
                </c:pt>
                <c:pt idx="337">
                  <c:v>4.8779115597905223E-2</c:v>
                </c:pt>
                <c:pt idx="338">
                  <c:v>4.8514692904976425E-2</c:v>
                </c:pt>
                <c:pt idx="339">
                  <c:v>4.8252370314346149E-2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5C-44E7-B8DE-C93AA4EC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1625392837023751"/>
              <c:y val="0.926104307842471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779166984833186"/>
              <c:y val="0.269321796101711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788800588137592"/>
          <c:y val="9.4029358991236517E-2"/>
          <c:w val="0.2600124624709681"/>
          <c:h val="0.18460702828813061"/>
        </c:manualLayout>
      </c:layout>
      <c:overlay val="1"/>
      <c:spPr>
        <a:solidFill>
          <a:schemeClr val="bg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数値計算による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3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+1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Rl ; 20dB  min</a:t>
            </a:r>
          </a:p>
          <a:p>
            <a:pPr>
              <a:defRPr/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VSWR:1.22 max</a:t>
            </a:r>
            <a:endParaRPr lang="ja-JP" altLang="en-US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0253854160898938"/>
          <c:y val="0.106971398927684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9.8672376618580762E-2"/>
          <c:y val="4.0250524240025551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演算処理!$AR$34:$AR$529</c:f>
              <c:numCache>
                <c:formatCode>General</c:formatCode>
                <c:ptCount val="496"/>
                <c:pt idx="0">
                  <c:v>-7.1636525194422474E-5</c:v>
                </c:pt>
                <c:pt idx="1">
                  <c:v>-1.4738053368284676E-4</c:v>
                </c:pt>
                <c:pt idx="2">
                  <c:v>-2.7049270643166989E-4</c:v>
                </c:pt>
                <c:pt idx="3">
                  <c:v>-4.564397924850716E-4</c:v>
                </c:pt>
                <c:pt idx="4">
                  <c:v>-7.2204964772077155E-4</c:v>
                </c:pt>
                <c:pt idx="5">
                  <c:v>-1.0850813518695421E-3</c:v>
                </c:pt>
                <c:pt idx="6">
                  <c:v>-1.5637432451478749E-3</c:v>
                </c:pt>
                <c:pt idx="7">
                  <c:v>-2.1761615843097141E-3</c:v>
                </c:pt>
                <c:pt idx="8">
                  <c:v>-2.9398032548460474E-3</c:v>
                </c:pt>
                <c:pt idx="9">
                  <c:v>-3.8708568438849391E-3</c:v>
                </c:pt>
                <c:pt idx="10">
                  <c:v>-4.9835773878511768E-3</c:v>
                </c:pt>
                <c:pt idx="11">
                  <c:v>-6.2896012716197333E-3</c:v>
                </c:pt>
                <c:pt idx="12">
                  <c:v>-7.7972390852366364E-3</c:v>
                </c:pt>
                <c:pt idx="13">
                  <c:v>-9.5107557565070264E-3</c:v>
                </c:pt>
                <c:pt idx="14">
                  <c:v>-1.1429648995169258E-2</c:v>
                </c:pt>
                <c:pt idx="15">
                  <c:v>-1.3547939036512489E-2</c:v>
                </c:pt>
                <c:pt idx="16">
                  <c:v>-1.5853484900818685E-2</c:v>
                </c:pt>
                <c:pt idx="17">
                  <c:v>-1.8327344946837368E-2</c:v>
                </c:pt>
                <c:pt idx="18">
                  <c:v>-2.0943202471173469E-2</c:v>
                </c:pt>
                <c:pt idx="19">
                  <c:v>-2.3666880597388903E-2</c:v>
                </c:pt>
                <c:pt idx="20">
                  <c:v>-2.6455974850633505E-2</c:v>
                </c:pt>
                <c:pt idx="21">
                  <c:v>-2.9259636814532242E-2</c:v>
                </c:pt>
                <c:pt idx="22">
                  <c:v>-3.2018548361367527E-2</c:v>
                </c:pt>
                <c:pt idx="23">
                  <c:v>-3.4665133451914298E-2</c:v>
                </c:pt>
                <c:pt idx="24">
                  <c:v>-3.7124063821363677E-2</c:v>
                </c:pt>
                <c:pt idx="25">
                  <c:v>-3.9313126512656227E-2</c:v>
                </c:pt>
                <c:pt idx="26">
                  <c:v>-4.1144535825622414E-2</c:v>
                </c:pt>
                <c:pt idx="27">
                  <c:v>-4.252679060434765E-2</c:v>
                </c:pt>
                <c:pt idx="28">
                  <c:v>-4.3367200841153059E-2</c:v>
                </c:pt>
                <c:pt idx="29">
                  <c:v>-4.3575236472734744E-2</c:v>
                </c:pt>
                <c:pt idx="30">
                  <c:v>-4.3066887308890023E-2</c:v>
                </c:pt>
                <c:pt idx="31">
                  <c:v>-4.1770267755872115E-2</c:v>
                </c:pt>
                <c:pt idx="32">
                  <c:v>-3.9632754950175215E-2</c:v>
                </c:pt>
                <c:pt idx="33">
                  <c:v>-3.6630015601443966E-2</c:v>
                </c:pt>
                <c:pt idx="34">
                  <c:v>-3.2777356354133376E-2</c:v>
                </c:pt>
                <c:pt idx="35">
                  <c:v>-2.8143924947356895E-2</c:v>
                </c:pt>
                <c:pt idx="36">
                  <c:v>-2.287039307098487E-2</c:v>
                </c:pt>
                <c:pt idx="37">
                  <c:v>-1.7190861238492641E-2</c:v>
                </c:pt>
                <c:pt idx="38">
                  <c:v>-1.1459829829593628E-2</c:v>
                </c:pt>
                <c:pt idx="39">
                  <c:v>-6.185157439128809E-3</c:v>
                </c:pt>
                <c:pt idx="40">
                  <c:v>-2.067941170723041E-3</c:v>
                </c:pt>
                <c:pt idx="41">
                  <c:v>-5.0144089959776363E-5</c:v>
                </c:pt>
                <c:pt idx="42">
                  <c:v>-1.3704714385229699E-3</c:v>
                </c:pt>
                <c:pt idx="43">
                  <c:v>-7.6283275382004528E-3</c:v>
                </c:pt>
                <c:pt idx="44">
                  <c:v>-2.0854493286010242E-2</c:v>
                </c:pt>
                <c:pt idx="45">
                  <c:v>-4.3585240085656687E-2</c:v>
                </c:pt>
                <c:pt idx="46">
                  <c:v>-7.8933740337146785E-2</c:v>
                </c:pt>
                <c:pt idx="47">
                  <c:v>-0.13064875880492197</c:v>
                </c:pt>
                <c:pt idx="48">
                  <c:v>-0.20314592144431157</c:v>
                </c:pt>
                <c:pt idx="49">
                  <c:v>-0.30149213626216159</c:v>
                </c:pt>
                <c:pt idx="50">
                  <c:v>-0.43132062395846238</c:v>
                </c:pt>
                <c:pt idx="51">
                  <c:v>-0.59865511045727859</c:v>
                </c:pt>
                <c:pt idx="52">
                  <c:v>-0.80963015932361337</c:v>
                </c:pt>
                <c:pt idx="53">
                  <c:v>-1.0701126190790788</c:v>
                </c:pt>
                <c:pt idx="54">
                  <c:v>-1.3852557930203226</c:v>
                </c:pt>
                <c:pt idx="55">
                  <c:v>-1.7590469758532767</c:v>
                </c:pt>
                <c:pt idx="56">
                  <c:v>-2.1939291217779826</c:v>
                </c:pt>
                <c:pt idx="57">
                  <c:v>-2.6905765534807635</c:v>
                </c:pt>
                <c:pt idx="58">
                  <c:v>-3.247877410258261</c:v>
                </c:pt>
                <c:pt idx="59">
                  <c:v>-3.8631288036720051</c:v>
                </c:pt>
                <c:pt idx="60">
                  <c:v>-4.532401700080336</c:v>
                </c:pt>
                <c:pt idx="61">
                  <c:v>-4.7785541003843122</c:v>
                </c:pt>
                <c:pt idx="62">
                  <c:v>-6.0139311289620698</c:v>
                </c:pt>
                <c:pt idx="63">
                  <c:v>-6.8163237586081742</c:v>
                </c:pt>
                <c:pt idx="64">
                  <c:v>-7.6537528483253938</c:v>
                </c:pt>
                <c:pt idx="65">
                  <c:v>-8.5224649672137858</c:v>
                </c:pt>
                <c:pt idx="66">
                  <c:v>-9.4195136016458214</c:v>
                </c:pt>
                <c:pt idx="67">
                  <c:v>-10.342826861648422</c:v>
                </c:pt>
                <c:pt idx="68">
                  <c:v>-11.291232505375383</c:v>
                </c:pt>
                <c:pt idx="69">
                  <c:v>-12.264463654252392</c:v>
                </c:pt>
                <c:pt idx="70">
                  <c:v>-13.263165225028368</c:v>
                </c:pt>
                <c:pt idx="71">
                  <c:v>-14.28891809026643</c:v>
                </c:pt>
                <c:pt idx="72">
                  <c:v>-15.344296580489454</c:v>
                </c:pt>
                <c:pt idx="73">
                  <c:v>-16.432976038227682</c:v>
                </c:pt>
                <c:pt idx="74">
                  <c:v>-17.559911676280294</c:v>
                </c:pt>
                <c:pt idx="75">
                  <c:v>-18.731619577547747</c:v>
                </c:pt>
                <c:pt idx="76">
                  <c:v>-19.956608425223045</c:v>
                </c:pt>
                <c:pt idx="77">
                  <c:v>-21.246042800866466</c:v>
                </c:pt>
                <c:pt idx="78">
                  <c:v>-22.614778878241957</c:v>
                </c:pt>
                <c:pt idx="79">
                  <c:v>-24.0830301437137</c:v>
                </c:pt>
                <c:pt idx="80">
                  <c:v>-25.679162522616306</c:v>
                </c:pt>
                <c:pt idx="81">
                  <c:v>-27.444658607262248</c:v>
                </c:pt>
                <c:pt idx="82">
                  <c:v>-29.443621443377502</c:v>
                </c:pt>
                <c:pt idx="83">
                  <c:v>-31.782908128015276</c:v>
                </c:pt>
                <c:pt idx="84">
                  <c:v>-34.661353983220849</c:v>
                </c:pt>
                <c:pt idx="85">
                  <c:v>-38.519877518089977</c:v>
                </c:pt>
                <c:pt idx="86">
                  <c:v>-44.727989019957619</c:v>
                </c:pt>
                <c:pt idx="87">
                  <c:v>-71.303528996957908</c:v>
                </c:pt>
                <c:pt idx="88">
                  <c:v>-46.413844500465842</c:v>
                </c:pt>
                <c:pt idx="89">
                  <c:v>-40.544931260111959</c:v>
                </c:pt>
                <c:pt idx="90">
                  <c:v>-37.325877190963212</c:v>
                </c:pt>
                <c:pt idx="91">
                  <c:v>-35.162662735576951</c:v>
                </c:pt>
                <c:pt idx="92">
                  <c:v>-33.569779761152745</c:v>
                </c:pt>
                <c:pt idx="93">
                  <c:v>-32.333720683229295</c:v>
                </c:pt>
                <c:pt idx="94">
                  <c:v>-31.341481600502625</c:v>
                </c:pt>
                <c:pt idx="95">
                  <c:v>-30.525987313911621</c:v>
                </c:pt>
                <c:pt idx="96">
                  <c:v>-29.844167894088017</c:v>
                </c:pt>
                <c:pt idx="97">
                  <c:v>-29.266731318973733</c:v>
                </c:pt>
                <c:pt idx="98">
                  <c:v>-28.772861334235699</c:v>
                </c:pt>
                <c:pt idx="99">
                  <c:v>-28.34724277477763</c:v>
                </c:pt>
                <c:pt idx="100">
                  <c:v>-27.978286716770082</c:v>
                </c:pt>
                <c:pt idx="101">
                  <c:v>-27.657017855024076</c:v>
                </c:pt>
                <c:pt idx="102">
                  <c:v>-27.376348106025389</c:v>
                </c:pt>
                <c:pt idx="103">
                  <c:v>-27.130585965244641</c:v>
                </c:pt>
                <c:pt idx="104">
                  <c:v>-26.915095389516669</c:v>
                </c:pt>
                <c:pt idx="105">
                  <c:v>-26.726052665437223</c:v>
                </c:pt>
                <c:pt idx="106">
                  <c:v>-26.560269328330868</c:v>
                </c:pt>
                <c:pt idx="107">
                  <c:v>-26.415060715589416</c:v>
                </c:pt>
                <c:pt idx="108">
                  <c:v>-26.28814674059813</c:v>
                </c:pt>
                <c:pt idx="109">
                  <c:v>-26.177575858809178</c:v>
                </c:pt>
                <c:pt idx="110">
                  <c:v>-26.081666017226866</c:v>
                </c:pt>
                <c:pt idx="111">
                  <c:v>-25.998958234699423</c:v>
                </c:pt>
                <c:pt idx="112">
                  <c:v>-25.928179708286493</c:v>
                </c:pt>
                <c:pt idx="113">
                  <c:v>-25.86821419603757</c:v>
                </c:pt>
                <c:pt idx="114">
                  <c:v>-25.818078022630182</c:v>
                </c:pt>
                <c:pt idx="115">
                  <c:v>-25.776900476493712</c:v>
                </c:pt>
                <c:pt idx="116">
                  <c:v>-25.74390767037784</c:v>
                </c:pt>
                <c:pt idx="117">
                  <c:v>-25.718409158173262</c:v>
                </c:pt>
                <c:pt idx="118">
                  <c:v>-25.699786763561953</c:v>
                </c:pt>
                <c:pt idx="119">
                  <c:v>-25.687485197401671</c:v>
                </c:pt>
                <c:pt idx="120">
                  <c:v>-25.681004132138298</c:v>
                </c:pt>
                <c:pt idx="121">
                  <c:v>-25.679891471052247</c:v>
                </c:pt>
                <c:pt idx="122">
                  <c:v>-25.683737603501854</c:v>
                </c:pt>
                <c:pt idx="123">
                  <c:v>-25.692170478630679</c:v>
                </c:pt>
                <c:pt idx="124">
                  <c:v>-25.704851362236806</c:v>
                </c:pt>
                <c:pt idx="125">
                  <c:v>-25.721471166840999</c:v>
                </c:pt>
                <c:pt idx="126">
                  <c:v>-25.741747265052389</c:v>
                </c:pt>
                <c:pt idx="127">
                  <c:v>-25.765420712319262</c:v>
                </c:pt>
                <c:pt idx="128">
                  <c:v>-25.792253817975666</c:v>
                </c:pt>
                <c:pt idx="129">
                  <c:v>-25.822028013839777</c:v>
                </c:pt>
                <c:pt idx="130">
                  <c:v>-25.854541978012723</c:v>
                </c:pt>
                <c:pt idx="131">
                  <c:v>-25.889609978372068</c:v>
                </c:pt>
                <c:pt idx="132">
                  <c:v>-25.927060405865383</c:v>
                </c:pt>
                <c:pt idx="133">
                  <c:v>-25.966734472331503</c:v>
                </c:pt>
                <c:pt idx="134">
                  <c:v>-26.008485051401205</c:v>
                </c:pt>
                <c:pt idx="135">
                  <c:v>-26.05217564420769</c:v>
                </c:pt>
                <c:pt idx="136">
                  <c:v>-26.097679454289285</c:v>
                </c:pt>
                <c:pt idx="137">
                  <c:v>-26.144878558289271</c:v>
                </c:pt>
                <c:pt idx="138">
                  <c:v>-26.193663160926427</c:v>
                </c:pt>
                <c:pt idx="139">
                  <c:v>-26.243930924287486</c:v>
                </c:pt>
                <c:pt idx="140">
                  <c:v>-26.295586362828889</c:v>
                </c:pt>
                <c:pt idx="141">
                  <c:v>-26.348540296610594</c:v>
                </c:pt>
                <c:pt idx="142">
                  <c:v>-26.402709356252814</c:v>
                </c:pt>
                <c:pt idx="143">
                  <c:v>-26.45801553393472</c:v>
                </c:pt>
                <c:pt idx="144">
                  <c:v>-26.514385775463722</c:v>
                </c:pt>
                <c:pt idx="145">
                  <c:v>-26.571751609055244</c:v>
                </c:pt>
                <c:pt idx="146">
                  <c:v>-26.630048806989379</c:v>
                </c:pt>
                <c:pt idx="147">
                  <c:v>-26.689217076766564</c:v>
                </c:pt>
                <c:pt idx="148">
                  <c:v>-26.749199778779314</c:v>
                </c:pt>
                <c:pt idx="149">
                  <c:v>-26.809943667860278</c:v>
                </c:pt>
                <c:pt idx="150">
                  <c:v>-26.871398656366118</c:v>
                </c:pt>
                <c:pt idx="151">
                  <c:v>-26.933517596717579</c:v>
                </c:pt>
                <c:pt idx="152">
                  <c:v>-26.996256081544768</c:v>
                </c:pt>
                <c:pt idx="153">
                  <c:v>-27.059572259787089</c:v>
                </c:pt>
                <c:pt idx="154">
                  <c:v>-27.123426667273151</c:v>
                </c:pt>
                <c:pt idx="155">
                  <c:v>-27.187782070461303</c:v>
                </c:pt>
                <c:pt idx="156">
                  <c:v>-27.252603322157924</c:v>
                </c:pt>
                <c:pt idx="157">
                  <c:v>-27.31785722815183</c:v>
                </c:pt>
                <c:pt idx="158">
                  <c:v>-27.383512423809982</c:v>
                </c:pt>
                <c:pt idx="159">
                  <c:v>-27.449539259774653</c:v>
                </c:pt>
                <c:pt idx="160">
                  <c:v>-27.515909695986856</c:v>
                </c:pt>
                <c:pt idx="161">
                  <c:v>-27.58259720333556</c:v>
                </c:pt>
                <c:pt idx="162">
                  <c:v>-27.649576672299521</c:v>
                </c:pt>
                <c:pt idx="163">
                  <c:v>-27.716824328008094</c:v>
                </c:pt>
                <c:pt idx="164">
                  <c:v>-27.784317651201086</c:v>
                </c:pt>
                <c:pt idx="165">
                  <c:v>-27.852035304615306</c:v>
                </c:pt>
                <c:pt idx="166">
                  <c:v>-27.919957064368766</c:v>
                </c:pt>
                <c:pt idx="167">
                  <c:v>-27.988063755951657</c:v>
                </c:pt>
                <c:pt idx="168">
                  <c:v>-28.056337194468274</c:v>
                </c:pt>
                <c:pt idx="169">
                  <c:v>-28.124760128805111</c:v>
                </c:pt>
                <c:pt idx="170">
                  <c:v>-28.193316189428455</c:v>
                </c:pt>
                <c:pt idx="171">
                  <c:v>-28.261989839540441</c:v>
                </c:pt>
                <c:pt idx="172">
                  <c:v>-28.33076632934538</c:v>
                </c:pt>
                <c:pt idx="173">
                  <c:v>-28.399631653198956</c:v>
                </c:pt>
                <c:pt idx="174">
                  <c:v>-28.468572509431876</c:v>
                </c:pt>
                <c:pt idx="175">
                  <c:v>-28.537576262656476</c:v>
                </c:pt>
                <c:pt idx="176">
                  <c:v>-28.606630908380517</c:v>
                </c:pt>
                <c:pt idx="177">
                  <c:v>-28.675725039766341</c:v>
                </c:pt>
                <c:pt idx="178">
                  <c:v>-28.744847816386581</c:v>
                </c:pt>
                <c:pt idx="179">
                  <c:v>-28.81398893483912</c:v>
                </c:pt>
                <c:pt idx="180">
                  <c:v>-28.88313860109491</c:v>
                </c:pt>
                <c:pt idx="181">
                  <c:v>-28.952287504461822</c:v>
                </c:pt>
                <c:pt idx="182">
                  <c:v>-29.02142679305669</c:v>
                </c:pt>
                <c:pt idx="183">
                  <c:v>-29.090548050685872</c:v>
                </c:pt>
                <c:pt idx="184">
                  <c:v>-29.159643275041986</c:v>
                </c:pt>
                <c:pt idx="185">
                  <c:v>-29.228704857131568</c:v>
                </c:pt>
                <c:pt idx="186">
                  <c:v>-29.297725561854353</c:v>
                </c:pt>
                <c:pt idx="187">
                  <c:v>-29.366698509660839</c:v>
                </c:pt>
                <c:pt idx="188">
                  <c:v>-29.435617159220101</c:v>
                </c:pt>
                <c:pt idx="189">
                  <c:v>-29.504475291034488</c:v>
                </c:pt>
                <c:pt idx="190">
                  <c:v>-29.573266991942507</c:v>
                </c:pt>
                <c:pt idx="191">
                  <c:v>-29.641986640455229</c:v>
                </c:pt>
                <c:pt idx="192">
                  <c:v>-29.710628892875349</c:v>
                </c:pt>
                <c:pt idx="193">
                  <c:v>-29.779188670151541</c:v>
                </c:pt>
                <c:pt idx="194">
                  <c:v>-29.84766114542397</c:v>
                </c:pt>
                <c:pt idx="195">
                  <c:v>-29.916041732219874</c:v>
                </c:pt>
                <c:pt idx="196">
                  <c:v>-29.984326073260803</c:v>
                </c:pt>
                <c:pt idx="197">
                  <c:v>-30.052510029845649</c:v>
                </c:pt>
                <c:pt idx="198">
                  <c:v>-30.120589671776102</c:v>
                </c:pt>
                <c:pt idx="199">
                  <c:v>-30.188561267793162</c:v>
                </c:pt>
                <c:pt idx="200">
                  <c:v>-30.256421276495548</c:v>
                </c:pt>
                <c:pt idx="201">
                  <c:v>-30.324166337712573</c:v>
                </c:pt>
                <c:pt idx="202">
                  <c:v>-30.391793264305903</c:v>
                </c:pt>
                <c:pt idx="203">
                  <c:v>-30.459299034376272</c:v>
                </c:pt>
                <c:pt idx="204">
                  <c:v>-30.526680783852512</c:v>
                </c:pt>
                <c:pt idx="205">
                  <c:v>-30.593935799442029</c:v>
                </c:pt>
                <c:pt idx="206">
                  <c:v>-30.661061511922728</c:v>
                </c:pt>
                <c:pt idx="207">
                  <c:v>-30.728055489758077</c:v>
                </c:pt>
                <c:pt idx="208">
                  <c:v>-30.794915433017586</c:v>
                </c:pt>
                <c:pt idx="209">
                  <c:v>-30.861639167586642</c:v>
                </c:pt>
                <c:pt idx="210">
                  <c:v>-30.928224639650054</c:v>
                </c:pt>
                <c:pt idx="211">
                  <c:v>-30.994669910434993</c:v>
                </c:pt>
                <c:pt idx="212">
                  <c:v>-31.06097315119964</c:v>
                </c:pt>
                <c:pt idx="213">
                  <c:v>-31.127132638454754</c:v>
                </c:pt>
                <c:pt idx="214">
                  <c:v>-31.193146749406104</c:v>
                </c:pt>
                <c:pt idx="215">
                  <c:v>-31.259013957606339</c:v>
                </c:pt>
                <c:pt idx="216">
                  <c:v>-31.324732828805686</c:v>
                </c:pt>
                <c:pt idx="217">
                  <c:v>-31.390302016991271</c:v>
                </c:pt>
                <c:pt idx="218">
                  <c:v>-31.455720260605617</c:v>
                </c:pt>
                <c:pt idx="219">
                  <c:v>-31.520986378935277</c:v>
                </c:pt>
                <c:pt idx="220">
                  <c:v>-31.58609926866113</c:v>
                </c:pt>
                <c:pt idx="221">
                  <c:v>-31.651057900562364</c:v>
                </c:pt>
                <c:pt idx="222">
                  <c:v>-31.715861316366517</c:v>
                </c:pt>
                <c:pt idx="223">
                  <c:v>-31.780508625738445</c:v>
                </c:pt>
                <c:pt idx="224">
                  <c:v>-31.844999003401501</c:v>
                </c:pt>
                <c:pt idx="225">
                  <c:v>-31.909331686384395</c:v>
                </c:pt>
                <c:pt idx="226">
                  <c:v>-31.973505971387901</c:v>
                </c:pt>
                <c:pt idx="227">
                  <c:v>-32.037521212265425</c:v>
                </c:pt>
                <c:pt idx="228">
                  <c:v>-32.101376817612227</c:v>
                </c:pt>
                <c:pt idx="229">
                  <c:v>-32.16507224845801</c:v>
                </c:pt>
                <c:pt idx="230">
                  <c:v>-32.228607016058135</c:v>
                </c:pt>
                <c:pt idx="231">
                  <c:v>-32.291980679778717</c:v>
                </c:pt>
                <c:pt idx="232">
                  <c:v>-32.355192845071365</c:v>
                </c:pt>
                <c:pt idx="233">
                  <c:v>-32.418243161533297</c:v>
                </c:pt>
                <c:pt idx="234">
                  <c:v>-32.481131321048991</c:v>
                </c:pt>
                <c:pt idx="235">
                  <c:v>-32.543857056009585</c:v>
                </c:pt>
                <c:pt idx="236">
                  <c:v>-32.606420137606463</c:v>
                </c:pt>
                <c:pt idx="237">
                  <c:v>-32.668820374195768</c:v>
                </c:pt>
                <c:pt idx="238">
                  <c:v>-32.731057609730513</c:v>
                </c:pt>
                <c:pt idx="239">
                  <c:v>-32.793131722257314</c:v>
                </c:pt>
                <c:pt idx="240">
                  <c:v>-32.855042622474926</c:v>
                </c:pt>
                <c:pt idx="241">
                  <c:v>-32.916790252351667</c:v>
                </c:pt>
                <c:pt idx="242">
                  <c:v>-32.978374583799294</c:v>
                </c:pt>
                <c:pt idx="243">
                  <c:v>-33.039795617400785</c:v>
                </c:pt>
                <c:pt idx="244">
                  <c:v>-33.101053381189601</c:v>
                </c:pt>
                <c:pt idx="245">
                  <c:v>-33.162147929478294</c:v>
                </c:pt>
                <c:pt idx="246">
                  <c:v>-33.223079341734262</c:v>
                </c:pt>
                <c:pt idx="247">
                  <c:v>-33.283847721500578</c:v>
                </c:pt>
                <c:pt idx="248">
                  <c:v>-33.344453195360032</c:v>
                </c:pt>
                <c:pt idx="249">
                  <c:v>-33.404895911940493</c:v>
                </c:pt>
                <c:pt idx="250">
                  <c:v>-33.465176040959847</c:v>
                </c:pt>
                <c:pt idx="251">
                  <c:v>-33.525293772308757</c:v>
                </c:pt>
                <c:pt idx="252">
                  <c:v>-33.585249315169811</c:v>
                </c:pt>
                <c:pt idx="253">
                  <c:v>-33.645042897171315</c:v>
                </c:pt>
                <c:pt idx="254">
                  <c:v>-33.704674763574488</c:v>
                </c:pt>
                <c:pt idx="255">
                  <c:v>-33.764145176492505</c:v>
                </c:pt>
                <c:pt idx="256">
                  <c:v>-33.823454414140144</c:v>
                </c:pt>
                <c:pt idx="257">
                  <c:v>-33.882602770112761</c:v>
                </c:pt>
                <c:pt idx="258">
                  <c:v>-33.941590552693356</c:v>
                </c:pt>
                <c:pt idx="259">
                  <c:v>-34.000418084186599</c:v>
                </c:pt>
                <c:pt idx="260">
                  <c:v>-34.05908570027875</c:v>
                </c:pt>
                <c:pt idx="261">
                  <c:v>-34.117593749422348</c:v>
                </c:pt>
                <c:pt idx="262">
                  <c:v>-34.17594259224466</c:v>
                </c:pt>
                <c:pt idx="263">
                  <c:v>-34.234132600979031</c:v>
                </c:pt>
                <c:pt idx="264">
                  <c:v>-34.292164158918119</c:v>
                </c:pt>
                <c:pt idx="265">
                  <c:v>-34.350037659888166</c:v>
                </c:pt>
                <c:pt idx="266">
                  <c:v>-34.407753507743408</c:v>
                </c:pt>
                <c:pt idx="267">
                  <c:v>-34.46531211588001</c:v>
                </c:pt>
                <c:pt idx="268">
                  <c:v>-34.522713906768459</c:v>
                </c:pt>
                <c:pt idx="269">
                  <c:v>-34.579959311503956</c:v>
                </c:pt>
                <c:pt idx="270">
                  <c:v>-34.637048769373926</c:v>
                </c:pt>
                <c:pt idx="271">
                  <c:v>-34.693982727442062</c:v>
                </c:pt>
                <c:pt idx="272">
                  <c:v>-34.750761640148198</c:v>
                </c:pt>
                <c:pt idx="273">
                  <c:v>-34.807385968923448</c:v>
                </c:pt>
                <c:pt idx="274">
                  <c:v>-34.863856181819969</c:v>
                </c:pt>
                <c:pt idx="275">
                  <c:v>-34.920172753154809</c:v>
                </c:pt>
                <c:pt idx="276">
                  <c:v>-34.976336163167289</c:v>
                </c:pt>
                <c:pt idx="277">
                  <c:v>-35.032346897689372</c:v>
                </c:pt>
                <c:pt idx="278">
                  <c:v>-35.088205447828614</c:v>
                </c:pt>
                <c:pt idx="279">
                  <c:v>-35.143912309663065</c:v>
                </c:pt>
                <c:pt idx="280">
                  <c:v>-35.199467983947756</c:v>
                </c:pt>
                <c:pt idx="281">
                  <c:v>-35.254872975832392</c:v>
                </c:pt>
                <c:pt idx="282">
                  <c:v>-35.310127794589661</c:v>
                </c:pt>
                <c:pt idx="283">
                  <c:v>-35.365232953353932</c:v>
                </c:pt>
                <c:pt idx="284">
                  <c:v>-35.420188968869752</c:v>
                </c:pt>
                <c:pt idx="285">
                  <c:v>-35.474996361250021</c:v>
                </c:pt>
                <c:pt idx="286">
                  <c:v>-35.529655653743276</c:v>
                </c:pt>
                <c:pt idx="287">
                  <c:v>-35.58416737250981</c:v>
                </c:pt>
                <c:pt idx="288">
                  <c:v>-35.638532046406318</c:v>
                </c:pt>
                <c:pt idx="289">
                  <c:v>-35.692750206778747</c:v>
                </c:pt>
                <c:pt idx="290">
                  <c:v>-35.746822387263009</c:v>
                </c:pt>
                <c:pt idx="291">
                  <c:v>-35.800749123593299</c:v>
                </c:pt>
                <c:pt idx="292">
                  <c:v>-35.854530953417765</c:v>
                </c:pt>
                <c:pt idx="293">
                  <c:v>-35.908168416121143</c:v>
                </c:pt>
                <c:pt idx="294">
                  <c:v>-35.961662052654233</c:v>
                </c:pt>
                <c:pt idx="295">
                  <c:v>-36.015012405369937</c:v>
                </c:pt>
                <c:pt idx="296">
                  <c:v>-36.068220017865514</c:v>
                </c:pt>
                <c:pt idx="297">
                  <c:v>-36.121285434830966</c:v>
                </c:pt>
                <c:pt idx="298">
                  <c:v>-36.174209201903267</c:v>
                </c:pt>
                <c:pt idx="299">
                  <c:v>-36.226991865526166</c:v>
                </c:pt>
                <c:pt idx="300">
                  <c:v>-36.279633972815475</c:v>
                </c:pt>
                <c:pt idx="301">
                  <c:v>-36.332136071429602</c:v>
                </c:pt>
                <c:pt idx="302">
                  <c:v>-36.38449870944504</c:v>
                </c:pt>
                <c:pt idx="303">
                  <c:v>-36.436722435236803</c:v>
                </c:pt>
                <c:pt idx="304">
                  <c:v>-36.488807797363513</c:v>
                </c:pt>
                <c:pt idx="305">
                  <c:v>-36.540755344456997</c:v>
                </c:pt>
                <c:pt idx="306">
                  <c:v>-36.592565625116222</c:v>
                </c:pt>
                <c:pt idx="307">
                  <c:v>-36.644239187805468</c:v>
                </c:pt>
                <c:pt idx="308">
                  <c:v>-36.695776580756515</c:v>
                </c:pt>
                <c:pt idx="309">
                  <c:v>-36.747178351874737</c:v>
                </c:pt>
                <c:pt idx="310">
                  <c:v>-36.798445048648993</c:v>
                </c:pt>
                <c:pt idx="311">
                  <c:v>-36.849577218065079</c:v>
                </c:pt>
                <c:pt idx="312">
                  <c:v>-36.900575406522698</c:v>
                </c:pt>
                <c:pt idx="313">
                  <c:v>-36.951440159755904</c:v>
                </c:pt>
                <c:pt idx="314">
                  <c:v>-37.002172022756604</c:v>
                </c:pt>
                <c:pt idx="315">
                  <c:v>-37.052771539701411</c:v>
                </c:pt>
                <c:pt idx="316">
                  <c:v>-37.103239253881377</c:v>
                </c:pt>
                <c:pt idx="317">
                  <c:v>-37.153575707634673</c:v>
                </c:pt>
                <c:pt idx="318">
                  <c:v>-37.203781442282171</c:v>
                </c:pt>
                <c:pt idx="319">
                  <c:v>-37.253856998065615</c:v>
                </c:pt>
                <c:pt idx="320">
                  <c:v>-37.303802914088507</c:v>
                </c:pt>
                <c:pt idx="321">
                  <c:v>-37.353619728259496</c:v>
                </c:pt>
                <c:pt idx="322">
                  <c:v>-37.403307977238185</c:v>
                </c:pt>
                <c:pt idx="323">
                  <c:v>-37.452868196383307</c:v>
                </c:pt>
                <c:pt idx="324">
                  <c:v>-37.50230091970321</c:v>
                </c:pt>
                <c:pt idx="325">
                  <c:v>-37.551606679808444</c:v>
                </c:pt>
                <c:pt idx="326">
                  <c:v>-37.600786007866546</c:v>
                </c:pt>
                <c:pt idx="327">
                  <c:v>-37.649839433558824</c:v>
                </c:pt>
                <c:pt idx="328">
                  <c:v>-37.698767485039113</c:v>
                </c:pt>
                <c:pt idx="329">
                  <c:v>-37.747570688894427</c:v>
                </c:pt>
                <c:pt idx="330">
                  <c:v>-37.79624957010747</c:v>
                </c:pt>
                <c:pt idx="331">
                  <c:v>-37.844804652020855</c:v>
                </c:pt>
                <c:pt idx="332">
                  <c:v>-37.893236456303121</c:v>
                </c:pt>
                <c:pt idx="333">
                  <c:v>-37.941545502916263</c:v>
                </c:pt>
                <c:pt idx="334">
                  <c:v>-37.989732310085003</c:v>
                </c:pt>
                <c:pt idx="335">
                  <c:v>-38.037797394267471</c:v>
                </c:pt>
                <c:pt idx="336">
                  <c:v>-38.085741270127414</c:v>
                </c:pt>
                <c:pt idx="337">
                  <c:v>-38.133564450507841</c:v>
                </c:pt>
                <c:pt idx="338">
                  <c:v>-38.181267446406004</c:v>
                </c:pt>
                <c:pt idx="339">
                  <c:v>-38.228850766949741</c:v>
                </c:pt>
                <c:pt idx="340">
                  <c:v>-38.27631491937511</c:v>
                </c:pt>
                <c:pt idx="341">
                  <c:v>-38.3236604090052</c:v>
                </c:pt>
                <c:pt idx="342">
                  <c:v>-38.370887739230199</c:v>
                </c:pt>
                <c:pt idx="343">
                  <c:v>-38.41799741148855</c:v>
                </c:pt>
                <c:pt idx="344">
                  <c:v>-38.464989925249292</c:v>
                </c:pt>
                <c:pt idx="345">
                  <c:v>-38.511865777995375</c:v>
                </c:pt>
                <c:pt idx="346">
                  <c:v>-38.558625465208152</c:v>
                </c:pt>
                <c:pt idx="347">
                  <c:v>-38.605269480352653</c:v>
                </c:pt>
                <c:pt idx="348">
                  <c:v>-38.65179831486401</c:v>
                </c:pt>
                <c:pt idx="349">
                  <c:v>-38.698212458134734</c:v>
                </c:pt>
                <c:pt idx="350">
                  <c:v>-38.744512397502881</c:v>
                </c:pt>
                <c:pt idx="351">
                  <c:v>-38.790698618241073</c:v>
                </c:pt>
                <c:pt idx="352">
                  <c:v>-38.836771603546374</c:v>
                </c:pt>
                <c:pt idx="353">
                  <c:v>-38.882731834530958</c:v>
                </c:pt>
                <c:pt idx="354">
                  <c:v>-38.928579790213561</c:v>
                </c:pt>
                <c:pt idx="355">
                  <c:v>-38.974315947511592</c:v>
                </c:pt>
                <c:pt idx="356">
                  <c:v>-39.019940781234105</c:v>
                </c:pt>
                <c:pt idx="357">
                  <c:v>-39.065454764075369</c:v>
                </c:pt>
                <c:pt idx="358">
                  <c:v>-39.110858366609087</c:v>
                </c:pt>
                <c:pt idx="359">
                  <c:v>-39.156152057283343</c:v>
                </c:pt>
                <c:pt idx="360">
                  <c:v>-39.201336302416067</c:v>
                </c:pt>
                <c:pt idx="361">
                  <c:v>-39.246411566191171</c:v>
                </c:pt>
                <c:pt idx="362">
                  <c:v>-39.291378310655233</c:v>
                </c:pt>
                <c:pt idx="363">
                  <c:v>-39.336236995714749</c:v>
                </c:pt>
                <c:pt idx="364">
                  <c:v>-39.380988079133843</c:v>
                </c:pt>
                <c:pt idx="365">
                  <c:v>-39.425632016532617</c:v>
                </c:pt>
                <c:pt idx="366">
                  <c:v>-39.470169261385905</c:v>
                </c:pt>
                <c:pt idx="367">
                  <c:v>-39.514600265022487</c:v>
                </c:pt>
                <c:pt idx="368">
                  <c:v>-39.558925476624836</c:v>
                </c:pt>
                <c:pt idx="369">
                  <c:v>-39.603145343229301</c:v>
                </c:pt>
                <c:pt idx="370">
                  <c:v>-39.647260309726576</c:v>
                </c:pt>
                <c:pt idx="371">
                  <c:v>-39.691270818862783</c:v>
                </c:pt>
                <c:pt idx="372">
                  <c:v>-39.735177311240754</c:v>
                </c:pt>
                <c:pt idx="373">
                  <c:v>-39.778980225321874</c:v>
                </c:pt>
                <c:pt idx="374">
                  <c:v>-39.822679997428089</c:v>
                </c:pt>
                <c:pt idx="375">
                  <c:v>-39.866277061744455</c:v>
                </c:pt>
                <c:pt idx="376">
                  <c:v>-39.909771850321867</c:v>
                </c:pt>
                <c:pt idx="377">
                  <c:v>-39.953164793080219</c:v>
                </c:pt>
                <c:pt idx="378">
                  <c:v>-39.99645631781177</c:v>
                </c:pt>
                <c:pt idx="379">
                  <c:v>-40.039646850184944</c:v>
                </c:pt>
                <c:pt idx="380">
                  <c:v>-40.082736813748234</c:v>
                </c:pt>
                <c:pt idx="381">
                  <c:v>-40.125726629934569</c:v>
                </c:pt>
                <c:pt idx="382">
                  <c:v>-40.16861671806582</c:v>
                </c:pt>
                <c:pt idx="383">
                  <c:v>-40.211407495357562</c:v>
                </c:pt>
                <c:pt idx="384">
                  <c:v>-40.254099376924124</c:v>
                </c:pt>
                <c:pt idx="385">
                  <c:v>-40.296692775783882</c:v>
                </c:pt>
                <c:pt idx="386">
                  <c:v>-40.339188102864689</c:v>
                </c:pt>
                <c:pt idx="387">
                  <c:v>-40.381585767009611</c:v>
                </c:pt>
                <c:pt idx="388">
                  <c:v>-40.42388617498279</c:v>
                </c:pt>
                <c:pt idx="389">
                  <c:v>-40.466089731475556</c:v>
                </c:pt>
                <c:pt idx="390">
                  <c:v>-40.508196839112699</c:v>
                </c:pt>
                <c:pt idx="391">
                  <c:v>-40.550207898458901</c:v>
                </c:pt>
                <c:pt idx="392">
                  <c:v>-40.592123308025414</c:v>
                </c:pt>
                <c:pt idx="393">
                  <c:v>-40.63394346427679</c:v>
                </c:pt>
                <c:pt idx="394">
                  <c:v>-40.675668761637809</c:v>
                </c:pt>
                <c:pt idx="395">
                  <c:v>-40.717299592500609</c:v>
                </c:pt>
                <c:pt idx="396">
                  <c:v>-40.758836347231892</c:v>
                </c:pt>
                <c:pt idx="397">
                  <c:v>-40.800279414180267</c:v>
                </c:pt>
                <c:pt idx="398">
                  <c:v>-40.841629179683764</c:v>
                </c:pt>
                <c:pt idx="399">
                  <c:v>-40.88288602807738</c:v>
                </c:pt>
                <c:pt idx="400">
                  <c:v>-40.924050341700919</c:v>
                </c:pt>
                <c:pt idx="401">
                  <c:v>-40.965122500906659</c:v>
                </c:pt>
                <c:pt idx="402">
                  <c:v>-41.006102884067403</c:v>
                </c:pt>
                <c:pt idx="403">
                  <c:v>-41.046991867584467</c:v>
                </c:pt>
                <c:pt idx="404">
                  <c:v>-41.087789825895825</c:v>
                </c:pt>
                <c:pt idx="405">
                  <c:v>-41.128497131484245</c:v>
                </c:pt>
                <c:pt idx="406">
                  <c:v>-41.16911415488569</c:v>
                </c:pt>
                <c:pt idx="407">
                  <c:v>-41.209641264697574</c:v>
                </c:pt>
                <c:pt idx="408">
                  <c:v>-41.250078827587302</c:v>
                </c:pt>
                <c:pt idx="409">
                  <c:v>-41.290427208300699</c:v>
                </c:pt>
                <c:pt idx="410">
                  <c:v>-41.330686769670635</c:v>
                </c:pt>
                <c:pt idx="411">
                  <c:v>-41.370857872625642</c:v>
                </c:pt>
                <c:pt idx="412">
                  <c:v>-41.410940876198595</c:v>
                </c:pt>
                <c:pt idx="413">
                  <c:v>-41.450936137535479</c:v>
                </c:pt>
                <c:pt idx="414">
                  <c:v>-41.490844011904116</c:v>
                </c:pt>
                <c:pt idx="415">
                  <c:v>-41.530664852703083</c:v>
                </c:pt>
                <c:pt idx="416">
                  <c:v>-41.570399011470585</c:v>
                </c:pt>
                <c:pt idx="417">
                  <c:v>-41.610046837893258</c:v>
                </c:pt>
                <c:pt idx="418">
                  <c:v>-41.649608679815238</c:v>
                </c:pt>
                <c:pt idx="419">
                  <c:v>-41.689084883247077</c:v>
                </c:pt>
                <c:pt idx="420">
                  <c:v>-41.728475792374802</c:v>
                </c:pt>
                <c:pt idx="421">
                  <c:v>-41.767781749568883</c:v>
                </c:pt>
                <c:pt idx="422">
                  <c:v>-41.807003095393362</c:v>
                </c:pt>
                <c:pt idx="423">
                  <c:v>-41.846140168614866</c:v>
                </c:pt>
                <c:pt idx="424">
                  <c:v>-41.885193306211733</c:v>
                </c:pt>
                <c:pt idx="425">
                  <c:v>-41.924162843383144</c:v>
                </c:pt>
                <c:pt idx="426">
                  <c:v>-41.963049113558185</c:v>
                </c:pt>
                <c:pt idx="427">
                  <c:v>-42.001852448405046</c:v>
                </c:pt>
                <c:pt idx="428">
                  <c:v>-42.040573177840102</c:v>
                </c:pt>
                <c:pt idx="429">
                  <c:v>-42.079211630037108</c:v>
                </c:pt>
                <c:pt idx="430">
                  <c:v>-42.117768131436293</c:v>
                </c:pt>
                <c:pt idx="431">
                  <c:v>-42.156243006753584</c:v>
                </c:pt>
                <c:pt idx="432">
                  <c:v>-42.194636578989687</c:v>
                </c:pt>
                <c:pt idx="433">
                  <c:v>-42.232949169439266</c:v>
                </c:pt>
                <c:pt idx="434">
                  <c:v>-42.271181097700094</c:v>
                </c:pt>
                <c:pt idx="435">
                  <c:v>-42.309332681682164</c:v>
                </c:pt>
                <c:pt idx="436">
                  <c:v>-42.347404237616864</c:v>
                </c:pt>
                <c:pt idx="437">
                  <c:v>-42.385396080066045</c:v>
                </c:pt>
                <c:pt idx="438">
                  <c:v>-42.423308521931133</c:v>
                </c:pt>
                <c:pt idx="439">
                  <c:v>-42.461141874462328</c:v>
                </c:pt>
                <c:pt idx="440">
                  <c:v>-42.498896447267541</c:v>
                </c:pt>
                <c:pt idx="441">
                  <c:v>-42.536572548321551</c:v>
                </c:pt>
                <c:pt idx="442">
                  <c:v>-42.574170483975038</c:v>
                </c:pt>
                <c:pt idx="443">
                  <c:v>-42.611690558963616</c:v>
                </c:pt>
                <c:pt idx="444">
                  <c:v>-42.649133076416888</c:v>
                </c:pt>
                <c:pt idx="445">
                  <c:v>-42.686498337867327</c:v>
                </c:pt>
                <c:pt idx="446">
                  <c:v>-42.723786643259423</c:v>
                </c:pt>
                <c:pt idx="447">
                  <c:v>-42.760998290958469</c:v>
                </c:pt>
                <c:pt idx="448">
                  <c:v>-42.798133577759607</c:v>
                </c:pt>
                <c:pt idx="449">
                  <c:v>-42.835192798896664</c:v>
                </c:pt>
                <c:pt idx="450">
                  <c:v>-42.872176248051062</c:v>
                </c:pt>
                <c:pt idx="451">
                  <c:v>-42.909084217360686</c:v>
                </c:pt>
                <c:pt idx="452">
                  <c:v>-42.945916997428654</c:v>
                </c:pt>
                <c:pt idx="453">
                  <c:v>-42.982674877332173</c:v>
                </c:pt>
                <c:pt idx="454">
                  <c:v>-43.019358144631276</c:v>
                </c:pt>
                <c:pt idx="455">
                  <c:v>-43.055967085377567</c:v>
                </c:pt>
                <c:pt idx="456">
                  <c:v>-43.092501984122961</c:v>
                </c:pt>
                <c:pt idx="457">
                  <c:v>-43.128963123928287</c:v>
                </c:pt>
                <c:pt idx="458">
                  <c:v>-43.165350786372009</c:v>
                </c:pt>
                <c:pt idx="459">
                  <c:v>-43.201665251558822</c:v>
                </c:pt>
                <c:pt idx="460">
                  <c:v>-43.237906798128201</c:v>
                </c:pt>
                <c:pt idx="461">
                  <c:v>-43.27407570326298</c:v>
                </c:pt>
                <c:pt idx="462">
                  <c:v>-43.31017224269786</c:v>
                </c:pt>
                <c:pt idx="463">
                  <c:v>-43.346196690727922</c:v>
                </c:pt>
                <c:pt idx="464">
                  <c:v>-43.382149320216953</c:v>
                </c:pt>
                <c:pt idx="465">
                  <c:v>-43.418030402606</c:v>
                </c:pt>
                <c:pt idx="466">
                  <c:v>-43.453840207921658</c:v>
                </c:pt>
                <c:pt idx="467">
                  <c:v>-43.489579004784424</c:v>
                </c:pt>
                <c:pt idx="468">
                  <c:v>-43.525247060416994</c:v>
                </c:pt>
                <c:pt idx="469">
                  <c:v>-43.56084464065254</c:v>
                </c:pt>
                <c:pt idx="470">
                  <c:v>-43.596372009942925</c:v>
                </c:pt>
                <c:pt idx="471">
                  <c:v>-43.631829431366867</c:v>
                </c:pt>
                <c:pt idx="472">
                  <c:v>-43.667217166638139</c:v>
                </c:pt>
                <c:pt idx="473">
                  <c:v>-43.70253547611361</c:v>
                </c:pt>
                <c:pt idx="474">
                  <c:v>-43.737784618801371</c:v>
                </c:pt>
                <c:pt idx="475">
                  <c:v>-43.772964852368759</c:v>
                </c:pt>
                <c:pt idx="476">
                  <c:v>-43.808076433150333</c:v>
                </c:pt>
                <c:pt idx="477">
                  <c:v>-43.843119616155811</c:v>
                </c:pt>
                <c:pt idx="478">
                  <c:v>-43.878094655078037</c:v>
                </c:pt>
                <c:pt idx="479">
                  <c:v>-43.913001802300798</c:v>
                </c:pt>
                <c:pt idx="480">
                  <c:v>-43.947841308906696</c:v>
                </c:pt>
                <c:pt idx="481">
                  <c:v>-43.982613424684907</c:v>
                </c:pt>
                <c:pt idx="482">
                  <c:v>-44.017318398138976</c:v>
                </c:pt>
                <c:pt idx="483">
                  <c:v>-44.051956476494489</c:v>
                </c:pt>
                <c:pt idx="484">
                  <c:v>-44.08652790570676</c:v>
                </c:pt>
                <c:pt idx="485">
                  <c:v>-44.121032930468445</c:v>
                </c:pt>
                <c:pt idx="486">
                  <c:v>-44.155471794217213</c:v>
                </c:pt>
                <c:pt idx="487">
                  <c:v>-44.189844739143147</c:v>
                </c:pt>
                <c:pt idx="488">
                  <c:v>-44.224152006196384</c:v>
                </c:pt>
                <c:pt idx="489">
                  <c:v>-44.258393835094509</c:v>
                </c:pt>
                <c:pt idx="490">
                  <c:v>-44.292570464330005</c:v>
                </c:pt>
                <c:pt idx="491">
                  <c:v>-44.326682131177648</c:v>
                </c:pt>
                <c:pt idx="492">
                  <c:v>-44.360729071701812</c:v>
                </c:pt>
                <c:pt idx="493">
                  <c:v>-44.394711520763806</c:v>
                </c:pt>
                <c:pt idx="494">
                  <c:v>-44.428629712029135</c:v>
                </c:pt>
                <c:pt idx="495">
                  <c:v>-44.462483877974684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11-4247-A3BB-481642BB8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演算処理!$AQ$34:$AQ$529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演算処理!$AS$34:$AS$529</c:f>
              <c:numCache>
                <c:formatCode>General</c:formatCode>
                <c:ptCount val="496"/>
                <c:pt idx="0">
                  <c:v>-70.148768014491651</c:v>
                </c:pt>
                <c:pt idx="1">
                  <c:v>-66.423768046486586</c:v>
                </c:pt>
                <c:pt idx="2">
                  <c:v>-62.817112636055739</c:v>
                </c:pt>
                <c:pt idx="3">
                  <c:v>-59.337670549052419</c:v>
                </c:pt>
                <c:pt idx="4">
                  <c:v>-55.99103180645163</c:v>
                </c:pt>
                <c:pt idx="5">
                  <c:v>-52.779861464786443</c:v>
                </c:pt>
                <c:pt idx="6">
                  <c:v>-49.704331589661187</c:v>
                </c:pt>
                <c:pt idx="7">
                  <c:v>-46.762579889116211</c:v>
                </c:pt>
                <c:pt idx="8">
                  <c:v>-43.951155916490734</c:v>
                </c:pt>
                <c:pt idx="9">
                  <c:v>-41.265428853812018</c:v>
                </c:pt>
                <c:pt idx="10">
                  <c:v>-38.699942455516918</c:v>
                </c:pt>
                <c:pt idx="11">
                  <c:v>-36.248711737575832</c:v>
                </c:pt>
                <c:pt idx="12">
                  <c:v>-33.905462263093483</c:v>
                </c:pt>
                <c:pt idx="13">
                  <c:v>-31.663816726774233</c:v>
                </c:pt>
                <c:pt idx="14">
                  <c:v>-29.517435512457123</c:v>
                </c:pt>
                <c:pt idx="15">
                  <c:v>-27.460118547028401</c:v>
                </c:pt>
                <c:pt idx="16">
                  <c:v>-25.485875580210273</c:v>
                </c:pt>
                <c:pt idx="17">
                  <c:v>-23.588971350796641</c:v>
                </c:pt>
                <c:pt idx="18">
                  <c:v>-21.763951213304669</c:v>
                </c:pt>
                <c:pt idx="19">
                  <c:v>-20.005651860273108</c:v>
                </c:pt>
                <c:pt idx="20">
                  <c:v>-18.30920088113615</c:v>
                </c:pt>
                <c:pt idx="21">
                  <c:v>-16.670008097480395</c:v>
                </c:pt>
                <c:pt idx="22">
                  <c:v>-15.083750924382027</c:v>
                </c:pt>
                <c:pt idx="23">
                  <c:v>-13.546355427662153</c:v>
                </c:pt>
                <c:pt idx="24">
                  <c:v>-12.053974266291993</c:v>
                </c:pt>
                <c:pt idx="25">
                  <c:v>-10.602962311864861</c:v>
                </c:pt>
                <c:pt idx="26">
                  <c:v>-9.1898504051326331</c:v>
                </c:pt>
                <c:pt idx="27">
                  <c:v>-7.8113174247409169</c:v>
                </c:pt>
                <c:pt idx="28">
                  <c:v>-6.4641605871126835</c:v>
                </c:pt>
                <c:pt idx="29">
                  <c:v>-5.1452636501515974</c:v>
                </c:pt>
                <c:pt idx="30">
                  <c:v>-3.851562436897201</c:v>
                </c:pt>
                <c:pt idx="31">
                  <c:v>-2.5800068052453589</c:v>
                </c:pt>
                <c:pt idx="32">
                  <c:v>-1.327517837584244</c:v>
                </c:pt>
                <c:pt idx="33">
                  <c:v>-9.0938571645292787E-2</c:v>
                </c:pt>
                <c:pt idx="34">
                  <c:v>1.1330240119611665</c:v>
                </c:pt>
                <c:pt idx="35">
                  <c:v>2.3478688659412734</c:v>
                </c:pt>
                <c:pt idx="36">
                  <c:v>3.557386917249278</c:v>
                </c:pt>
                <c:pt idx="37">
                  <c:v>4.7657692745725839</c:v>
                </c:pt>
                <c:pt idx="38">
                  <c:v>5.977746099982042</c:v>
                </c:pt>
                <c:pt idx="39">
                  <c:v>7.1987683726517968</c:v>
                </c:pt>
                <c:pt idx="40">
                  <c:v>8.4352504561214232</c:v>
                </c:pt>
                <c:pt idx="41">
                  <c:v>9.6949002207294708</c:v>
                </c:pt>
                <c:pt idx="42">
                  <c:v>10.987177535556858</c:v>
                </c:pt>
                <c:pt idx="43">
                  <c:v>12.32394487556056</c:v>
                </c:pt>
                <c:pt idx="44">
                  <c:v>13.720412221928079</c:v>
                </c:pt>
                <c:pt idx="45">
                  <c:v>15.196544841486146</c:v>
                </c:pt>
                <c:pt idx="46">
                  <c:v>16.779221261640085</c:v>
                </c:pt>
                <c:pt idx="47">
                  <c:v>18.505649326077684</c:v>
                </c:pt>
                <c:pt idx="48">
                  <c:v>20.428976024272497</c:v>
                </c:pt>
                <c:pt idx="49">
                  <c:v>22.627897784015136</c:v>
                </c:pt>
                <c:pt idx="50">
                  <c:v>25.223949916361306</c:v>
                </c:pt>
                <c:pt idx="51">
                  <c:v>28.414421851980915</c:v>
                </c:pt>
                <c:pt idx="52">
                  <c:v>32.539171181388767</c:v>
                </c:pt>
                <c:pt idx="53">
                  <c:v>38.225692242282761</c:v>
                </c:pt>
                <c:pt idx="54">
                  <c:v>46.719755062518239</c:v>
                </c:pt>
                <c:pt idx="55">
                  <c:v>60.581770221583923</c:v>
                </c:pt>
                <c:pt idx="56">
                  <c:v>84.028508474250415</c:v>
                </c:pt>
                <c:pt idx="57">
                  <c:v>-63.811973327597862</c:v>
                </c:pt>
                <c:pt idx="58">
                  <c:v>-36.823078039745297</c:v>
                </c:pt>
                <c:pt idx="59">
                  <c:v>-20.435240181191929</c:v>
                </c:pt>
                <c:pt idx="60">
                  <c:v>-10.66152090111837</c:v>
                </c:pt>
                <c:pt idx="61">
                  <c:v>-8.1615799911412648</c:v>
                </c:pt>
                <c:pt idx="62">
                  <c:v>8.584342517557017E-2</c:v>
                </c:pt>
                <c:pt idx="63">
                  <c:v>3.4015508716677654</c:v>
                </c:pt>
                <c:pt idx="64">
                  <c:v>6.0129817081514689</c:v>
                </c:pt>
                <c:pt idx="65">
                  <c:v>8.1528161702036286</c:v>
                </c:pt>
                <c:pt idx="66">
                  <c:v>9.9617313869431143</c:v>
                </c:pt>
                <c:pt idx="67">
                  <c:v>11.529327631493029</c:v>
                </c:pt>
                <c:pt idx="68">
                  <c:v>12.915206410067636</c:v>
                </c:pt>
                <c:pt idx="69">
                  <c:v>14.160486434423737</c:v>
                </c:pt>
                <c:pt idx="70">
                  <c:v>15.294425876019464</c:v>
                </c:pt>
                <c:pt idx="71">
                  <c:v>16.338402300244095</c:v>
                </c:pt>
                <c:pt idx="72">
                  <c:v>17.308397539462963</c:v>
                </c:pt>
                <c:pt idx="73">
                  <c:v>18.216601377187036</c:v>
                </c:pt>
                <c:pt idx="74">
                  <c:v>19.072476955463198</c:v>
                </c:pt>
                <c:pt idx="75">
                  <c:v>19.883486866740739</c:v>
                </c:pt>
                <c:pt idx="76">
                  <c:v>20.655599312606082</c:v>
                </c:pt>
                <c:pt idx="77">
                  <c:v>21.393648133561079</c:v>
                </c:pt>
                <c:pt idx="78">
                  <c:v>22.101593570671444</c:v>
                </c:pt>
                <c:pt idx="79">
                  <c:v>22.782714234174943</c:v>
                </c:pt>
                <c:pt idx="80">
                  <c:v>23.439750531099378</c:v>
                </c:pt>
                <c:pt idx="81">
                  <c:v>24.075013276577774</c:v>
                </c:pt>
                <c:pt idx="82">
                  <c:v>24.690466957357252</c:v>
                </c:pt>
                <c:pt idx="83">
                  <c:v>25.287794287024294</c:v>
                </c:pt>
                <c:pt idx="84">
                  <c:v>25.868446778835892</c:v>
                </c:pt>
                <c:pt idx="85">
                  <c:v>26.433684746545165</c:v>
                </c:pt>
                <c:pt idx="86">
                  <c:v>26.984609225744588</c:v>
                </c:pt>
                <c:pt idx="87">
                  <c:v>27.522187658966274</c:v>
                </c:pt>
                <c:pt idx="88">
                  <c:v>28.047274722594285</c:v>
                </c:pt>
                <c:pt idx="89">
                  <c:v>28.560629336388164</c:v>
                </c:pt>
                <c:pt idx="90">
                  <c:v>29.06292864919299</c:v>
                </c:pt>
                <c:pt idx="91">
                  <c:v>29.554779611305889</c:v>
                </c:pt>
                <c:pt idx="92">
                  <c:v>30.036728607037045</c:v>
                </c:pt>
                <c:pt idx="93">
                  <c:v>30.509269517668105</c:v>
                </c:pt>
                <c:pt idx="94">
                  <c:v>30.972850506362942</c:v>
                </c:pt>
                <c:pt idx="95">
                  <c:v>31.427879756245169</c:v>
                </c:pt>
                <c:pt idx="96">
                  <c:v>31.874730346209009</c:v>
                </c:pt>
                <c:pt idx="97">
                  <c:v>32.313744412710356</c:v>
                </c:pt>
                <c:pt idx="98">
                  <c:v>32.74523671731378</c:v>
                </c:pt>
                <c:pt idx="99">
                  <c:v>33.169497717308232</c:v>
                </c:pt>
                <c:pt idx="100">
                  <c:v>33.586796218874767</c:v>
                </c:pt>
                <c:pt idx="101">
                  <c:v>33.997381678053962</c:v>
                </c:pt>
                <c:pt idx="102">
                  <c:v>34.401486203332702</c:v>
                </c:pt>
                <c:pt idx="103">
                  <c:v>34.799326304447639</c:v>
                </c:pt>
                <c:pt idx="104">
                  <c:v>35.191104424521626</c:v>
                </c:pt>
                <c:pt idx="105">
                  <c:v>35.577010286553609</c:v>
                </c:pt>
                <c:pt idx="106">
                  <c:v>35.957222080291118</c:v>
                </c:pt>
                <c:pt idx="107">
                  <c:v>36.331907511409682</c:v>
                </c:pt>
                <c:pt idx="108">
                  <c:v>36.701224731535383</c:v>
                </c:pt>
                <c:pt idx="109">
                  <c:v>37.065323164835334</c:v>
                </c:pt>
                <c:pt idx="110">
                  <c:v>37.424344244563272</c:v>
                </c:pt>
                <c:pt idx="111">
                  <c:v>37.77842207099274</c:v>
                </c:pt>
                <c:pt idx="112">
                  <c:v>38.127684000532867</c:v>
                </c:pt>
                <c:pt idx="113">
                  <c:v>38.472251174442945</c:v>
                </c:pt>
                <c:pt idx="114">
                  <c:v>38.812238994399458</c:v>
                </c:pt>
                <c:pt idx="115">
                  <c:v>39.147757551183773</c:v>
                </c:pt>
                <c:pt idx="116">
                  <c:v>39.478912011922404</c:v>
                </c:pt>
                <c:pt idx="117">
                  <c:v>39.805802970598918</c:v>
                </c:pt>
                <c:pt idx="118">
                  <c:v>40.128526765947662</c:v>
                </c:pt>
                <c:pt idx="119">
                  <c:v>40.447175770318061</c:v>
                </c:pt>
                <c:pt idx="120">
                  <c:v>40.761838652650084</c:v>
                </c:pt>
                <c:pt idx="121">
                  <c:v>41.072600618315548</c:v>
                </c:pt>
                <c:pt idx="122">
                  <c:v>41.379543628246822</c:v>
                </c:pt>
                <c:pt idx="123">
                  <c:v>41.682746599486443</c:v>
                </c:pt>
                <c:pt idx="124">
                  <c:v>41.982285589040494</c:v>
                </c:pt>
                <c:pt idx="125">
                  <c:v>42.278233962701677</c:v>
                </c:pt>
                <c:pt idx="126">
                  <c:v>42.570662550318296</c:v>
                </c:pt>
                <c:pt idx="127">
                  <c:v>42.859639788819777</c:v>
                </c:pt>
                <c:pt idx="128">
                  <c:v>43.145231854164834</c:v>
                </c:pt>
                <c:pt idx="129">
                  <c:v>43.427502783251278</c:v>
                </c:pt>
                <c:pt idx="130">
                  <c:v>43.706514586714711</c:v>
                </c:pt>
                <c:pt idx="131">
                  <c:v>43.982327353445868</c:v>
                </c:pt>
                <c:pt idx="132">
                  <c:v>44.254999347568777</c:v>
                </c:pt>
                <c:pt idx="133">
                  <c:v>44.524587098546519</c:v>
                </c:pt>
                <c:pt idx="134">
                  <c:v>44.791145485012699</c:v>
                </c:pt>
                <c:pt idx="135">
                  <c:v>45.054727812867604</c:v>
                </c:pt>
                <c:pt idx="136">
                  <c:v>45.315385888124062</c:v>
                </c:pt>
                <c:pt idx="137">
                  <c:v>45.573170084941076</c:v>
                </c:pt>
                <c:pt idx="138">
                  <c:v>45.828129409240866</c:v>
                </c:pt>
                <c:pt idx="139">
                  <c:v>46.080311558267645</c:v>
                </c:pt>
                <c:pt idx="140">
                  <c:v>46.329762976412184</c:v>
                </c:pt>
                <c:pt idx="141">
                  <c:v>46.576528907596945</c:v>
                </c:pt>
                <c:pt idx="142">
                  <c:v>46.820653444488727</c:v>
                </c:pt>
                <c:pt idx="143">
                  <c:v>47.062179574782519</c:v>
                </c:pt>
                <c:pt idx="144">
                  <c:v>47.301149224777625</c:v>
                </c:pt>
                <c:pt idx="145">
                  <c:v>47.537603300448076</c:v>
                </c:pt>
                <c:pt idx="146">
                  <c:v>47.771581726191755</c:v>
                </c:pt>
                <c:pt idx="147">
                  <c:v>48.003123481426471</c:v>
                </c:pt>
                <c:pt idx="148">
                  <c:v>48.232266635187131</c:v>
                </c:pt>
                <c:pt idx="149">
                  <c:v>48.45904837886507</c:v>
                </c:pt>
                <c:pt idx="150">
                  <c:v>48.683505057218888</c:v>
                </c:pt>
                <c:pt idx="151">
                  <c:v>48.905672197775615</c:v>
                </c:pt>
                <c:pt idx="152">
                  <c:v>49.125584538730934</c:v>
                </c:pt>
                <c:pt idx="153">
                  <c:v>49.343276055449294</c:v>
                </c:pt>
                <c:pt idx="154">
                  <c:v>49.558779985655683</c:v>
                </c:pt>
                <c:pt idx="155">
                  <c:v>49.772128853404531</c:v>
                </c:pt>
                <c:pt idx="156">
                  <c:v>49.983354491904024</c:v>
                </c:pt>
                <c:pt idx="157">
                  <c:v>50.192488065268265</c:v>
                </c:pt>
                <c:pt idx="158">
                  <c:v>50.399560089264376</c:v>
                </c:pt>
                <c:pt idx="159">
                  <c:v>50.604600451116276</c:v>
                </c:pt>
                <c:pt idx="160">
                  <c:v>50.807638428422457</c:v>
                </c:pt>
                <c:pt idx="161">
                  <c:v>51.008702707241049</c:v>
                </c:pt>
                <c:pt idx="162">
                  <c:v>51.207821399391229</c:v>
                </c:pt>
                <c:pt idx="163">
                  <c:v>51.405022059016702</c:v>
                </c:pt>
                <c:pt idx="164">
                  <c:v>51.600331698453893</c:v>
                </c:pt>
                <c:pt idx="165">
                  <c:v>51.793776803444061</c:v>
                </c:pt>
                <c:pt idx="166">
                  <c:v>51.985383347726341</c:v>
                </c:pt>
                <c:pt idx="167">
                  <c:v>52.175176807045631</c:v>
                </c:pt>
                <c:pt idx="168">
                  <c:v>52.363182172607594</c:v>
                </c:pt>
                <c:pt idx="169">
                  <c:v>52.549423964010074</c:v>
                </c:pt>
                <c:pt idx="170">
                  <c:v>52.733926241679043</c:v>
                </c:pt>
                <c:pt idx="171">
                  <c:v>52.916712618834865</c:v>
                </c:pt>
                <c:pt idx="172">
                  <c:v>53.097806273013084</c:v>
                </c:pt>
                <c:pt idx="173">
                  <c:v>53.277229957162561</c:v>
                </c:pt>
                <c:pt idx="174">
                  <c:v>53.455006010342096</c:v>
                </c:pt>
                <c:pt idx="175">
                  <c:v>53.631156368035469</c:v>
                </c:pt>
                <c:pt idx="176">
                  <c:v>53.805702572103549</c:v>
                </c:pt>
                <c:pt idx="177">
                  <c:v>53.978665780391118</c:v>
                </c:pt>
                <c:pt idx="178">
                  <c:v>54.15006677600465</c:v>
                </c:pt>
                <c:pt idx="179">
                  <c:v>54.319925976276664</c:v>
                </c:pt>
                <c:pt idx="180">
                  <c:v>54.488263441431116</c:v>
                </c:pt>
                <c:pt idx="181">
                  <c:v>54.6550988829636</c:v>
                </c:pt>
                <c:pt idx="182">
                  <c:v>54.820451671749112</c:v>
                </c:pt>
                <c:pt idx="183">
                  <c:v>54.984340845889598</c:v>
                </c:pt>
                <c:pt idx="184">
                  <c:v>55.146785118312835</c:v>
                </c:pt>
                <c:pt idx="185">
                  <c:v>55.30780288413311</c:v>
                </c:pt>
                <c:pt idx="186">
                  <c:v>55.467412227784457</c:v>
                </c:pt>
                <c:pt idx="187">
                  <c:v>55.625630929935468</c:v>
                </c:pt>
                <c:pt idx="188">
                  <c:v>55.782476474195285</c:v>
                </c:pt>
                <c:pt idx="189">
                  <c:v>55.937966053619142</c:v>
                </c:pt>
                <c:pt idx="190">
                  <c:v>56.092116577021677</c:v>
                </c:pt>
                <c:pt idx="191">
                  <c:v>56.244944675105792</c:v>
                </c:pt>
                <c:pt idx="192">
                  <c:v>56.396466706414309</c:v>
                </c:pt>
                <c:pt idx="193">
                  <c:v>56.546698763111493</c:v>
                </c:pt>
                <c:pt idx="194">
                  <c:v>56.695656676600898</c:v>
                </c:pt>
                <c:pt idx="195">
                  <c:v>56.843356022985937</c:v>
                </c:pt>
                <c:pt idx="196">
                  <c:v>56.989812128378944</c:v>
                </c:pt>
                <c:pt idx="197">
                  <c:v>57.135040074064705</c:v>
                </c:pt>
                <c:pt idx="198">
                  <c:v>57.279054701523485</c:v>
                </c:pt>
                <c:pt idx="199">
                  <c:v>57.421870617318852</c:v>
                </c:pt>
                <c:pt idx="200">
                  <c:v>57.563502197855257</c:v>
                </c:pt>
                <c:pt idx="201">
                  <c:v>57.703963594009842</c:v>
                </c:pt>
                <c:pt idx="202">
                  <c:v>57.843268735642958</c:v>
                </c:pt>
                <c:pt idx="203">
                  <c:v>57.9814313359918</c:v>
                </c:pt>
                <c:pt idx="204">
                  <c:v>58.118464895950886</c:v>
                </c:pt>
                <c:pt idx="205">
                  <c:v>58.254382708243497</c:v>
                </c:pt>
                <c:pt idx="206">
                  <c:v>58.389197861487624</c:v>
                </c:pt>
                <c:pt idx="207">
                  <c:v>58.522923244159976</c:v>
                </c:pt>
                <c:pt idx="208">
                  <c:v>58.655571548461424</c:v>
                </c:pt>
                <c:pt idx="209">
                  <c:v>58.787155274087155</c:v>
                </c:pt>
                <c:pt idx="210">
                  <c:v>58.917686731904382</c:v>
                </c:pt>
                <c:pt idx="211">
                  <c:v>59.047178047540925</c:v>
                </c:pt>
                <c:pt idx="212">
                  <c:v>59.175641164887253</c:v>
                </c:pt>
                <c:pt idx="213">
                  <c:v>59.303087849514689</c:v>
                </c:pt>
                <c:pt idx="214">
                  <c:v>59.429529692012494</c:v>
                </c:pt>
                <c:pt idx="215">
                  <c:v>59.554978111246299</c:v>
                </c:pt>
                <c:pt idx="216">
                  <c:v>59.679444357540177</c:v>
                </c:pt>
                <c:pt idx="217">
                  <c:v>59.802939515784857</c:v>
                </c:pt>
                <c:pt idx="218">
                  <c:v>59.925474508474061</c:v>
                </c:pt>
                <c:pt idx="219">
                  <c:v>60.047060098671224</c:v>
                </c:pt>
                <c:pt idx="220">
                  <c:v>60.167706892908676</c:v>
                </c:pt>
                <c:pt idx="221">
                  <c:v>60.287425344021173</c:v>
                </c:pt>
                <c:pt idx="222">
                  <c:v>60.406225753915635</c:v>
                </c:pt>
                <c:pt idx="223">
                  <c:v>60.524118276278955</c:v>
                </c:pt>
                <c:pt idx="224">
                  <c:v>60.641112919225847</c:v>
                </c:pt>
                <c:pt idx="225">
                  <c:v>60.757219547887892</c:v>
                </c:pt>
                <c:pt idx="226">
                  <c:v>60.872447886946055</c:v>
                </c:pt>
                <c:pt idx="227">
                  <c:v>60.986807523107778</c:v>
                </c:pt>
                <c:pt idx="228">
                  <c:v>61.100307907530294</c:v>
                </c:pt>
                <c:pt idx="229">
                  <c:v>61.212958358191713</c:v>
                </c:pt>
                <c:pt idx="230">
                  <c:v>61.32476806221127</c:v>
                </c:pt>
                <c:pt idx="231">
                  <c:v>61.435746078119912</c:v>
                </c:pt>
                <c:pt idx="232">
                  <c:v>61.545901338082821</c:v>
                </c:pt>
                <c:pt idx="233">
                  <c:v>61.655242650074953</c:v>
                </c:pt>
                <c:pt idx="234">
                  <c:v>61.763778700010903</c:v>
                </c:pt>
                <c:pt idx="235">
                  <c:v>61.871518053830151</c:v>
                </c:pt>
                <c:pt idx="236">
                  <c:v>61.978469159539166</c:v>
                </c:pt>
                <c:pt idx="237">
                  <c:v>62.084640349211007</c:v>
                </c:pt>
                <c:pt idx="238">
                  <c:v>62.190039840943953</c:v>
                </c:pt>
                <c:pt idx="239">
                  <c:v>62.294675740779866</c:v>
                </c:pt>
                <c:pt idx="240">
                  <c:v>62.398556044583565</c:v>
                </c:pt>
                <c:pt idx="241">
                  <c:v>62.501688639883888</c:v>
                </c:pt>
                <c:pt idx="242">
                  <c:v>62.604081307677689</c:v>
                </c:pt>
                <c:pt idx="243">
                  <c:v>62.70574172419753</c:v>
                </c:pt>
                <c:pt idx="244">
                  <c:v>62.806677462643869</c:v>
                </c:pt>
                <c:pt idx="245">
                  <c:v>62.906895994882881</c:v>
                </c:pt>
                <c:pt idx="246">
                  <c:v>63.006404693110497</c:v>
                </c:pt>
                <c:pt idx="247">
                  <c:v>63.105210831483539</c:v>
                </c:pt>
                <c:pt idx="248">
                  <c:v>63.203321587718747</c:v>
                </c:pt>
                <c:pt idx="249">
                  <c:v>63.300744044660597</c:v>
                </c:pt>
                <c:pt idx="250">
                  <c:v>63.397485191818326</c:v>
                </c:pt>
                <c:pt idx="251">
                  <c:v>63.493551926873295</c:v>
                </c:pt>
                <c:pt idx="252">
                  <c:v>63.588951057156933</c:v>
                </c:pt>
                <c:pt idx="253">
                  <c:v>63.683689301100458</c:v>
                </c:pt>
                <c:pt idx="254">
                  <c:v>63.777773289656501</c:v>
                </c:pt>
                <c:pt idx="255">
                  <c:v>63.871209567693697</c:v>
                </c:pt>
                <c:pt idx="256">
                  <c:v>63.964004595364656</c:v>
                </c:pt>
                <c:pt idx="257">
                  <c:v>64.056164749447959</c:v>
                </c:pt>
                <c:pt idx="258">
                  <c:v>64.147696324664722</c:v>
                </c:pt>
                <c:pt idx="259">
                  <c:v>64.238605534970475</c:v>
                </c:pt>
                <c:pt idx="260">
                  <c:v>64.328898514822626</c:v>
                </c:pt>
                <c:pt idx="261">
                  <c:v>64.418581320424366</c:v>
                </c:pt>
                <c:pt idx="262">
                  <c:v>64.507659930945309</c:v>
                </c:pt>
                <c:pt idx="263">
                  <c:v>64.596140249719468</c:v>
                </c:pt>
                <c:pt idx="264">
                  <c:v>64.684028105421035</c:v>
                </c:pt>
                <c:pt idx="265">
                  <c:v>64.77132925321861</c:v>
                </c:pt>
                <c:pt idx="266">
                  <c:v>64.858049375907967</c:v>
                </c:pt>
                <c:pt idx="267">
                  <c:v>64.944194085024336</c:v>
                </c:pt>
                <c:pt idx="268">
                  <c:v>65.029768921934192</c:v>
                </c:pt>
                <c:pt idx="269">
                  <c:v>65.114779358907299</c:v>
                </c:pt>
                <c:pt idx="270">
                  <c:v>65.199230800169232</c:v>
                </c:pt>
                <c:pt idx="271">
                  <c:v>65.283128582934907</c:v>
                </c:pt>
                <c:pt idx="272">
                  <c:v>65.366477978423518</c:v>
                </c:pt>
                <c:pt idx="273">
                  <c:v>65.449284192855188</c:v>
                </c:pt>
                <c:pt idx="274">
                  <c:v>65.531552368429843</c:v>
                </c:pt>
                <c:pt idx="275">
                  <c:v>65.613287584288585</c:v>
                </c:pt>
                <c:pt idx="276">
                  <c:v>65.694494857457926</c:v>
                </c:pt>
                <c:pt idx="277">
                  <c:v>65.775179143777436</c:v>
                </c:pt>
                <c:pt idx="278">
                  <c:v>65.855345338810764</c:v>
                </c:pt>
                <c:pt idx="279">
                  <c:v>65.934998278740807</c:v>
                </c:pt>
                <c:pt idx="280">
                  <c:v>66.014142741249017</c:v>
                </c:pt>
                <c:pt idx="281">
                  <c:v>66.092783446379357</c:v>
                </c:pt>
                <c:pt idx="282">
                  <c:v>66.170925057387251</c:v>
                </c:pt>
                <c:pt idx="283">
                  <c:v>66.248572181573607</c:v>
                </c:pt>
                <c:pt idx="284">
                  <c:v>66.325729371104359</c:v>
                </c:pt>
                <c:pt idx="285">
                  <c:v>66.402401123816091</c:v>
                </c:pt>
                <c:pt idx="286">
                  <c:v>66.478591884007358</c:v>
                </c:pt>
                <c:pt idx="287">
                  <c:v>66.554306043216698</c:v>
                </c:pt>
                <c:pt idx="288">
                  <c:v>66.629547940987209</c:v>
                </c:pt>
                <c:pt idx="289">
                  <c:v>66.704321865617928</c:v>
                </c:pt>
                <c:pt idx="290">
                  <c:v>66.778632054902602</c:v>
                </c:pt>
                <c:pt idx="291">
                  <c:v>66.852482696855688</c:v>
                </c:pt>
                <c:pt idx="292">
                  <c:v>66.925877930426154</c:v>
                </c:pt>
                <c:pt idx="293">
                  <c:v>66.998821846199178</c:v>
                </c:pt>
                <c:pt idx="294">
                  <c:v>67.071318487086074</c:v>
                </c:pt>
                <c:pt idx="295">
                  <c:v>67.143371849002378</c:v>
                </c:pt>
                <c:pt idx="296">
                  <c:v>67.214985881534886</c:v>
                </c:pt>
                <c:pt idx="297">
                  <c:v>67.286164488597294</c:v>
                </c:pt>
                <c:pt idx="298">
                  <c:v>67.356911529074935</c:v>
                </c:pt>
                <c:pt idx="299">
                  <c:v>67.427230817458934</c:v>
                </c:pt>
                <c:pt idx="300">
                  <c:v>67.497126124469574</c:v>
                </c:pt>
                <c:pt idx="301">
                  <c:v>67.566601177669654</c:v>
                </c:pt>
                <c:pt idx="302">
                  <c:v>67.635659662067425</c:v>
                </c:pt>
                <c:pt idx="303">
                  <c:v>67.70430522070977</c:v>
                </c:pt>
                <c:pt idx="304">
                  <c:v>67.772541455265667</c:v>
                </c:pt>
                <c:pt idx="305">
                  <c:v>67.840371926599985</c:v>
                </c:pt>
                <c:pt idx="306">
                  <c:v>67.90780015533791</c:v>
                </c:pt>
                <c:pt idx="307">
                  <c:v>67.974829622420302</c:v>
                </c:pt>
                <c:pt idx="308">
                  <c:v>68.041463769649894</c:v>
                </c:pt>
                <c:pt idx="309">
                  <c:v>68.107706000228674</c:v>
                </c:pt>
                <c:pt idx="310">
                  <c:v>68.173559679286598</c:v>
                </c:pt>
                <c:pt idx="311">
                  <c:v>68.239028134401778</c:v>
                </c:pt>
                <c:pt idx="312">
                  <c:v>68.304114656112262</c:v>
                </c:pt>
                <c:pt idx="313">
                  <c:v>68.368822498419618</c:v>
                </c:pt>
                <c:pt idx="314">
                  <c:v>68.433154879284501</c:v>
                </c:pt>
                <c:pt idx="315">
                  <c:v>68.497114981114237</c:v>
                </c:pt>
                <c:pt idx="316">
                  <c:v>68.560705951242667</c:v>
                </c:pt>
                <c:pt idx="317">
                  <c:v>68.623930902402392</c:v>
                </c:pt>
                <c:pt idx="318">
                  <c:v>68.686792913189493</c:v>
                </c:pt>
                <c:pt idx="319">
                  <c:v>68.749295028520891</c:v>
                </c:pt>
                <c:pt idx="320">
                  <c:v>68.81144026008468</c:v>
                </c:pt>
                <c:pt idx="321">
                  <c:v>68.873231586782964</c:v>
                </c:pt>
                <c:pt idx="322">
                  <c:v>68.934671955168213</c:v>
                </c:pt>
                <c:pt idx="323">
                  <c:v>68.995764279872475</c:v>
                </c:pt>
                <c:pt idx="324">
                  <c:v>69.056511444029994</c:v>
                </c:pt>
                <c:pt idx="325">
                  <c:v>69.11691629969323</c:v>
                </c:pt>
                <c:pt idx="326">
                  <c:v>69.176981668242391</c:v>
                </c:pt>
                <c:pt idx="327">
                  <c:v>69.23671034078869</c:v>
                </c:pt>
                <c:pt idx="328">
                  <c:v>69.29610507857123</c:v>
                </c:pt>
                <c:pt idx="329">
                  <c:v>69.3551686133479</c:v>
                </c:pt>
                <c:pt idx="330">
                  <c:v>69.413903647780131</c:v>
                </c:pt>
                <c:pt idx="331">
                  <c:v>69.472312855811836</c:v>
                </c:pt>
                <c:pt idx="332">
                  <c:v>69.530398883042537</c:v>
                </c:pt>
                <c:pt idx="333">
                  <c:v>69.588164347094647</c:v>
                </c:pt>
                <c:pt idx="334">
                  <c:v>69.645611837975395</c:v>
                </c:pt>
                <c:pt idx="335">
                  <c:v>69.702743918432986</c:v>
                </c:pt>
                <c:pt idx="336">
                  <c:v>69.759563124307533</c:v>
                </c:pt>
                <c:pt idx="337">
                  <c:v>69.816071964876599</c:v>
                </c:pt>
                <c:pt idx="338">
                  <c:v>69.872272923195524</c:v>
                </c:pt>
                <c:pt idx="339">
                  <c:v>69.928168456432601</c:v>
                </c:pt>
                <c:pt idx="340">
                  <c:v>69.983760996199308</c:v>
                </c:pt>
                <c:pt idx="341">
                  <c:v>70.039052948875366</c:v>
                </c:pt>
                <c:pt idx="342">
                  <c:v>70.094046695929237</c:v>
                </c:pt>
                <c:pt idx="343">
                  <c:v>70.148744594233492</c:v>
                </c:pt>
                <c:pt idx="344">
                  <c:v>70.203148976375786</c:v>
                </c:pt>
                <c:pt idx="345">
                  <c:v>70.257262150964962</c:v>
                </c:pt>
                <c:pt idx="346">
                  <c:v>70.311086402932872</c:v>
                </c:pt>
                <c:pt idx="347">
                  <c:v>70.364623993831373</c:v>
                </c:pt>
                <c:pt idx="348">
                  <c:v>70.417877162125237</c:v>
                </c:pt>
                <c:pt idx="349">
                  <c:v>70.470848123480707</c:v>
                </c:pt>
                <c:pt idx="350">
                  <c:v>70.523539071049612</c:v>
                </c:pt>
                <c:pt idx="351">
                  <c:v>70.575952175749492</c:v>
                </c:pt>
                <c:pt idx="352">
                  <c:v>70.628089586539645</c:v>
                </c:pt>
                <c:pt idx="353">
                  <c:v>70.679953430692933</c:v>
                </c:pt>
                <c:pt idx="354">
                  <c:v>70.731545814063864</c:v>
                </c:pt>
                <c:pt idx="355">
                  <c:v>70.782868821352565</c:v>
                </c:pt>
                <c:pt idx="356">
                  <c:v>70.83392451636513</c:v>
                </c:pt>
                <c:pt idx="357">
                  <c:v>70.884714942270037</c:v>
                </c:pt>
                <c:pt idx="358">
                  <c:v>70.935242121850877</c:v>
                </c:pt>
                <c:pt idx="359">
                  <c:v>70.985508057755524</c:v>
                </c:pt>
                <c:pt idx="360">
                  <c:v>71.035514732741689</c:v>
                </c:pt>
                <c:pt idx="361">
                  <c:v>71.085264109918825</c:v>
                </c:pt>
                <c:pt idx="362">
                  <c:v>71.134758132986761</c:v>
                </c:pt>
                <c:pt idx="363">
                  <c:v>71.183998726470804</c:v>
                </c:pt>
                <c:pt idx="364">
                  <c:v>71.232987795953463</c:v>
                </c:pt>
                <c:pt idx="365">
                  <c:v>71.281727228302998</c:v>
                </c:pt>
                <c:pt idx="366">
                  <c:v>71.33021889189861</c:v>
                </c:pt>
                <c:pt idx="367">
                  <c:v>71.378464636852414</c:v>
                </c:pt>
                <c:pt idx="368">
                  <c:v>71.426466295228465</c:v>
                </c:pt>
                <c:pt idx="369">
                  <c:v>71.47422568125846</c:v>
                </c:pt>
                <c:pt idx="370">
                  <c:v>71.521744591554508</c:v>
                </c:pt>
                <c:pt idx="371">
                  <c:v>71.569024805318932</c:v>
                </c:pt>
                <c:pt idx="372">
                  <c:v>71.616068084551074</c:v>
                </c:pt>
                <c:pt idx="373">
                  <c:v>71.662876174251238</c:v>
                </c:pt>
                <c:pt idx="374">
                  <c:v>71.70945080262176</c:v>
                </c:pt>
                <c:pt idx="375">
                  <c:v>71.755793681265345</c:v>
                </c:pt>
                <c:pt idx="376">
                  <c:v>71.801906505380501</c:v>
                </c:pt>
                <c:pt idx="377">
                  <c:v>71.84779095395443</c:v>
                </c:pt>
                <c:pt idx="378">
                  <c:v>71.89344868995309</c:v>
                </c:pt>
                <c:pt idx="379">
                  <c:v>71.938881360508788</c:v>
                </c:pt>
                <c:pt idx="380">
                  <c:v>71.984090597105052</c:v>
                </c:pt>
                <c:pt idx="381">
                  <c:v>72.029078015758984</c:v>
                </c:pt>
                <c:pt idx="382">
                  <c:v>72.07384521720121</c:v>
                </c:pt>
                <c:pt idx="383">
                  <c:v>72.118393787053208</c:v>
                </c:pt>
                <c:pt idx="384">
                  <c:v>72.162725296002336</c:v>
                </c:pt>
                <c:pt idx="385">
                  <c:v>72.206841299974386</c:v>
                </c:pt>
                <c:pt idx="386">
                  <c:v>72.250743340303885</c:v>
                </c:pt>
                <c:pt idx="387">
                  <c:v>72.29443294390191</c:v>
                </c:pt>
                <c:pt idx="388">
                  <c:v>72.337911623421874</c:v>
                </c:pt>
                <c:pt idx="389">
                  <c:v>72.38118087742275</c:v>
                </c:pt>
                <c:pt idx="390">
                  <c:v>72.424242190530464</c:v>
                </c:pt>
                <c:pt idx="391">
                  <c:v>72.467097033596744</c:v>
                </c:pt>
                <c:pt idx="392">
                  <c:v>72.509746863856094</c:v>
                </c:pt>
                <c:pt idx="393">
                  <c:v>72.552193125080578</c:v>
                </c:pt>
                <c:pt idx="394">
                  <c:v>72.594437247732387</c:v>
                </c:pt>
                <c:pt idx="395">
                  <c:v>72.63648064911466</c:v>
                </c:pt>
                <c:pt idx="396">
                  <c:v>72.678324733520014</c:v>
                </c:pt>
                <c:pt idx="397">
                  <c:v>72.719970892377262</c:v>
                </c:pt>
                <c:pt idx="398">
                  <c:v>72.761420504396085</c:v>
                </c:pt>
                <c:pt idx="399">
                  <c:v>72.802674935709817</c:v>
                </c:pt>
                <c:pt idx="400">
                  <c:v>72.843735540016425</c:v>
                </c:pt>
                <c:pt idx="401">
                  <c:v>72.884603658717467</c:v>
                </c:pt>
                <c:pt idx="402">
                  <c:v>72.925280621055279</c:v>
                </c:pt>
                <c:pt idx="403">
                  <c:v>72.965767744248438</c:v>
                </c:pt>
                <c:pt idx="404">
                  <c:v>73.00606633362537</c:v>
                </c:pt>
                <c:pt idx="405">
                  <c:v>73.046177682756138</c:v>
                </c:pt>
                <c:pt idx="406">
                  <c:v>73.086103073582677</c:v>
                </c:pt>
                <c:pt idx="407">
                  <c:v>73.125843776547157</c:v>
                </c:pt>
                <c:pt idx="408">
                  <c:v>73.165401050718827</c:v>
                </c:pt>
                <c:pt idx="409">
                  <c:v>73.204776143919062</c:v>
                </c:pt>
                <c:pt idx="410">
                  <c:v>73.24397029284485</c:v>
                </c:pt>
                <c:pt idx="411">
                  <c:v>73.282984723190737</c:v>
                </c:pt>
                <c:pt idx="412">
                  <c:v>73.321820649769109</c:v>
                </c:pt>
                <c:pt idx="413">
                  <c:v>73.360479276628936</c:v>
                </c:pt>
                <c:pt idx="414">
                  <c:v>73.398961797173015</c:v>
                </c:pt>
                <c:pt idx="415">
                  <c:v>73.437269394273727</c:v>
                </c:pt>
                <c:pt idx="416">
                  <c:v>73.475403240387223</c:v>
                </c:pt>
                <c:pt idx="417">
                  <c:v>73.513364497666217</c:v>
                </c:pt>
                <c:pt idx="418">
                  <c:v>73.551154318071298</c:v>
                </c:pt>
                <c:pt idx="419">
                  <c:v>73.588773843480894</c:v>
                </c:pt>
                <c:pt idx="420">
                  <c:v>73.62622420579973</c:v>
                </c:pt>
                <c:pt idx="421">
                  <c:v>73.663506527065991</c:v>
                </c:pt>
                <c:pt idx="422">
                  <c:v>73.700621919557051</c:v>
                </c:pt>
                <c:pt idx="423">
                  <c:v>73.73757148589398</c:v>
                </c:pt>
                <c:pt idx="424">
                  <c:v>73.774356319144601</c:v>
                </c:pt>
                <c:pt idx="425">
                  <c:v>73.810977502925297</c:v>
                </c:pt>
                <c:pt idx="426">
                  <c:v>73.84743611150158</c:v>
                </c:pt>
                <c:pt idx="427">
                  <c:v>73.883733209887367</c:v>
                </c:pt>
                <c:pt idx="428">
                  <c:v>73.919869853942885</c:v>
                </c:pt>
                <c:pt idx="429">
                  <c:v>73.955847090471693</c:v>
                </c:pt>
                <c:pt idx="430">
                  <c:v>73.991665957316016</c:v>
                </c:pt>
                <c:pt idx="431">
                  <c:v>74.027327483451302</c:v>
                </c:pt>
                <c:pt idx="432">
                  <c:v>74.0628326890794</c:v>
                </c:pt>
                <c:pt idx="433">
                  <c:v>74.098182585720622</c:v>
                </c:pt>
                <c:pt idx="434">
                  <c:v>74.133378176304618</c:v>
                </c:pt>
                <c:pt idx="435">
                  <c:v>74.168420455260218</c:v>
                </c:pt>
                <c:pt idx="436">
                  <c:v>74.203310408604153</c:v>
                </c:pt>
                <c:pt idx="437">
                  <c:v>74.238049014028547</c:v>
                </c:pt>
                <c:pt idx="438">
                  <c:v>74.272637240987478</c:v>
                </c:pt>
                <c:pt idx="439">
                  <c:v>74.307076050782484</c:v>
                </c:pt>
                <c:pt idx="440">
                  <c:v>74.341366396646848</c:v>
                </c:pt>
                <c:pt idx="441">
                  <c:v>74.375509223829084</c:v>
                </c:pt>
                <c:pt idx="442">
                  <c:v>74.40950546967521</c:v>
                </c:pt>
                <c:pt idx="443">
                  <c:v>74.443356063710127</c:v>
                </c:pt>
                <c:pt idx="444">
                  <c:v>74.477061927717941</c:v>
                </c:pt>
                <c:pt idx="445">
                  <c:v>74.510623975821431</c:v>
                </c:pt>
                <c:pt idx="446">
                  <c:v>74.544043114560338</c:v>
                </c:pt>
                <c:pt idx="447">
                  <c:v>74.577320242968938</c:v>
                </c:pt>
                <c:pt idx="448">
                  <c:v>74.610456252652554</c:v>
                </c:pt>
                <c:pt idx="449">
                  <c:v>74.643452027863091</c:v>
                </c:pt>
                <c:pt idx="450">
                  <c:v>74.676308445573866</c:v>
                </c:pt>
                <c:pt idx="451">
                  <c:v>74.709026375553307</c:v>
                </c:pt>
                <c:pt idx="452">
                  <c:v>74.741606680437869</c:v>
                </c:pt>
                <c:pt idx="453">
                  <c:v>74.774050215804152</c:v>
                </c:pt>
                <c:pt idx="454">
                  <c:v>74.806357830240003</c:v>
                </c:pt>
                <c:pt idx="455">
                  <c:v>74.838530365414954</c:v>
                </c:pt>
                <c:pt idx="456">
                  <c:v>74.870568656149572</c:v>
                </c:pt>
                <c:pt idx="457">
                  <c:v>74.902473530484244</c:v>
                </c:pt>
                <c:pt idx="458">
                  <c:v>74.93424580974704</c:v>
                </c:pt>
                <c:pt idx="459">
                  <c:v>74.965886308620654</c:v>
                </c:pt>
                <c:pt idx="460">
                  <c:v>74.997395835208764</c:v>
                </c:pt>
                <c:pt idx="461">
                  <c:v>75.028775191101502</c:v>
                </c:pt>
                <c:pt idx="462">
                  <c:v>75.060025171440088</c:v>
                </c:pt>
                <c:pt idx="463">
                  <c:v>75.091146564980875</c:v>
                </c:pt>
                <c:pt idx="464">
                  <c:v>75.122140154158487</c:v>
                </c:pt>
                <c:pt idx="465">
                  <c:v>75.153006715148251</c:v>
                </c:pt>
                <c:pt idx="466">
                  <c:v>75.183747017927999</c:v>
                </c:pt>
                <c:pt idx="467">
                  <c:v>75.214361826339001</c:v>
                </c:pt>
                <c:pt idx="468">
                  <c:v>75.244851898146294</c:v>
                </c:pt>
                <c:pt idx="469">
                  <c:v>75.275217985098251</c:v>
                </c:pt>
                <c:pt idx="470">
                  <c:v>75.305460832985503</c:v>
                </c:pt>
                <c:pt idx="471">
                  <c:v>75.335581181699183</c:v>
                </c:pt>
                <c:pt idx="472">
                  <c:v>75.36557976528843</c:v>
                </c:pt>
                <c:pt idx="473">
                  <c:v>75.395457312017228</c:v>
                </c:pt>
                <c:pt idx="474">
                  <c:v>75.425214544420726</c:v>
                </c:pt>
                <c:pt idx="475">
                  <c:v>75.454852179360756</c:v>
                </c:pt>
                <c:pt idx="476">
                  <c:v>75.484370928080793</c:v>
                </c:pt>
                <c:pt idx="477">
                  <c:v>75.513771496260262</c:v>
                </c:pt>
                <c:pt idx="478">
                  <c:v>75.543054584068173</c:v>
                </c:pt>
                <c:pt idx="479">
                  <c:v>75.5722208862163</c:v>
                </c:pt>
                <c:pt idx="480">
                  <c:v>75.601271092011572</c:v>
                </c:pt>
                <c:pt idx="481">
                  <c:v>75.630205885407932</c:v>
                </c:pt>
                <c:pt idx="482">
                  <c:v>75.659025945057664</c:v>
                </c:pt>
                <c:pt idx="483">
                  <c:v>75.687731944362099</c:v>
                </c:pt>
                <c:pt idx="484">
                  <c:v>75.716324551521708</c:v>
                </c:pt>
                <c:pt idx="485">
                  <c:v>75.744804429585642</c:v>
                </c:pt>
                <c:pt idx="486">
                  <c:v>75.773172236500784</c:v>
                </c:pt>
                <c:pt idx="487">
                  <c:v>75.80142862516017</c:v>
                </c:pt>
                <c:pt idx="488">
                  <c:v>75.829574243450892</c:v>
                </c:pt>
                <c:pt idx="489">
                  <c:v>75.857609734301448</c:v>
                </c:pt>
                <c:pt idx="490">
                  <c:v>75.885535735728581</c:v>
                </c:pt>
                <c:pt idx="491">
                  <c:v>75.913352880883622</c:v>
                </c:pt>
                <c:pt idx="492">
                  <c:v>75.941061798098218</c:v>
                </c:pt>
                <c:pt idx="493">
                  <c:v>75.968663110929697</c:v>
                </c:pt>
                <c:pt idx="494">
                  <c:v>75.996157438205728</c:v>
                </c:pt>
                <c:pt idx="495">
                  <c:v>76.023545394068748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11-4247-A3BB-481642BB8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84238663795886"/>
          <c:y val="0.6668555264131526"/>
          <c:w val="0.22743290684396653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83820</xdr:rowOff>
    </xdr:from>
    <xdr:to>
      <xdr:col>7</xdr:col>
      <xdr:colOff>438347</xdr:colOff>
      <xdr:row>22</xdr:row>
      <xdr:rowOff>224392</xdr:rowOff>
    </xdr:to>
    <xdr:graphicFrame macro="">
      <xdr:nvGraphicFramePr>
        <xdr:cNvPr id="131" name="グラフ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190499</xdr:colOff>
      <xdr:row>6</xdr:row>
      <xdr:rowOff>190500</xdr:rowOff>
    </xdr:from>
    <xdr:to>
      <xdr:col>12</xdr:col>
      <xdr:colOff>587378</xdr:colOff>
      <xdr:row>12</xdr:row>
      <xdr:rowOff>77468</xdr:rowOff>
    </xdr:to>
    <xdr:grpSp>
      <xdr:nvGrpSpPr>
        <xdr:cNvPr id="195" name="グループ化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pSpPr>
          <a:grpSpLocks noChangeAspect="1"/>
        </xdr:cNvGrpSpPr>
      </xdr:nvGrpSpPr>
      <xdr:grpSpPr>
        <a:xfrm>
          <a:off x="5784849" y="1600200"/>
          <a:ext cx="2378079" cy="1283968"/>
          <a:chOff x="635" y="0"/>
          <a:chExt cx="1950085" cy="1018074"/>
        </a:xfrm>
      </xdr:grpSpPr>
      <xdr:grpSp>
        <xdr:nvGrpSpPr>
          <xdr:cNvPr id="196" name="グループ化 195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251" name="Line 81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2" name="Line 82">
              <a:extLst>
                <a:ext uri="{FF2B5EF4-FFF2-40B4-BE49-F238E27FC236}">
                  <a16:creationId xmlns:a16="http://schemas.microsoft.com/office/drawing/2014/main" id="{00000000-0008-0000-00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3" name="Line 83">
              <a:extLst>
                <a:ext uri="{FF2B5EF4-FFF2-40B4-BE49-F238E27FC236}">
                  <a16:creationId xmlns:a16="http://schemas.microsoft.com/office/drawing/2014/main" id="{00000000-0008-0000-0000-0000F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4" name="Line 84">
              <a:extLst>
                <a:ext uri="{FF2B5EF4-FFF2-40B4-BE49-F238E27FC236}">
                  <a16:creationId xmlns:a16="http://schemas.microsoft.com/office/drawing/2014/main" id="{00000000-0008-0000-00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85">
              <a:extLst>
                <a:ext uri="{FF2B5EF4-FFF2-40B4-BE49-F238E27FC236}">
                  <a16:creationId xmlns:a16="http://schemas.microsoft.com/office/drawing/2014/main" id="{00000000-0008-0000-00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86">
              <a:extLst>
                <a:ext uri="{FF2B5EF4-FFF2-40B4-BE49-F238E27FC236}">
                  <a16:creationId xmlns:a16="http://schemas.microsoft.com/office/drawing/2014/main" id="{00000000-0008-0000-00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87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88">
              <a:extLst>
                <a:ext uri="{FF2B5EF4-FFF2-40B4-BE49-F238E27FC236}">
                  <a16:creationId xmlns:a16="http://schemas.microsoft.com/office/drawing/2014/main" id="{00000000-0008-0000-00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97" name="直線コネクタ 196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98" name="楕円 197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99" name="楕円 198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0" name="直線コネクタ 199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1" name="直線コネクタ 200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2" name="直線コネクタ 201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3" name="直線コネクタ 202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4" name="楕円 203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05" name="楕円 204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6" name="直線コネクタ 205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07" name="楕円 206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08" name="直線コネクタ 207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09" name="直線コネクタ 208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1" name="直線コネクタ 210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2" name="楕円 211">
            <a:extLst>
              <a:ext uri="{FF2B5EF4-FFF2-40B4-BE49-F238E27FC236}">
                <a16:creationId xmlns:a16="http://schemas.microsoft.com/office/drawing/2014/main" id="{00000000-0008-0000-0000-0000D400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3" name="楕円 212">
            <a:extLst>
              <a:ext uri="{FF2B5EF4-FFF2-40B4-BE49-F238E27FC236}">
                <a16:creationId xmlns:a16="http://schemas.microsoft.com/office/drawing/2014/main" id="{00000000-0008-0000-0000-0000D500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4" name="直線コネクタ 213">
            <a:extLst>
              <a:ext uri="{FF2B5EF4-FFF2-40B4-BE49-F238E27FC236}">
                <a16:creationId xmlns:a16="http://schemas.microsoft.com/office/drawing/2014/main" id="{00000000-0008-0000-0000-0000D6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5" name="楕円 214">
            <a:extLst>
              <a:ext uri="{FF2B5EF4-FFF2-40B4-BE49-F238E27FC236}">
                <a16:creationId xmlns:a16="http://schemas.microsoft.com/office/drawing/2014/main" id="{00000000-0008-0000-0000-0000D700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16" name="グループ化 215">
            <a:extLst>
              <a:ext uri="{FF2B5EF4-FFF2-40B4-BE49-F238E27FC236}">
                <a16:creationId xmlns:a16="http://schemas.microsoft.com/office/drawing/2014/main" id="{00000000-0008-0000-0000-0000D800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36257"/>
            <a:chOff x="434" y="57"/>
            <a:chExt cx="268" cy="400"/>
          </a:xfrm>
        </xdr:grpSpPr>
        <xdr:sp macro="" textlink="">
          <xdr:nvSpPr>
            <xdr:cNvPr id="236" name="Text Box 111">
              <a:extLst>
                <a:ext uri="{FF2B5EF4-FFF2-40B4-BE49-F238E27FC236}">
                  <a16:creationId xmlns:a16="http://schemas.microsoft.com/office/drawing/2014/main" id="{00000000-0008-0000-0000-0000E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37" name="Arc 112">
              <a:extLst>
                <a:ext uri="{FF2B5EF4-FFF2-40B4-BE49-F238E27FC236}">
                  <a16:creationId xmlns:a16="http://schemas.microsoft.com/office/drawing/2014/main" id="{00000000-0008-0000-0000-0000ED00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8" name="Arc 113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9" name="Arc 114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0" name="Line 115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1" name="Line 116">
              <a:extLst>
                <a:ext uri="{FF2B5EF4-FFF2-40B4-BE49-F238E27FC236}">
                  <a16:creationId xmlns:a16="http://schemas.microsoft.com/office/drawing/2014/main" id="{00000000-0008-0000-00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2" name="Text Box 117">
              <a:extLst>
                <a:ext uri="{FF2B5EF4-FFF2-40B4-BE49-F238E27FC236}">
                  <a16:creationId xmlns:a16="http://schemas.microsoft.com/office/drawing/2014/main" id="{00000000-0008-0000-0000-0000F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69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43" name="Line 118">
              <a:extLst>
                <a:ext uri="{FF2B5EF4-FFF2-40B4-BE49-F238E27FC236}">
                  <a16:creationId xmlns:a16="http://schemas.microsoft.com/office/drawing/2014/main" id="{00000000-0008-0000-00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119">
              <a:extLst>
                <a:ext uri="{FF2B5EF4-FFF2-40B4-BE49-F238E27FC236}">
                  <a16:creationId xmlns:a16="http://schemas.microsoft.com/office/drawing/2014/main" id="{00000000-0008-0000-00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5" name="Line 120">
              <a:extLst>
                <a:ext uri="{FF2B5EF4-FFF2-40B4-BE49-F238E27FC236}">
                  <a16:creationId xmlns:a16="http://schemas.microsoft.com/office/drawing/2014/main" id="{00000000-0008-0000-00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6" name="Line 121">
              <a:extLst>
                <a:ext uri="{FF2B5EF4-FFF2-40B4-BE49-F238E27FC236}">
                  <a16:creationId xmlns:a16="http://schemas.microsoft.com/office/drawing/2014/main" id="{00000000-0008-0000-0000-0000F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7" name="Line 122">
              <a:extLst>
                <a:ext uri="{FF2B5EF4-FFF2-40B4-BE49-F238E27FC236}">
                  <a16:creationId xmlns:a16="http://schemas.microsoft.com/office/drawing/2014/main" id="{00000000-0008-0000-00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8" name="Line 123">
              <a:extLst>
                <a:ext uri="{FF2B5EF4-FFF2-40B4-BE49-F238E27FC236}">
                  <a16:creationId xmlns:a16="http://schemas.microsoft.com/office/drawing/2014/main" id="{00000000-0008-0000-00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9" name="Oval 124">
              <a:extLst>
                <a:ext uri="{FF2B5EF4-FFF2-40B4-BE49-F238E27FC236}">
                  <a16:creationId xmlns:a16="http://schemas.microsoft.com/office/drawing/2014/main" id="{00000000-0008-0000-0000-0000F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0" name="Oval 125">
              <a:extLst>
                <a:ext uri="{FF2B5EF4-FFF2-40B4-BE49-F238E27FC236}">
                  <a16:creationId xmlns:a16="http://schemas.microsoft.com/office/drawing/2014/main" id="{00000000-0008-0000-00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17" name="テキスト ボックス 1531">
            <a:extLst>
              <a:ext uri="{FF2B5EF4-FFF2-40B4-BE49-F238E27FC236}">
                <a16:creationId xmlns:a16="http://schemas.microsoft.com/office/drawing/2014/main" id="{00000000-0008-0000-0000-0000D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2602" y="164661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18" name="グループ化 217">
            <a:extLst>
              <a:ext uri="{FF2B5EF4-FFF2-40B4-BE49-F238E27FC236}">
                <a16:creationId xmlns:a16="http://schemas.microsoft.com/office/drawing/2014/main" id="{00000000-0008-0000-0000-0000DA00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228" name="Line 128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9" name="Line 129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130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131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132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133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4" name="Line 134">
              <a:extLst>
                <a:ext uri="{FF2B5EF4-FFF2-40B4-BE49-F238E27FC236}">
                  <a16:creationId xmlns:a16="http://schemas.microsoft.com/office/drawing/2014/main" id="{00000000-0008-0000-0000-0000E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5" name="Line 135">
              <a:extLst>
                <a:ext uri="{FF2B5EF4-FFF2-40B4-BE49-F238E27FC236}">
                  <a16:creationId xmlns:a16="http://schemas.microsoft.com/office/drawing/2014/main" id="{00000000-0008-0000-0000-0000E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19" name="楕円 218">
            <a:extLst>
              <a:ext uri="{FF2B5EF4-FFF2-40B4-BE49-F238E27FC236}">
                <a16:creationId xmlns:a16="http://schemas.microsoft.com/office/drawing/2014/main" id="{00000000-0008-0000-00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0" name="直線コネクタ 219">
            <a:extLst>
              <a:ext uri="{FF2B5EF4-FFF2-40B4-BE49-F238E27FC236}">
                <a16:creationId xmlns:a16="http://schemas.microsoft.com/office/drawing/2014/main" id="{00000000-0008-0000-0000-0000D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1" name="テキスト ボックス 1543">
            <a:extLst>
              <a:ext uri="{FF2B5EF4-FFF2-40B4-BE49-F238E27FC236}">
                <a16:creationId xmlns:a16="http://schemas.microsoft.com/office/drawing/2014/main" id="{00000000-0008-0000-0000-0000D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12378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2" name="フリーフォーム: 図形 221">
            <a:extLst>
              <a:ext uri="{FF2B5EF4-FFF2-40B4-BE49-F238E27FC236}">
                <a16:creationId xmlns:a16="http://schemas.microsoft.com/office/drawing/2014/main" id="{00000000-0008-0000-0000-0000DE00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3" name="フリーフォーム: 図形 222">
            <a:extLst>
              <a:ext uri="{FF2B5EF4-FFF2-40B4-BE49-F238E27FC236}">
                <a16:creationId xmlns:a16="http://schemas.microsoft.com/office/drawing/2014/main" id="{00000000-0008-0000-0000-0000DF00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4" name="フリーフォーム: 図形 223">
            <a:extLst>
              <a:ext uri="{FF2B5EF4-FFF2-40B4-BE49-F238E27FC236}">
                <a16:creationId xmlns:a16="http://schemas.microsoft.com/office/drawing/2014/main" id="{00000000-0008-0000-0000-0000E000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5" name="直線コネクタ 224">
            <a:extLst>
              <a:ext uri="{FF2B5EF4-FFF2-40B4-BE49-F238E27FC236}">
                <a16:creationId xmlns:a16="http://schemas.microsoft.com/office/drawing/2014/main" id="{00000000-0008-0000-0000-0000E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6" name="テキスト ボックス 1548">
            <a:extLst>
              <a:ext uri="{FF2B5EF4-FFF2-40B4-BE49-F238E27FC236}">
                <a16:creationId xmlns:a16="http://schemas.microsoft.com/office/drawing/2014/main" id="{00000000-0008-0000-0000-0000E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15052" y="477374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7" name="テキスト ボックス 1549">
            <a:extLst>
              <a:ext uri="{FF2B5EF4-FFF2-40B4-BE49-F238E27FC236}">
                <a16:creationId xmlns:a16="http://schemas.microsoft.com/office/drawing/2014/main" id="{00000000-0008-0000-0000-0000E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836140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49530</xdr:colOff>
      <xdr:row>14</xdr:row>
      <xdr:rowOff>113030</xdr:rowOff>
    </xdr:from>
    <xdr:to>
      <xdr:col>14</xdr:col>
      <xdr:colOff>589597</xdr:colOff>
      <xdr:row>26</xdr:row>
      <xdr:rowOff>133985</xdr:rowOff>
    </xdr:to>
    <xdr:graphicFrame macro="">
      <xdr:nvGraphicFramePr>
        <xdr:cNvPr id="70" name="グラフ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22860</xdr:colOff>
      <xdr:row>3</xdr:row>
      <xdr:rowOff>0</xdr:rowOff>
    </xdr:from>
    <xdr:to>
      <xdr:col>12</xdr:col>
      <xdr:colOff>274321</xdr:colOff>
      <xdr:row>6</xdr:row>
      <xdr:rowOff>47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7010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289560</xdr:colOff>
      <xdr:row>23</xdr:row>
      <xdr:rowOff>121920</xdr:rowOff>
    </xdr:from>
    <xdr:to>
      <xdr:col>7</xdr:col>
      <xdr:colOff>662940</xdr:colOff>
      <xdr:row>35</xdr:row>
      <xdr:rowOff>175260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160020</xdr:colOff>
      <xdr:row>27</xdr:row>
      <xdr:rowOff>121920</xdr:rowOff>
    </xdr:from>
    <xdr:to>
      <xdr:col>15</xdr:col>
      <xdr:colOff>240847</xdr:colOff>
      <xdr:row>39</xdr:row>
      <xdr:rowOff>128542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635317</xdr:colOff>
      <xdr:row>14</xdr:row>
      <xdr:rowOff>20955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330200</xdr:colOff>
      <xdr:row>2</xdr:row>
      <xdr:rowOff>0</xdr:rowOff>
    </xdr:from>
    <xdr:to>
      <xdr:col>15</xdr:col>
      <xdr:colOff>354330</xdr:colOff>
      <xdr:row>14</xdr:row>
      <xdr:rowOff>53340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15</xdr:row>
      <xdr:rowOff>0</xdr:rowOff>
    </xdr:from>
    <xdr:to>
      <xdr:col>8</xdr:col>
      <xdr:colOff>176077</xdr:colOff>
      <xdr:row>27</xdr:row>
      <xdr:rowOff>6622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539750</xdr:colOff>
      <xdr:row>14</xdr:row>
      <xdr:rowOff>203200</xdr:rowOff>
    </xdr:from>
    <xdr:to>
      <xdr:col>15</xdr:col>
      <xdr:colOff>317697</xdr:colOff>
      <xdr:row>26</xdr:row>
      <xdr:rowOff>127872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662939</xdr:colOff>
      <xdr:row>3</xdr:row>
      <xdr:rowOff>22860</xdr:rowOff>
    </xdr:from>
    <xdr:to>
      <xdr:col>13</xdr:col>
      <xdr:colOff>389258</xdr:colOff>
      <xdr:row>8</xdr:row>
      <xdr:rowOff>100328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GrpSpPr>
          <a:grpSpLocks noChangeAspect="1"/>
        </xdr:cNvGrpSpPr>
      </xdr:nvGrpSpPr>
      <xdr:grpSpPr>
        <a:xfrm>
          <a:off x="6314439" y="734060"/>
          <a:ext cx="2367919" cy="1169668"/>
          <a:chOff x="635" y="0"/>
          <a:chExt cx="1950085" cy="975948"/>
        </a:xfrm>
      </xdr:grpSpPr>
      <xdr:grpSp>
        <xdr:nvGrpSpPr>
          <xdr:cNvPr id="67" name="グループ化 66">
            <a:extLst>
              <a:ext uri="{FF2B5EF4-FFF2-40B4-BE49-F238E27FC236}">
                <a16:creationId xmlns:a16="http://schemas.microsoft.com/office/drawing/2014/main" id="{00000000-0008-0000-0200-000043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122" name="Line 8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3" name="Line 8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4" name="Line 8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5" name="Line 8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6" name="Line 8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7" name="Line 8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8" name="Line 8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9" name="Line 8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68" name="直線コネクタ 67">
            <a:extLst>
              <a:ext uri="{FF2B5EF4-FFF2-40B4-BE49-F238E27FC236}">
                <a16:creationId xmlns:a16="http://schemas.microsoft.com/office/drawing/2014/main" id="{00000000-0008-0000-0200-00004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69" name="楕円 68">
            <a:extLst>
              <a:ext uri="{FF2B5EF4-FFF2-40B4-BE49-F238E27FC236}">
                <a16:creationId xmlns:a16="http://schemas.microsoft.com/office/drawing/2014/main" id="{00000000-0008-0000-0200-000045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0" name="楕円 69">
            <a:extLst>
              <a:ext uri="{FF2B5EF4-FFF2-40B4-BE49-F238E27FC236}">
                <a16:creationId xmlns:a16="http://schemas.microsoft.com/office/drawing/2014/main" id="{00000000-0008-0000-0200-000046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1" name="直線コネクタ 70">
            <a:extLst>
              <a:ext uri="{FF2B5EF4-FFF2-40B4-BE49-F238E27FC236}">
                <a16:creationId xmlns:a16="http://schemas.microsoft.com/office/drawing/2014/main" id="{00000000-0008-0000-0200-00004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2" name="直線コネクタ 71">
            <a:extLst>
              <a:ext uri="{FF2B5EF4-FFF2-40B4-BE49-F238E27FC236}">
                <a16:creationId xmlns:a16="http://schemas.microsoft.com/office/drawing/2014/main" id="{00000000-0008-0000-0200-00004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00000000-0008-0000-0200-000049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00000000-0008-0000-0200-00004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5" name="楕円 74">
            <a:extLst>
              <a:ext uri="{FF2B5EF4-FFF2-40B4-BE49-F238E27FC236}">
                <a16:creationId xmlns:a16="http://schemas.microsoft.com/office/drawing/2014/main" id="{00000000-0008-0000-0200-00004B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76" name="楕円 75">
            <a:extLst>
              <a:ext uri="{FF2B5EF4-FFF2-40B4-BE49-F238E27FC236}">
                <a16:creationId xmlns:a16="http://schemas.microsoft.com/office/drawing/2014/main" id="{00000000-0008-0000-0200-00004C00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7" name="直線コネクタ 76">
            <a:extLst>
              <a:ext uri="{FF2B5EF4-FFF2-40B4-BE49-F238E27FC236}">
                <a16:creationId xmlns:a16="http://schemas.microsoft.com/office/drawing/2014/main" id="{00000000-0008-0000-0200-00004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78" name="楕円 77">
            <a:extLst>
              <a:ext uri="{FF2B5EF4-FFF2-40B4-BE49-F238E27FC236}">
                <a16:creationId xmlns:a16="http://schemas.microsoft.com/office/drawing/2014/main" id="{00000000-0008-0000-0200-00004E00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0" name="直線コネクタ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1" name="直線コネクタ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82" name="直線コネクタ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3" name="楕円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84" name="楕円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86" name="楕円 85">
            <a:extLst>
              <a:ext uri="{FF2B5EF4-FFF2-40B4-BE49-F238E27FC236}">
                <a16:creationId xmlns:a16="http://schemas.microsoft.com/office/drawing/2014/main" id="{00000000-0008-0000-0200-00005600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87" name="グループ化 86">
            <a:extLst>
              <a:ext uri="{FF2B5EF4-FFF2-40B4-BE49-F238E27FC236}">
                <a16:creationId xmlns:a16="http://schemas.microsoft.com/office/drawing/2014/main" id="{00000000-0008-0000-0200-00005700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36257"/>
            <a:chOff x="434" y="57"/>
            <a:chExt cx="268" cy="400"/>
          </a:xfrm>
        </xdr:grpSpPr>
        <xdr:sp macro="" textlink="">
          <xdr:nvSpPr>
            <xdr:cNvPr id="107" name="Text Box 111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08" name="Arc 112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9" name="Arc 113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0" name="Arc 114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1" name="Line 115">
              <a:extLst>
                <a:ext uri="{FF2B5EF4-FFF2-40B4-BE49-F238E27FC236}">
                  <a16:creationId xmlns:a16="http://schemas.microsoft.com/office/drawing/2014/main" id="{00000000-0008-0000-0200-00006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2" name="Line 116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13" name="Text Box 117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69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14" name="Line 118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5" name="Line 119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6" name="Line 120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Line 121">
              <a:extLst>
                <a:ext uri="{FF2B5EF4-FFF2-40B4-BE49-F238E27FC236}">
                  <a16:creationId xmlns:a16="http://schemas.microsoft.com/office/drawing/2014/main" id="{00000000-0008-0000-02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Line 122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Line 123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124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125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88" name="テキスト ボックス 1531">
            <a:extLst>
              <a:ext uri="{FF2B5EF4-FFF2-40B4-BE49-F238E27FC236}">
                <a16:creationId xmlns:a16="http://schemas.microsoft.com/office/drawing/2014/main" id="{00000000-0008-0000-0200-00005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2602" y="164661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89" name="グループ化 88">
            <a:extLst>
              <a:ext uri="{FF2B5EF4-FFF2-40B4-BE49-F238E27FC236}">
                <a16:creationId xmlns:a16="http://schemas.microsoft.com/office/drawing/2014/main" id="{00000000-0008-0000-0200-00005900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99" name="Line 128">
              <a:extLst>
                <a:ext uri="{FF2B5EF4-FFF2-40B4-BE49-F238E27FC236}">
                  <a16:creationId xmlns:a16="http://schemas.microsoft.com/office/drawing/2014/main" id="{00000000-0008-0000-0200-00006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0" name="Line 12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1" name="Line 130">
              <a:extLst>
                <a:ext uri="{FF2B5EF4-FFF2-40B4-BE49-F238E27FC236}">
                  <a16:creationId xmlns:a16="http://schemas.microsoft.com/office/drawing/2014/main" id="{00000000-0008-0000-02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13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13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4" name="Line 13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5" name="Line 13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6" name="Line 13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90" name="楕円 89">
            <a:extLst>
              <a:ext uri="{FF2B5EF4-FFF2-40B4-BE49-F238E27FC236}">
                <a16:creationId xmlns:a16="http://schemas.microsoft.com/office/drawing/2014/main" id="{00000000-0008-0000-0200-00005A00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91" name="直線コネクタ 90">
            <a:extLst>
              <a:ext uri="{FF2B5EF4-FFF2-40B4-BE49-F238E27FC236}">
                <a16:creationId xmlns:a16="http://schemas.microsoft.com/office/drawing/2014/main" id="{00000000-0008-0000-0200-00005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2" name="テキスト ボックス 1543">
            <a:extLst>
              <a:ext uri="{FF2B5EF4-FFF2-40B4-BE49-F238E27FC236}">
                <a16:creationId xmlns:a16="http://schemas.microsoft.com/office/drawing/2014/main" id="{00000000-0008-0000-0200-00005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12378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93" name="フリーフォーム: 図形 92">
            <a:extLst>
              <a:ext uri="{FF2B5EF4-FFF2-40B4-BE49-F238E27FC236}">
                <a16:creationId xmlns:a16="http://schemas.microsoft.com/office/drawing/2014/main" id="{00000000-0008-0000-0200-00005D00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4" name="フリーフォーム: 図形 93">
            <a:extLst>
              <a:ext uri="{FF2B5EF4-FFF2-40B4-BE49-F238E27FC236}">
                <a16:creationId xmlns:a16="http://schemas.microsoft.com/office/drawing/2014/main" id="{00000000-0008-0000-0200-00005E00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95" name="フリーフォーム: 図形 94">
            <a:extLst>
              <a:ext uri="{FF2B5EF4-FFF2-40B4-BE49-F238E27FC236}">
                <a16:creationId xmlns:a16="http://schemas.microsoft.com/office/drawing/2014/main" id="{00000000-0008-0000-0200-00005F00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96" name="直線コネクタ 95">
            <a:extLst>
              <a:ext uri="{FF2B5EF4-FFF2-40B4-BE49-F238E27FC236}">
                <a16:creationId xmlns:a16="http://schemas.microsoft.com/office/drawing/2014/main" id="{00000000-0008-0000-0200-00006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97" name="テキスト ボックス 1548">
            <a:extLst>
              <a:ext uri="{FF2B5EF4-FFF2-40B4-BE49-F238E27FC236}">
                <a16:creationId xmlns:a16="http://schemas.microsoft.com/office/drawing/2014/main" id="{00000000-0008-0000-0200-00006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15052" y="477374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98" name="テキスト ボックス 1549">
            <a:extLst>
              <a:ext uri="{FF2B5EF4-FFF2-40B4-BE49-F238E27FC236}">
                <a16:creationId xmlns:a16="http://schemas.microsoft.com/office/drawing/2014/main" id="{00000000-0008-0000-0200-00006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794014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365760</xdr:colOff>
      <xdr:row>17</xdr:row>
      <xdr:rowOff>0</xdr:rowOff>
    </xdr:from>
    <xdr:to>
      <xdr:col>10</xdr:col>
      <xdr:colOff>402102</xdr:colOff>
      <xdr:row>19</xdr:row>
      <xdr:rowOff>148296</xdr:rowOff>
    </xdr:to>
    <xdr:grpSp>
      <xdr:nvGrpSpPr>
        <xdr:cNvPr id="135" name="グループ化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GrpSpPr/>
      </xdr:nvGrpSpPr>
      <xdr:grpSpPr>
        <a:xfrm>
          <a:off x="5356860" y="3848100"/>
          <a:ext cx="1357142" cy="618196"/>
          <a:chOff x="2982350" y="5487114"/>
          <a:chExt cx="1377462" cy="597876"/>
        </a:xfrm>
      </xdr:grpSpPr>
      <xdr:sp macro="" textlink="">
        <xdr:nvSpPr>
          <xdr:cNvPr id="136" name="吹き出し: 角を丸めた四角形 135">
            <a:extLst>
              <a:ext uri="{FF2B5EF4-FFF2-40B4-BE49-F238E27FC236}">
                <a16:creationId xmlns:a16="http://schemas.microsoft.com/office/drawing/2014/main" id="{00000000-0008-0000-0200-000088000000}"/>
              </a:ext>
            </a:extLst>
          </xdr:cNvPr>
          <xdr:cNvSpPr/>
        </xdr:nvSpPr>
        <xdr:spPr>
          <a:xfrm>
            <a:off x="2982350" y="5487114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7" name="テキスト ボックス 136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SpPr txBox="1"/>
        </xdr:nvSpPr>
        <xdr:spPr>
          <a:xfrm>
            <a:off x="3077308" y="5506127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4</xdr:col>
      <xdr:colOff>632462</xdr:colOff>
      <xdr:row>9</xdr:row>
      <xdr:rowOff>53340</xdr:rowOff>
    </xdr:from>
    <xdr:to>
      <xdr:col>8</xdr:col>
      <xdr:colOff>388622</xdr:colOff>
      <xdr:row>10</xdr:row>
      <xdr:rowOff>144780</xdr:rowOff>
    </xdr:to>
    <xdr:grpSp>
      <xdr:nvGrpSpPr>
        <xdr:cNvPr id="148" name="グループ化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GrpSpPr/>
      </xdr:nvGrpSpPr>
      <xdr:grpSpPr>
        <a:xfrm>
          <a:off x="2981962" y="2085340"/>
          <a:ext cx="2397760" cy="320040"/>
          <a:chOff x="6975230" y="4202723"/>
          <a:chExt cx="1413240" cy="597876"/>
        </a:xfrm>
      </xdr:grpSpPr>
      <xdr:sp macro="" textlink="">
        <xdr:nvSpPr>
          <xdr:cNvPr id="149" name="吹き出し: 角を丸めた四角形 148">
            <a:extLst>
              <a:ext uri="{FF2B5EF4-FFF2-40B4-BE49-F238E27FC236}">
                <a16:creationId xmlns:a16="http://schemas.microsoft.com/office/drawing/2014/main" id="{00000000-0008-0000-0200-000095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0" name="テキスト ボックス 149">
            <a:extLst>
              <a:ext uri="{FF2B5EF4-FFF2-40B4-BE49-F238E27FC236}">
                <a16:creationId xmlns:a16="http://schemas.microsoft.com/office/drawing/2014/main" id="{00000000-0008-0000-0200-000096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571500</xdr:colOff>
      <xdr:row>11</xdr:row>
      <xdr:rowOff>205740</xdr:rowOff>
    </xdr:from>
    <xdr:to>
      <xdr:col>8</xdr:col>
      <xdr:colOff>137159</xdr:colOff>
      <xdr:row>13</xdr:row>
      <xdr:rowOff>45720</xdr:rowOff>
    </xdr:to>
    <xdr:sp macro="" textlink="">
      <xdr:nvSpPr>
        <xdr:cNvPr id="151" name="四角形: 角を丸くする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/>
      </xdr:nvSpPr>
      <xdr:spPr>
        <a:xfrm>
          <a:off x="1912620" y="2788920"/>
          <a:ext cx="3589019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541020</xdr:colOff>
      <xdr:row>16</xdr:row>
      <xdr:rowOff>205740</xdr:rowOff>
    </xdr:from>
    <xdr:to>
      <xdr:col>8</xdr:col>
      <xdr:colOff>129540</xdr:colOff>
      <xdr:row>18</xdr:row>
      <xdr:rowOff>45720</xdr:rowOff>
    </xdr:to>
    <xdr:sp macro="" textlink="">
      <xdr:nvSpPr>
        <xdr:cNvPr id="152" name="四角形: 角を丸くする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/>
      </xdr:nvSpPr>
      <xdr:spPr>
        <a:xfrm>
          <a:off x="1882140" y="3962400"/>
          <a:ext cx="3611880" cy="32004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28575</xdr:colOff>
      <xdr:row>9</xdr:row>
      <xdr:rowOff>88897</xdr:rowOff>
    </xdr:from>
    <xdr:to>
      <xdr:col>31</xdr:col>
      <xdr:colOff>111394</xdr:colOff>
      <xdr:row>14</xdr:row>
      <xdr:rowOff>190500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pSpPr/>
      </xdr:nvGrpSpPr>
      <xdr:grpSpPr>
        <a:xfrm>
          <a:off x="12055475" y="2114547"/>
          <a:ext cx="1079769" cy="1276353"/>
          <a:chOff x="1135380" y="2169157"/>
          <a:chExt cx="1079134" cy="129032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08" name="Object 4" hidden="1">
                <a:extLst>
                  <a:ext uri="{63B3BB69-23CF-44E3-9099-C40C66FF867C}">
                    <a14:compatExt spid="_x0000_s47108"/>
                  </a:ext>
                  <a:ext uri="{FF2B5EF4-FFF2-40B4-BE49-F238E27FC236}">
                    <a16:creationId xmlns:a16="http://schemas.microsoft.com/office/drawing/2014/main" id="{00000000-0008-0000-0300-000004B80000}"/>
                  </a:ext>
                </a:extLst>
              </xdr:cNvPr>
              <xdr:cNvSpPr/>
            </xdr:nvSpPr>
            <xdr:spPr bwMode="auto">
              <a:xfrm>
                <a:off x="1234440" y="2872740"/>
                <a:ext cx="891540" cy="58674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1" name="グループ化 30">
            <a:extLst>
              <a:ext uri="{FF2B5EF4-FFF2-40B4-BE49-F238E27FC236}">
                <a16:creationId xmlns:a16="http://schemas.microsoft.com/office/drawing/2014/main" id="{00000000-0008-0000-0300-00001F000000}"/>
              </a:ext>
            </a:extLst>
          </xdr:cNvPr>
          <xdr:cNvGrpSpPr>
            <a:grpSpLocks/>
          </xdr:cNvGrpSpPr>
        </xdr:nvGrpSpPr>
        <xdr:grpSpPr bwMode="auto">
          <a:xfrm>
            <a:off x="1135380" y="2169157"/>
            <a:ext cx="1079134" cy="677204"/>
            <a:chOff x="2" y="2"/>
            <a:chExt cx="410" cy="255"/>
          </a:xfrm>
        </xdr:grpSpPr>
        <xdr:sp macro="" textlink="">
          <xdr:nvSpPr>
            <xdr:cNvPr id="32" name="Oval 30">
              <a:extLst>
                <a:ext uri="{FF2B5EF4-FFF2-40B4-BE49-F238E27FC236}">
                  <a16:creationId xmlns:a16="http://schemas.microsoft.com/office/drawing/2014/main" id="{00000000-0008-0000-03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33" name="Group 31">
              <a:extLst>
                <a:ext uri="{FF2B5EF4-FFF2-40B4-BE49-F238E27FC236}">
                  <a16:creationId xmlns:a16="http://schemas.microsoft.com/office/drawing/2014/main" id="{00000000-0008-0000-0300-000021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39" name="Group 32">
                <a:extLst>
                  <a:ext uri="{FF2B5EF4-FFF2-40B4-BE49-F238E27FC236}">
                    <a16:creationId xmlns:a16="http://schemas.microsoft.com/office/drawing/2014/main" id="{00000000-0008-0000-0300-00002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42" name="Arc 33">
                  <a:extLst>
                    <a:ext uri="{FF2B5EF4-FFF2-40B4-BE49-F238E27FC236}">
                      <a16:creationId xmlns:a16="http://schemas.microsoft.com/office/drawing/2014/main" id="{00000000-0008-0000-03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3" name="Arc 34">
                  <a:extLst>
                    <a:ext uri="{FF2B5EF4-FFF2-40B4-BE49-F238E27FC236}">
                      <a16:creationId xmlns:a16="http://schemas.microsoft.com/office/drawing/2014/main" id="{00000000-0008-0000-0300-00002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44" name="Arc 35">
                  <a:extLst>
                    <a:ext uri="{FF2B5EF4-FFF2-40B4-BE49-F238E27FC236}">
                      <a16:creationId xmlns:a16="http://schemas.microsoft.com/office/drawing/2014/main" id="{00000000-0008-0000-0300-00002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40" name="Line 36">
                <a:extLst>
                  <a:ext uri="{FF2B5EF4-FFF2-40B4-BE49-F238E27FC236}">
                    <a16:creationId xmlns:a16="http://schemas.microsoft.com/office/drawing/2014/main" id="{00000000-0008-0000-0300-00002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" name="Line 37">
                <a:extLst>
                  <a:ext uri="{FF2B5EF4-FFF2-40B4-BE49-F238E27FC236}">
                    <a16:creationId xmlns:a16="http://schemas.microsoft.com/office/drawing/2014/main" id="{00000000-0008-0000-0300-00002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" name="Oval 38">
              <a:extLst>
                <a:ext uri="{FF2B5EF4-FFF2-40B4-BE49-F238E27FC236}">
                  <a16:creationId xmlns:a16="http://schemas.microsoft.com/office/drawing/2014/main" id="{00000000-0008-0000-03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" name="Oval 39">
              <a:extLst>
                <a:ext uri="{FF2B5EF4-FFF2-40B4-BE49-F238E27FC236}">
                  <a16:creationId xmlns:a16="http://schemas.microsoft.com/office/drawing/2014/main" id="{00000000-0008-0000-03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" name="Line 40">
              <a:extLst>
                <a:ext uri="{FF2B5EF4-FFF2-40B4-BE49-F238E27FC236}">
                  <a16:creationId xmlns:a16="http://schemas.microsoft.com/office/drawing/2014/main" id="{00000000-0008-0000-0300-00002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" name="Oval 41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" name="Text Box 42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8</xdr:col>
      <xdr:colOff>285750</xdr:colOff>
      <xdr:row>9</xdr:row>
      <xdr:rowOff>95250</xdr:rowOff>
    </xdr:from>
    <xdr:to>
      <xdr:col>11</xdr:col>
      <xdr:colOff>419100</xdr:colOff>
      <xdr:row>15</xdr:row>
      <xdr:rowOff>47625</xdr:rowOff>
    </xdr:to>
    <xdr:grpSp>
      <xdr:nvGrpSpPr>
        <xdr:cNvPr id="169" name="グループ化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GrpSpPr/>
      </xdr:nvGrpSpPr>
      <xdr:grpSpPr>
        <a:xfrm>
          <a:off x="3314700" y="2120900"/>
          <a:ext cx="1631950" cy="1355725"/>
          <a:chOff x="4998720" y="1798320"/>
          <a:chExt cx="1638300" cy="1371600"/>
        </a:xfrm>
      </xdr:grpSpPr>
      <xdr:grpSp>
        <xdr:nvGrpSpPr>
          <xdr:cNvPr id="170" name="グループ化 169">
            <a:extLst>
              <a:ext uri="{FF2B5EF4-FFF2-40B4-BE49-F238E27FC236}">
                <a16:creationId xmlns:a16="http://schemas.microsoft.com/office/drawing/2014/main" id="{00000000-0008-0000-0300-0000AA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171" name="グループ化 170">
              <a:extLst>
                <a:ext uri="{FF2B5EF4-FFF2-40B4-BE49-F238E27FC236}">
                  <a16:creationId xmlns:a16="http://schemas.microsoft.com/office/drawing/2014/main" id="{00000000-0008-0000-0300-0000AB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175" name="Oval 13">
                <a:extLst>
                  <a:ext uri="{FF2B5EF4-FFF2-40B4-BE49-F238E27FC236}">
                    <a16:creationId xmlns:a16="http://schemas.microsoft.com/office/drawing/2014/main" id="{00000000-0008-0000-0300-0000AF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176" name="Group 14">
                <a:extLst>
                  <a:ext uri="{FF2B5EF4-FFF2-40B4-BE49-F238E27FC236}">
                    <a16:creationId xmlns:a16="http://schemas.microsoft.com/office/drawing/2014/main" id="{00000000-0008-0000-0300-0000B0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189" name="Group 15">
                  <a:extLst>
                    <a:ext uri="{FF2B5EF4-FFF2-40B4-BE49-F238E27FC236}">
                      <a16:creationId xmlns:a16="http://schemas.microsoft.com/office/drawing/2014/main" id="{00000000-0008-0000-0300-0000BD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192" name="Arc 16">
                    <a:extLst>
                      <a:ext uri="{FF2B5EF4-FFF2-40B4-BE49-F238E27FC236}">
                        <a16:creationId xmlns:a16="http://schemas.microsoft.com/office/drawing/2014/main" id="{00000000-0008-0000-0300-0000C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3" name="Arc 17">
                    <a:extLst>
                      <a:ext uri="{FF2B5EF4-FFF2-40B4-BE49-F238E27FC236}">
                        <a16:creationId xmlns:a16="http://schemas.microsoft.com/office/drawing/2014/main" id="{00000000-0008-0000-0300-0000C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194" name="Arc 18">
                    <a:extLst>
                      <a:ext uri="{FF2B5EF4-FFF2-40B4-BE49-F238E27FC236}">
                        <a16:creationId xmlns:a16="http://schemas.microsoft.com/office/drawing/2014/main" id="{00000000-0008-0000-0300-0000C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190" name="Line 19">
                  <a:extLst>
                    <a:ext uri="{FF2B5EF4-FFF2-40B4-BE49-F238E27FC236}">
                      <a16:creationId xmlns:a16="http://schemas.microsoft.com/office/drawing/2014/main" id="{00000000-0008-0000-0300-0000BE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191" name="Line 20">
                  <a:extLst>
                    <a:ext uri="{FF2B5EF4-FFF2-40B4-BE49-F238E27FC236}">
                      <a16:creationId xmlns:a16="http://schemas.microsoft.com/office/drawing/2014/main" id="{00000000-0008-0000-0300-0000BF00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177" name="Line 21">
                <a:extLst>
                  <a:ext uri="{FF2B5EF4-FFF2-40B4-BE49-F238E27FC236}">
                    <a16:creationId xmlns:a16="http://schemas.microsoft.com/office/drawing/2014/main" id="{00000000-0008-0000-0300-0000B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78" name="Freeform 22">
                <a:extLst>
                  <a:ext uri="{FF2B5EF4-FFF2-40B4-BE49-F238E27FC236}">
                    <a16:creationId xmlns:a16="http://schemas.microsoft.com/office/drawing/2014/main" id="{00000000-0008-0000-0300-0000B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79" name="Line 23">
                <a:extLst>
                  <a:ext uri="{FF2B5EF4-FFF2-40B4-BE49-F238E27FC236}">
                    <a16:creationId xmlns:a16="http://schemas.microsoft.com/office/drawing/2014/main" id="{00000000-0008-0000-0300-0000B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0" name="Oval 24">
                <a:extLst>
                  <a:ext uri="{FF2B5EF4-FFF2-40B4-BE49-F238E27FC236}">
                    <a16:creationId xmlns:a16="http://schemas.microsoft.com/office/drawing/2014/main" id="{00000000-0008-0000-0300-0000B4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1" name="Oval 25">
                <a:extLst>
                  <a:ext uri="{FF2B5EF4-FFF2-40B4-BE49-F238E27FC236}">
                    <a16:creationId xmlns:a16="http://schemas.microsoft.com/office/drawing/2014/main" id="{00000000-0008-0000-0300-0000B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82" name="Line 26">
                <a:extLst>
                  <a:ext uri="{FF2B5EF4-FFF2-40B4-BE49-F238E27FC236}">
                    <a16:creationId xmlns:a16="http://schemas.microsoft.com/office/drawing/2014/main" id="{00000000-0008-0000-0300-0000B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3" name="Oval 27">
                <a:extLst>
                  <a:ext uri="{FF2B5EF4-FFF2-40B4-BE49-F238E27FC236}">
                    <a16:creationId xmlns:a16="http://schemas.microsoft.com/office/drawing/2014/main" id="{00000000-0008-0000-0300-0000B7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184" name="Line 28">
                <a:extLst>
                  <a:ext uri="{FF2B5EF4-FFF2-40B4-BE49-F238E27FC236}">
                    <a16:creationId xmlns:a16="http://schemas.microsoft.com/office/drawing/2014/main" id="{00000000-0008-0000-0300-0000B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185" name="Oval 29">
                <a:extLst>
                  <a:ext uri="{FF2B5EF4-FFF2-40B4-BE49-F238E27FC236}">
                    <a16:creationId xmlns:a16="http://schemas.microsoft.com/office/drawing/2014/main" id="{00000000-0008-0000-0300-0000B9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6" name="Oval 30">
                <a:extLst>
                  <a:ext uri="{FF2B5EF4-FFF2-40B4-BE49-F238E27FC236}">
                    <a16:creationId xmlns:a16="http://schemas.microsoft.com/office/drawing/2014/main" id="{00000000-0008-0000-0300-0000BA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187" name="Text Box 31">
                <a:extLst>
                  <a:ext uri="{FF2B5EF4-FFF2-40B4-BE49-F238E27FC236}">
                    <a16:creationId xmlns:a16="http://schemas.microsoft.com/office/drawing/2014/main" id="{00000000-0008-0000-0300-0000BB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188" name="Text Box 32">
                <a:extLst>
                  <a:ext uri="{FF2B5EF4-FFF2-40B4-BE49-F238E27FC236}">
                    <a16:creationId xmlns:a16="http://schemas.microsoft.com/office/drawing/2014/main" id="{00000000-0008-0000-0300-0000BC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172" name="直線コネクタ 171">
              <a:extLst>
                <a:ext uri="{FF2B5EF4-FFF2-40B4-BE49-F238E27FC236}">
                  <a16:creationId xmlns:a16="http://schemas.microsoft.com/office/drawing/2014/main" id="{00000000-0008-0000-03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3" name="直線コネクタ 172">
              <a:extLst>
                <a:ext uri="{FF2B5EF4-FFF2-40B4-BE49-F238E27FC236}">
                  <a16:creationId xmlns:a16="http://schemas.microsoft.com/office/drawing/2014/main" id="{00000000-0008-0000-0300-0000A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4" name="直線コネクタ 173">
              <a:extLst>
                <a:ext uri="{FF2B5EF4-FFF2-40B4-BE49-F238E27FC236}">
                  <a16:creationId xmlns:a16="http://schemas.microsoft.com/office/drawing/2014/main" id="{00000000-0008-0000-0300-0000A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17" name="Object 13" hidden="1">
                <a:extLst>
                  <a:ext uri="{63B3BB69-23CF-44E3-9099-C40C66FF867C}">
                    <a14:compatExt spid="_x0000_s47117"/>
                  </a:ext>
                  <a:ext uri="{FF2B5EF4-FFF2-40B4-BE49-F238E27FC236}">
                    <a16:creationId xmlns:a16="http://schemas.microsoft.com/office/drawing/2014/main" id="{00000000-0008-0000-0300-00000DB80000}"/>
                  </a:ext>
                </a:extLst>
              </xdr:cNvPr>
              <xdr:cNvSpPr/>
            </xdr:nvSpPr>
            <xdr:spPr bwMode="auto">
              <a:xfrm>
                <a:off x="4998720" y="2659380"/>
                <a:ext cx="1638300" cy="51054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571500</xdr:colOff>
      <xdr:row>9</xdr:row>
      <xdr:rowOff>76200</xdr:rowOff>
    </xdr:from>
    <xdr:to>
      <xdr:col>5</xdr:col>
      <xdr:colOff>323850</xdr:colOff>
      <xdr:row>14</xdr:row>
      <xdr:rowOff>150495</xdr:rowOff>
    </xdr:to>
    <xdr:grpSp>
      <xdr:nvGrpSpPr>
        <xdr:cNvPr id="211" name="グループ化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GrpSpPr/>
      </xdr:nvGrpSpPr>
      <xdr:grpSpPr>
        <a:xfrm>
          <a:off x="1289050" y="2101850"/>
          <a:ext cx="984250" cy="1249045"/>
          <a:chOff x="1338829" y="2069123"/>
          <a:chExt cx="659567" cy="965192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19" name="Object 15" hidden="1">
                <a:extLst>
                  <a:ext uri="{63B3BB69-23CF-44E3-9099-C40C66FF867C}">
                    <a14:compatExt spid="_x0000_s47119"/>
                  </a:ext>
                  <a:ext uri="{FF2B5EF4-FFF2-40B4-BE49-F238E27FC236}">
                    <a16:creationId xmlns:a16="http://schemas.microsoft.com/office/drawing/2014/main" id="{00000000-0008-0000-0300-00000FB80000}"/>
                  </a:ext>
                </a:extLst>
              </xdr:cNvPr>
              <xdr:cNvSpPr/>
            </xdr:nvSpPr>
            <xdr:spPr bwMode="auto">
              <a:xfrm>
                <a:off x="1338829" y="2554649"/>
                <a:ext cx="654095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12" name="グループ化 211">
            <a:extLst>
              <a:ext uri="{FF2B5EF4-FFF2-40B4-BE49-F238E27FC236}">
                <a16:creationId xmlns:a16="http://schemas.microsoft.com/office/drawing/2014/main" id="{00000000-0008-0000-0300-0000D4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13" name="Oval 64">
              <a:extLst>
                <a:ext uri="{FF2B5EF4-FFF2-40B4-BE49-F238E27FC236}">
                  <a16:creationId xmlns:a16="http://schemas.microsoft.com/office/drawing/2014/main" id="{00000000-0008-0000-0300-0000D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4" name="Text Box 65">
              <a:extLst>
                <a:ext uri="{FF2B5EF4-FFF2-40B4-BE49-F238E27FC236}">
                  <a16:creationId xmlns:a16="http://schemas.microsoft.com/office/drawing/2014/main" id="{00000000-0008-0000-0300-0000D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15" name="Group 66">
              <a:extLst>
                <a:ext uri="{FF2B5EF4-FFF2-40B4-BE49-F238E27FC236}">
                  <a16:creationId xmlns:a16="http://schemas.microsoft.com/office/drawing/2014/main" id="{00000000-0008-0000-0300-0000D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25" name="Line 67">
                <a:extLst>
                  <a:ext uri="{FF2B5EF4-FFF2-40B4-BE49-F238E27FC236}">
                    <a16:creationId xmlns:a16="http://schemas.microsoft.com/office/drawing/2014/main" id="{00000000-0008-0000-0300-0000E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26" name="Line 68">
                <a:extLst>
                  <a:ext uri="{FF2B5EF4-FFF2-40B4-BE49-F238E27FC236}">
                    <a16:creationId xmlns:a16="http://schemas.microsoft.com/office/drawing/2014/main" id="{00000000-0008-0000-0300-0000E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16" name="Oval 69">
              <a:extLst>
                <a:ext uri="{FF2B5EF4-FFF2-40B4-BE49-F238E27FC236}">
                  <a16:creationId xmlns:a16="http://schemas.microsoft.com/office/drawing/2014/main" id="{00000000-0008-0000-0300-0000D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17" name="Line 70">
              <a:extLst>
                <a:ext uri="{FF2B5EF4-FFF2-40B4-BE49-F238E27FC236}">
                  <a16:creationId xmlns:a16="http://schemas.microsoft.com/office/drawing/2014/main" id="{00000000-0008-0000-0300-0000D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8" name="Oval 71">
              <a:extLst>
                <a:ext uri="{FF2B5EF4-FFF2-40B4-BE49-F238E27FC236}">
                  <a16:creationId xmlns:a16="http://schemas.microsoft.com/office/drawing/2014/main" id="{00000000-0008-0000-0300-0000D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9" name="Oval 72">
              <a:extLst>
                <a:ext uri="{FF2B5EF4-FFF2-40B4-BE49-F238E27FC236}">
                  <a16:creationId xmlns:a16="http://schemas.microsoft.com/office/drawing/2014/main" id="{00000000-0008-0000-0300-0000D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0" name="Line 73">
              <a:extLst>
                <a:ext uri="{FF2B5EF4-FFF2-40B4-BE49-F238E27FC236}">
                  <a16:creationId xmlns:a16="http://schemas.microsoft.com/office/drawing/2014/main" id="{00000000-0008-0000-03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1" name="Oval 74">
              <a:extLst>
                <a:ext uri="{FF2B5EF4-FFF2-40B4-BE49-F238E27FC236}">
                  <a16:creationId xmlns:a16="http://schemas.microsoft.com/office/drawing/2014/main" id="{00000000-0008-0000-0300-0000D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2" name="Oval 75">
              <a:extLst>
                <a:ext uri="{FF2B5EF4-FFF2-40B4-BE49-F238E27FC236}">
                  <a16:creationId xmlns:a16="http://schemas.microsoft.com/office/drawing/2014/main" id="{00000000-0008-0000-0300-0000D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3" name="Line 76">
              <a:extLst>
                <a:ext uri="{FF2B5EF4-FFF2-40B4-BE49-F238E27FC236}">
                  <a16:creationId xmlns:a16="http://schemas.microsoft.com/office/drawing/2014/main" id="{00000000-0008-0000-0300-0000D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4" name="Line 77">
              <a:extLst>
                <a:ext uri="{FF2B5EF4-FFF2-40B4-BE49-F238E27FC236}">
                  <a16:creationId xmlns:a16="http://schemas.microsoft.com/office/drawing/2014/main" id="{00000000-0008-0000-0300-0000E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19</xdr:col>
      <xdr:colOff>9525</xdr:colOff>
      <xdr:row>9</xdr:row>
      <xdr:rowOff>85725</xdr:rowOff>
    </xdr:from>
    <xdr:to>
      <xdr:col>20</xdr:col>
      <xdr:colOff>495300</xdr:colOff>
      <xdr:row>14</xdr:row>
      <xdr:rowOff>160020</xdr:rowOff>
    </xdr:to>
    <xdr:grpSp>
      <xdr:nvGrpSpPr>
        <xdr:cNvPr id="243" name="グループ化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GrpSpPr/>
      </xdr:nvGrpSpPr>
      <xdr:grpSpPr>
        <a:xfrm>
          <a:off x="7820025" y="2111375"/>
          <a:ext cx="987425" cy="1249045"/>
          <a:chOff x="1338829" y="2069123"/>
          <a:chExt cx="659567" cy="965192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7121" name="Object 17" hidden="1">
                <a:extLst>
                  <a:ext uri="{63B3BB69-23CF-44E3-9099-C40C66FF867C}">
                    <a14:compatExt spid="_x0000_s47121"/>
                  </a:ext>
                  <a:ext uri="{FF2B5EF4-FFF2-40B4-BE49-F238E27FC236}">
                    <a16:creationId xmlns:a16="http://schemas.microsoft.com/office/drawing/2014/main" id="{00000000-0008-0000-0300-000011B80000}"/>
                  </a:ext>
                </a:extLst>
              </xdr:cNvPr>
              <xdr:cNvSpPr/>
            </xdr:nvSpPr>
            <xdr:spPr bwMode="auto">
              <a:xfrm>
                <a:off x="1338829" y="2554649"/>
                <a:ext cx="654095" cy="479666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44" name="グループ化 243">
            <a:extLst>
              <a:ext uri="{FF2B5EF4-FFF2-40B4-BE49-F238E27FC236}">
                <a16:creationId xmlns:a16="http://schemas.microsoft.com/office/drawing/2014/main" id="{00000000-0008-0000-0300-0000F400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245" name="Oval 64">
              <a:extLst>
                <a:ext uri="{FF2B5EF4-FFF2-40B4-BE49-F238E27FC236}">
                  <a16:creationId xmlns:a16="http://schemas.microsoft.com/office/drawing/2014/main" id="{00000000-0008-0000-03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Text Box 65">
              <a:extLst>
                <a:ext uri="{FF2B5EF4-FFF2-40B4-BE49-F238E27FC236}">
                  <a16:creationId xmlns:a16="http://schemas.microsoft.com/office/drawing/2014/main" id="{00000000-0008-0000-0300-0000F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47" name="Group 66">
              <a:extLst>
                <a:ext uri="{FF2B5EF4-FFF2-40B4-BE49-F238E27FC236}">
                  <a16:creationId xmlns:a16="http://schemas.microsoft.com/office/drawing/2014/main" id="{00000000-0008-0000-0300-0000F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257" name="Line 67">
                <a:extLst>
                  <a:ext uri="{FF2B5EF4-FFF2-40B4-BE49-F238E27FC236}">
                    <a16:creationId xmlns:a16="http://schemas.microsoft.com/office/drawing/2014/main" id="{00000000-0008-0000-0300-00000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8" name="Line 68">
                <a:extLst>
                  <a:ext uri="{FF2B5EF4-FFF2-40B4-BE49-F238E27FC236}">
                    <a16:creationId xmlns:a16="http://schemas.microsoft.com/office/drawing/2014/main" id="{00000000-0008-0000-0300-00000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48" name="Oval 69">
              <a:extLst>
                <a:ext uri="{FF2B5EF4-FFF2-40B4-BE49-F238E27FC236}">
                  <a16:creationId xmlns:a16="http://schemas.microsoft.com/office/drawing/2014/main" id="{00000000-0008-0000-03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9" name="Line 70">
              <a:extLst>
                <a:ext uri="{FF2B5EF4-FFF2-40B4-BE49-F238E27FC236}">
                  <a16:creationId xmlns:a16="http://schemas.microsoft.com/office/drawing/2014/main" id="{00000000-0008-0000-03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0" name="Oval 71">
              <a:extLst>
                <a:ext uri="{FF2B5EF4-FFF2-40B4-BE49-F238E27FC236}">
                  <a16:creationId xmlns:a16="http://schemas.microsoft.com/office/drawing/2014/main" id="{00000000-0008-0000-0300-0000F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1" name="Oval 72">
              <a:extLst>
                <a:ext uri="{FF2B5EF4-FFF2-40B4-BE49-F238E27FC236}">
                  <a16:creationId xmlns:a16="http://schemas.microsoft.com/office/drawing/2014/main" id="{00000000-0008-0000-0300-0000F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2" name="Line 73">
              <a:extLst>
                <a:ext uri="{FF2B5EF4-FFF2-40B4-BE49-F238E27FC236}">
                  <a16:creationId xmlns:a16="http://schemas.microsoft.com/office/drawing/2014/main" id="{00000000-0008-0000-03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3" name="Oval 74">
              <a:extLst>
                <a:ext uri="{FF2B5EF4-FFF2-40B4-BE49-F238E27FC236}">
                  <a16:creationId xmlns:a16="http://schemas.microsoft.com/office/drawing/2014/main" id="{00000000-0008-0000-0300-0000F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54" name="Oval 75">
              <a:extLst>
                <a:ext uri="{FF2B5EF4-FFF2-40B4-BE49-F238E27FC236}">
                  <a16:creationId xmlns:a16="http://schemas.microsoft.com/office/drawing/2014/main" id="{00000000-0008-0000-0300-0000F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5" name="Line 76">
              <a:extLst>
                <a:ext uri="{FF2B5EF4-FFF2-40B4-BE49-F238E27FC236}">
                  <a16:creationId xmlns:a16="http://schemas.microsoft.com/office/drawing/2014/main" id="{00000000-0008-0000-03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77">
              <a:extLst>
                <a:ext uri="{FF2B5EF4-FFF2-40B4-BE49-F238E27FC236}">
                  <a16:creationId xmlns:a16="http://schemas.microsoft.com/office/drawing/2014/main" id="{00000000-0008-0000-03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12</xdr:col>
      <xdr:colOff>55245</xdr:colOff>
      <xdr:row>1</xdr:row>
      <xdr:rowOff>133350</xdr:rowOff>
    </xdr:from>
    <xdr:to>
      <xdr:col>18</xdr:col>
      <xdr:colOff>177804</xdr:colOff>
      <xdr:row>6</xdr:row>
      <xdr:rowOff>156843</xdr:rowOff>
    </xdr:to>
    <xdr:grpSp>
      <xdr:nvGrpSpPr>
        <xdr:cNvPr id="233" name="グループ化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GrpSpPr>
          <a:grpSpLocks noChangeAspect="1"/>
        </xdr:cNvGrpSpPr>
      </xdr:nvGrpSpPr>
      <xdr:grpSpPr>
        <a:xfrm>
          <a:off x="5084445" y="368300"/>
          <a:ext cx="2402209" cy="1198243"/>
          <a:chOff x="635" y="0"/>
          <a:chExt cx="1950085" cy="975948"/>
        </a:xfrm>
      </xdr:grpSpPr>
      <xdr:grpSp>
        <xdr:nvGrpSpPr>
          <xdr:cNvPr id="234" name="グループ化 233">
            <a:extLst>
              <a:ext uri="{FF2B5EF4-FFF2-40B4-BE49-F238E27FC236}">
                <a16:creationId xmlns:a16="http://schemas.microsoft.com/office/drawing/2014/main" id="{00000000-0008-0000-0300-0000EA000000}"/>
              </a:ext>
            </a:extLst>
          </xdr:cNvPr>
          <xdr:cNvGrpSpPr>
            <a:grpSpLocks/>
          </xdr:cNvGrpSpPr>
        </xdr:nvGrpSpPr>
        <xdr:grpSpPr bwMode="auto">
          <a:xfrm>
            <a:off x="361950" y="299020"/>
            <a:ext cx="144145" cy="450140"/>
            <a:chOff x="281" y="246"/>
            <a:chExt cx="91" cy="284"/>
          </a:xfrm>
        </xdr:grpSpPr>
        <xdr:cxnSp macro="">
          <xdr:nvCxnSpPr>
            <xdr:cNvPr id="305" name="Line 81">
              <a:extLst>
                <a:ext uri="{FF2B5EF4-FFF2-40B4-BE49-F238E27FC236}">
                  <a16:creationId xmlns:a16="http://schemas.microsoft.com/office/drawing/2014/main" id="{00000000-0008-0000-03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6" name="Line 82">
              <a:extLst>
                <a:ext uri="{FF2B5EF4-FFF2-40B4-BE49-F238E27FC236}">
                  <a16:creationId xmlns:a16="http://schemas.microsoft.com/office/drawing/2014/main" id="{00000000-0008-0000-0300-00003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95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7" name="Line 83">
              <a:extLst>
                <a:ext uri="{FF2B5EF4-FFF2-40B4-BE49-F238E27FC236}">
                  <a16:creationId xmlns:a16="http://schemas.microsoft.com/office/drawing/2014/main" id="{00000000-0008-0000-0300-00003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82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8" name="Line 84">
              <a:extLst>
                <a:ext uri="{FF2B5EF4-FFF2-40B4-BE49-F238E27FC236}">
                  <a16:creationId xmlns:a16="http://schemas.microsoft.com/office/drawing/2014/main" id="{00000000-0008-0000-0300-00003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6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9" name="Line 85">
              <a:extLst>
                <a:ext uri="{FF2B5EF4-FFF2-40B4-BE49-F238E27FC236}">
                  <a16:creationId xmlns:a16="http://schemas.microsoft.com/office/drawing/2014/main" id="{00000000-0008-0000-0300-00003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0" y="49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0" name="Line 86">
              <a:extLst>
                <a:ext uri="{FF2B5EF4-FFF2-40B4-BE49-F238E27FC236}">
                  <a16:creationId xmlns:a16="http://schemas.microsoft.com/office/drawing/2014/main" id="{00000000-0008-0000-0300-00003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1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1" name="Line 87">
              <a:extLst>
                <a:ext uri="{FF2B5EF4-FFF2-40B4-BE49-F238E27FC236}">
                  <a16:creationId xmlns:a16="http://schemas.microsoft.com/office/drawing/2014/main" id="{00000000-0008-0000-0300-00003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2" name="Line 88">
              <a:extLst>
                <a:ext uri="{FF2B5EF4-FFF2-40B4-BE49-F238E27FC236}">
                  <a16:creationId xmlns:a16="http://schemas.microsoft.com/office/drawing/2014/main" id="{00000000-0008-0000-03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29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235" name="直線コネクタ 234">
            <a:extLst>
              <a:ext uri="{FF2B5EF4-FFF2-40B4-BE49-F238E27FC236}">
                <a16:creationId xmlns:a16="http://schemas.microsoft.com/office/drawing/2014/main" id="{00000000-0008-0000-0300-0000E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46050" y="299085"/>
            <a:ext cx="46926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6" name="楕円 235">
            <a:extLst>
              <a:ext uri="{FF2B5EF4-FFF2-40B4-BE49-F238E27FC236}">
                <a16:creationId xmlns:a16="http://schemas.microsoft.com/office/drawing/2014/main" id="{00000000-0008-0000-0300-0000EC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7" name="楕円 236">
            <a:extLst>
              <a:ext uri="{FF2B5EF4-FFF2-40B4-BE49-F238E27FC236}">
                <a16:creationId xmlns:a16="http://schemas.microsoft.com/office/drawing/2014/main" id="{00000000-0008-0000-03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417195" y="286385"/>
            <a:ext cx="29210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8" name="直線コネクタ 237">
            <a:extLst>
              <a:ext uri="{FF2B5EF4-FFF2-40B4-BE49-F238E27FC236}">
                <a16:creationId xmlns:a16="http://schemas.microsoft.com/office/drawing/2014/main" id="{00000000-0008-0000-0300-0000E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635" y="702310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9" name="直線コネクタ 238">
            <a:extLst>
              <a:ext uri="{FF2B5EF4-FFF2-40B4-BE49-F238E27FC236}">
                <a16:creationId xmlns:a16="http://schemas.microsoft.com/office/drawing/2014/main" id="{00000000-0008-0000-0300-0000E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54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0" name="直線コネクタ 239">
            <a:extLst>
              <a:ext uri="{FF2B5EF4-FFF2-40B4-BE49-F238E27FC236}">
                <a16:creationId xmlns:a16="http://schemas.microsoft.com/office/drawing/2014/main" id="{00000000-0008-0000-0300-0000F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62230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1" name="直線コネクタ 240">
            <a:extLst>
              <a:ext uri="{FF2B5EF4-FFF2-40B4-BE49-F238E27FC236}">
                <a16:creationId xmlns:a16="http://schemas.microsoft.com/office/drawing/2014/main" id="{00000000-0008-0000-0300-0000F1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2395" y="702310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42" name="楕円 241">
            <a:extLst>
              <a:ext uri="{FF2B5EF4-FFF2-40B4-BE49-F238E27FC236}">
                <a16:creationId xmlns:a16="http://schemas.microsoft.com/office/drawing/2014/main" id="{00000000-0008-0000-0300-0000F2000000}"/>
              </a:ext>
            </a:extLst>
          </xdr:cNvPr>
          <xdr:cNvSpPr>
            <a:spLocks noChangeArrowheads="1"/>
          </xdr:cNvSpPr>
        </xdr:nvSpPr>
        <xdr:spPr bwMode="auto">
          <a:xfrm>
            <a:off x="635" y="22733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9" name="楕円 258">
            <a:extLst>
              <a:ext uri="{FF2B5EF4-FFF2-40B4-BE49-F238E27FC236}">
                <a16:creationId xmlns:a16="http://schemas.microsoft.com/office/drawing/2014/main" id="{00000000-0008-0000-0300-000003010000}"/>
              </a:ext>
            </a:extLst>
          </xdr:cNvPr>
          <xdr:cNvSpPr>
            <a:spLocks noChangeArrowheads="1"/>
          </xdr:cNvSpPr>
        </xdr:nvSpPr>
        <xdr:spPr bwMode="auto">
          <a:xfrm>
            <a:off x="36830" y="2628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0" name="直線コネクタ 259">
            <a:extLst>
              <a:ext uri="{FF2B5EF4-FFF2-40B4-BE49-F238E27FC236}">
                <a16:creationId xmlns:a16="http://schemas.microsoft.com/office/drawing/2014/main" id="{00000000-0008-0000-0300-00000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73025" y="37147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1" name="楕円 260">
            <a:extLst>
              <a:ext uri="{FF2B5EF4-FFF2-40B4-BE49-F238E27FC236}">
                <a16:creationId xmlns:a16="http://schemas.microsoft.com/office/drawing/2014/main" id="{00000000-0008-0000-0300-000005010000}"/>
              </a:ext>
            </a:extLst>
          </xdr:cNvPr>
          <xdr:cNvSpPr>
            <a:spLocks noChangeArrowheads="1"/>
          </xdr:cNvSpPr>
        </xdr:nvSpPr>
        <xdr:spPr bwMode="auto">
          <a:xfrm>
            <a:off x="41910" y="274320"/>
            <a:ext cx="57785" cy="57150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2" name="直線コネクタ 261">
            <a:extLst>
              <a:ext uri="{FF2B5EF4-FFF2-40B4-BE49-F238E27FC236}">
                <a16:creationId xmlns:a16="http://schemas.microsoft.com/office/drawing/2014/main" id="{00000000-0008-0000-0300-00000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06575" y="704215"/>
            <a:ext cx="144145" cy="190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3" name="直線コネクタ 262">
            <a:extLst>
              <a:ext uri="{FF2B5EF4-FFF2-40B4-BE49-F238E27FC236}">
                <a16:creationId xmlns:a16="http://schemas.microsoft.com/office/drawing/2014/main" id="{00000000-0008-0000-0300-000007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0848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4" name="直線コネクタ 263">
            <a:extLst>
              <a:ext uri="{FF2B5EF4-FFF2-40B4-BE49-F238E27FC236}">
                <a16:creationId xmlns:a16="http://schemas.microsoft.com/office/drawing/2014/main" id="{00000000-0008-0000-0300-000008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60550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5" name="直線コネクタ 264">
            <a:extLst>
              <a:ext uri="{FF2B5EF4-FFF2-40B4-BE49-F238E27FC236}">
                <a16:creationId xmlns:a16="http://schemas.microsoft.com/office/drawing/2014/main" id="{00000000-0008-0000-0300-000009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910715" y="704215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6" name="楕円 265">
            <a:extLst>
              <a:ext uri="{FF2B5EF4-FFF2-40B4-BE49-F238E27FC236}">
                <a16:creationId xmlns:a16="http://schemas.microsoft.com/office/drawing/2014/main" id="{00000000-0008-0000-0300-00000A010000}"/>
              </a:ext>
            </a:extLst>
          </xdr:cNvPr>
          <xdr:cNvSpPr>
            <a:spLocks noChangeArrowheads="1"/>
          </xdr:cNvSpPr>
        </xdr:nvSpPr>
        <xdr:spPr bwMode="auto">
          <a:xfrm>
            <a:off x="1798955" y="227330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67" name="楕円 266">
            <a:extLst>
              <a:ext uri="{FF2B5EF4-FFF2-40B4-BE49-F238E27FC236}">
                <a16:creationId xmlns:a16="http://schemas.microsoft.com/office/drawing/2014/main" id="{00000000-0008-0000-0300-00000B010000}"/>
              </a:ext>
            </a:extLst>
          </xdr:cNvPr>
          <xdr:cNvSpPr>
            <a:spLocks noChangeArrowheads="1"/>
          </xdr:cNvSpPr>
        </xdr:nvSpPr>
        <xdr:spPr bwMode="auto">
          <a:xfrm>
            <a:off x="1835150" y="264795"/>
            <a:ext cx="72390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68" name="直線コネクタ 267">
            <a:extLst>
              <a:ext uri="{FF2B5EF4-FFF2-40B4-BE49-F238E27FC236}">
                <a16:creationId xmlns:a16="http://schemas.microsoft.com/office/drawing/2014/main" id="{00000000-0008-0000-0300-00000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70710" y="372745"/>
            <a:ext cx="1905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69" name="楕円 268">
            <a:extLst>
              <a:ext uri="{FF2B5EF4-FFF2-40B4-BE49-F238E27FC236}">
                <a16:creationId xmlns:a16="http://schemas.microsoft.com/office/drawing/2014/main" id="{00000000-0008-0000-0300-00000D010000}"/>
              </a:ext>
            </a:extLst>
          </xdr:cNvPr>
          <xdr:cNvSpPr>
            <a:spLocks noChangeArrowheads="1"/>
          </xdr:cNvSpPr>
        </xdr:nvSpPr>
        <xdr:spPr bwMode="auto">
          <a:xfrm>
            <a:off x="1847850" y="276225"/>
            <a:ext cx="57785" cy="57150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70" name="グループ化 269">
            <a:extLst>
              <a:ext uri="{FF2B5EF4-FFF2-40B4-BE49-F238E27FC236}">
                <a16:creationId xmlns:a16="http://schemas.microsoft.com/office/drawing/2014/main" id="{00000000-0008-0000-0300-00000E010000}"/>
              </a:ext>
            </a:extLst>
          </xdr:cNvPr>
          <xdr:cNvGrpSpPr>
            <a:grpSpLocks/>
          </xdr:cNvGrpSpPr>
        </xdr:nvGrpSpPr>
        <xdr:grpSpPr bwMode="auto">
          <a:xfrm>
            <a:off x="605153" y="0"/>
            <a:ext cx="424813" cy="610805"/>
            <a:chOff x="434" y="57"/>
            <a:chExt cx="268" cy="384"/>
          </a:xfrm>
        </xdr:grpSpPr>
        <xdr:sp macro="" textlink="">
          <xdr:nvSpPr>
            <xdr:cNvPr id="290" name="Text Box 111">
              <a:extLst>
                <a:ext uri="{FF2B5EF4-FFF2-40B4-BE49-F238E27FC236}">
                  <a16:creationId xmlns:a16="http://schemas.microsoft.com/office/drawing/2014/main" id="{00000000-0008-0000-0300-00002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3" y="57"/>
              <a:ext cx="114" cy="13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91" name="Arc 112">
              <a:extLst>
                <a:ext uri="{FF2B5EF4-FFF2-40B4-BE49-F238E27FC236}">
                  <a16:creationId xmlns:a16="http://schemas.microsoft.com/office/drawing/2014/main" id="{00000000-0008-0000-0300-000023010000}"/>
                </a:ext>
              </a:extLst>
            </xdr:cNvPr>
            <xdr:cNvSpPr>
              <a:spLocks/>
            </xdr:cNvSpPr>
          </xdr:nvSpPr>
          <xdr:spPr bwMode="auto">
            <a:xfrm>
              <a:off x="509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2" name="Arc 113">
              <a:extLst>
                <a:ext uri="{FF2B5EF4-FFF2-40B4-BE49-F238E27FC236}">
                  <a16:creationId xmlns:a16="http://schemas.microsoft.com/office/drawing/2014/main" id="{00000000-0008-0000-0300-000024010000}"/>
                </a:ext>
              </a:extLst>
            </xdr:cNvPr>
            <xdr:cNvSpPr>
              <a:spLocks/>
            </xdr:cNvSpPr>
          </xdr:nvSpPr>
          <xdr:spPr bwMode="auto">
            <a:xfrm>
              <a:off x="541" y="153"/>
              <a:ext cx="49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3" name="Arc 114">
              <a:extLst>
                <a:ext uri="{FF2B5EF4-FFF2-40B4-BE49-F238E27FC236}">
                  <a16:creationId xmlns:a16="http://schemas.microsoft.com/office/drawing/2014/main" id="{00000000-0008-0000-0300-000025010000}"/>
                </a:ext>
              </a:extLst>
            </xdr:cNvPr>
            <xdr:cNvSpPr>
              <a:spLocks/>
            </xdr:cNvSpPr>
          </xdr:nvSpPr>
          <xdr:spPr bwMode="auto">
            <a:xfrm>
              <a:off x="578" y="15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4" name="Line 115">
              <a:extLst>
                <a:ext uri="{FF2B5EF4-FFF2-40B4-BE49-F238E27FC236}">
                  <a16:creationId xmlns:a16="http://schemas.microsoft.com/office/drawing/2014/main" id="{00000000-0008-0000-03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5" name="Line 116">
              <a:extLst>
                <a:ext uri="{FF2B5EF4-FFF2-40B4-BE49-F238E27FC236}">
                  <a16:creationId xmlns:a16="http://schemas.microsoft.com/office/drawing/2014/main" id="{00000000-0008-0000-0300-00002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0" y="28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6" name="Text Box 117">
              <a:extLst>
                <a:ext uri="{FF2B5EF4-FFF2-40B4-BE49-F238E27FC236}">
                  <a16:creationId xmlns:a16="http://schemas.microsoft.com/office/drawing/2014/main" id="{00000000-0008-0000-0300-000028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24" y="353"/>
              <a:ext cx="122" cy="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>
                <a:lnSpc>
                  <a:spcPts val="1200"/>
                </a:lnSpc>
              </a:pPr>
              <a:r>
                <a:rPr lang="en-US" sz="1100" b="1" kern="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7" name="Line 118">
              <a:extLst>
                <a:ext uri="{FF2B5EF4-FFF2-40B4-BE49-F238E27FC236}">
                  <a16:creationId xmlns:a16="http://schemas.microsoft.com/office/drawing/2014/main" id="{00000000-0008-0000-0300-00002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314"/>
              <a:ext cx="11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8" name="Line 119">
              <a:extLst>
                <a:ext uri="{FF2B5EF4-FFF2-40B4-BE49-F238E27FC236}">
                  <a16:creationId xmlns:a16="http://schemas.microsoft.com/office/drawing/2014/main" id="{00000000-0008-0000-03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120">
              <a:extLst>
                <a:ext uri="{FF2B5EF4-FFF2-40B4-BE49-F238E27FC236}">
                  <a16:creationId xmlns:a16="http://schemas.microsoft.com/office/drawing/2014/main" id="{00000000-0008-0000-03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3" y="178"/>
              <a:ext cx="6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0" name="Line 121">
              <a:extLst>
                <a:ext uri="{FF2B5EF4-FFF2-40B4-BE49-F238E27FC236}">
                  <a16:creationId xmlns:a16="http://schemas.microsoft.com/office/drawing/2014/main" id="{00000000-0008-0000-0300-00002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5" y="17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1" name="Line 122">
              <a:extLst>
                <a:ext uri="{FF2B5EF4-FFF2-40B4-BE49-F238E27FC236}">
                  <a16:creationId xmlns:a16="http://schemas.microsoft.com/office/drawing/2014/main" id="{00000000-0008-0000-03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93" y="17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2" name="Line 123">
              <a:extLst>
                <a:ext uri="{FF2B5EF4-FFF2-40B4-BE49-F238E27FC236}">
                  <a16:creationId xmlns:a16="http://schemas.microsoft.com/office/drawing/2014/main" id="{00000000-0008-0000-0300-00002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1" y="31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3" name="Oval 124">
              <a:extLst>
                <a:ext uri="{FF2B5EF4-FFF2-40B4-BE49-F238E27FC236}">
                  <a16:creationId xmlns:a16="http://schemas.microsoft.com/office/drawing/2014/main" id="{00000000-0008-0000-0300-00002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3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4" name="Oval 125">
              <a:extLst>
                <a:ext uri="{FF2B5EF4-FFF2-40B4-BE49-F238E27FC236}">
                  <a16:creationId xmlns:a16="http://schemas.microsoft.com/office/drawing/2014/main" id="{00000000-0008-0000-0300-00003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4" y="23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271" name="テキスト ボックス 1531">
            <a:extLst>
              <a:ext uri="{FF2B5EF4-FFF2-40B4-BE49-F238E27FC236}">
                <a16:creationId xmlns:a16="http://schemas.microsoft.com/office/drawing/2014/main" id="{00000000-0008-0000-0300-00000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67280" y="121740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272" name="グループ化 271">
            <a:extLst>
              <a:ext uri="{FF2B5EF4-FFF2-40B4-BE49-F238E27FC236}">
                <a16:creationId xmlns:a16="http://schemas.microsoft.com/office/drawing/2014/main" id="{00000000-0008-0000-0300-000010010000}"/>
              </a:ext>
            </a:extLst>
          </xdr:cNvPr>
          <xdr:cNvGrpSpPr>
            <a:grpSpLocks/>
          </xdr:cNvGrpSpPr>
        </xdr:nvGrpSpPr>
        <xdr:grpSpPr bwMode="auto">
          <a:xfrm>
            <a:off x="1112512" y="299020"/>
            <a:ext cx="143509" cy="450140"/>
            <a:chOff x="757" y="246"/>
            <a:chExt cx="91" cy="284"/>
          </a:xfrm>
        </xdr:grpSpPr>
        <xdr:cxnSp macro="">
          <xdr:nvCxnSpPr>
            <xdr:cNvPr id="282" name="Line 128">
              <a:extLst>
                <a:ext uri="{FF2B5EF4-FFF2-40B4-BE49-F238E27FC236}">
                  <a16:creationId xmlns:a16="http://schemas.microsoft.com/office/drawing/2014/main" id="{00000000-0008-0000-0300-00001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59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3" name="Line 129">
              <a:extLst>
                <a:ext uri="{FF2B5EF4-FFF2-40B4-BE49-F238E27FC236}">
                  <a16:creationId xmlns:a16="http://schemas.microsoft.com/office/drawing/2014/main" id="{00000000-0008-0000-03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72" y="39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4" name="Line 130">
              <a:extLst>
                <a:ext uri="{FF2B5EF4-FFF2-40B4-BE49-F238E27FC236}">
                  <a16:creationId xmlns:a16="http://schemas.microsoft.com/office/drawing/2014/main" id="{00000000-0008-0000-0300-00001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59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5" name="Line 131">
              <a:extLst>
                <a:ext uri="{FF2B5EF4-FFF2-40B4-BE49-F238E27FC236}">
                  <a16:creationId xmlns:a16="http://schemas.microsoft.com/office/drawing/2014/main" id="{00000000-0008-0000-0300-00001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3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6" name="Line 132">
              <a:extLst>
                <a:ext uri="{FF2B5EF4-FFF2-40B4-BE49-F238E27FC236}">
                  <a16:creationId xmlns:a16="http://schemas.microsoft.com/office/drawing/2014/main" id="{00000000-0008-0000-0300-00001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7" y="49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7" name="Line 133">
              <a:extLst>
                <a:ext uri="{FF2B5EF4-FFF2-40B4-BE49-F238E27FC236}">
                  <a16:creationId xmlns:a16="http://schemas.microsoft.com/office/drawing/2014/main" id="{00000000-0008-0000-0300-00001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57" y="49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8" name="Line 134">
              <a:extLst>
                <a:ext uri="{FF2B5EF4-FFF2-40B4-BE49-F238E27FC236}">
                  <a16:creationId xmlns:a16="http://schemas.microsoft.com/office/drawing/2014/main" id="{00000000-0008-0000-0300-00002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5" y="246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9" name="Line 135">
              <a:extLst>
                <a:ext uri="{FF2B5EF4-FFF2-40B4-BE49-F238E27FC236}">
                  <a16:creationId xmlns:a16="http://schemas.microsoft.com/office/drawing/2014/main" id="{00000000-0008-0000-0300-00002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6" y="39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73" name="楕円 272">
            <a:extLst>
              <a:ext uri="{FF2B5EF4-FFF2-40B4-BE49-F238E27FC236}">
                <a16:creationId xmlns:a16="http://schemas.microsoft.com/office/drawing/2014/main" id="{00000000-0008-0000-0300-000011010000}"/>
              </a:ext>
            </a:extLst>
          </xdr:cNvPr>
          <xdr:cNvSpPr>
            <a:spLocks noChangeArrowheads="1"/>
          </xdr:cNvSpPr>
        </xdr:nvSpPr>
        <xdr:spPr bwMode="auto">
          <a:xfrm>
            <a:off x="1175385" y="286385"/>
            <a:ext cx="28575" cy="292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4" name="直線コネクタ 273">
            <a:extLst>
              <a:ext uri="{FF2B5EF4-FFF2-40B4-BE49-F238E27FC236}">
                <a16:creationId xmlns:a16="http://schemas.microsoft.com/office/drawing/2014/main" id="{00000000-0008-0000-0300-00001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15365" y="299085"/>
            <a:ext cx="36004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5" name="テキスト ボックス 1543">
            <a:extLst>
              <a:ext uri="{FF2B5EF4-FFF2-40B4-BE49-F238E27FC236}">
                <a16:creationId xmlns:a16="http://schemas.microsoft.com/office/drawing/2014/main" id="{00000000-0008-0000-0300-000013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84575" y="86995"/>
            <a:ext cx="194726" cy="2210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6" name="フリーフォーム: 図形 275">
            <a:extLst>
              <a:ext uri="{FF2B5EF4-FFF2-40B4-BE49-F238E27FC236}">
                <a16:creationId xmlns:a16="http://schemas.microsoft.com/office/drawing/2014/main" id="{00000000-0008-0000-0300-000014010000}"/>
              </a:ext>
            </a:extLst>
          </xdr:cNvPr>
          <xdr:cNvSpPr>
            <a:spLocks/>
          </xdr:cNvSpPr>
        </xdr:nvSpPr>
        <xdr:spPr bwMode="auto">
          <a:xfrm>
            <a:off x="136715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0 w 43200"/>
              <a:gd name="T1" fmla="*/ 21600 h 36669"/>
              <a:gd name="T2" fmla="*/ 36878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</a:path>
              <a:path w="43200" h="36669" stroke="0" extrusionOk="0">
                <a:moveTo>
                  <a:pt x="0" y="21599"/>
                </a:move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200" y="27277"/>
                  <a:pt x="40964" y="32726"/>
                  <a:pt x="36977" y="36768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7" name="フリーフォーム: 図形 276">
            <a:extLst>
              <a:ext uri="{FF2B5EF4-FFF2-40B4-BE49-F238E27FC236}">
                <a16:creationId xmlns:a16="http://schemas.microsoft.com/office/drawing/2014/main" id="{00000000-0008-0000-0300-000015010000}"/>
              </a:ext>
            </a:extLst>
          </xdr:cNvPr>
          <xdr:cNvSpPr>
            <a:spLocks/>
          </xdr:cNvSpPr>
        </xdr:nvSpPr>
        <xdr:spPr bwMode="auto">
          <a:xfrm>
            <a:off x="1417320" y="259715"/>
            <a:ext cx="77470" cy="65405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7033 w 43200"/>
              <a:gd name="T1" fmla="*/ 36670 h 36669"/>
              <a:gd name="T2" fmla="*/ 36167 w 43200"/>
              <a:gd name="T3" fmla="*/ 3667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</a:path>
              <a:path w="43200" h="36669" stroke="0" extrusionOk="0">
                <a:moveTo>
                  <a:pt x="6587" y="37130"/>
                </a:moveTo>
                <a:cubicBezTo>
                  <a:pt x="2377" y="33060"/>
                  <a:pt x="0" y="27455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200" y="9670"/>
                  <a:pt x="43200" y="21600"/>
                </a:cubicBezTo>
                <a:cubicBezTo>
                  <a:pt x="43199" y="27455"/>
                  <a:pt x="40822" y="33060"/>
                  <a:pt x="36612" y="37130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8" name="フリーフォーム: 図形 277">
            <a:extLst>
              <a:ext uri="{FF2B5EF4-FFF2-40B4-BE49-F238E27FC236}">
                <a16:creationId xmlns:a16="http://schemas.microsoft.com/office/drawing/2014/main" id="{00000000-0008-0000-0300-000016010000}"/>
              </a:ext>
            </a:extLst>
          </xdr:cNvPr>
          <xdr:cNvSpPr>
            <a:spLocks/>
          </xdr:cNvSpPr>
        </xdr:nvSpPr>
        <xdr:spPr bwMode="auto">
          <a:xfrm>
            <a:off x="1478915" y="260350"/>
            <a:ext cx="73660" cy="66040"/>
          </a:xfrm>
          <a:custGeom>
            <a:avLst/>
            <a:gdLst>
              <a:gd name="G0" fmla="+- 21600 0 0"/>
              <a:gd name="G1" fmla="+- 21600 0 0"/>
              <a:gd name="G2" fmla="+- 21600 0 0"/>
              <a:gd name="T0" fmla="*/ 6322 w 43200"/>
              <a:gd name="T1" fmla="*/ 36670 h 36669"/>
              <a:gd name="T2" fmla="*/ 43200 w 43200"/>
              <a:gd name="T3" fmla="*/ 21600 h 36669"/>
              <a:gd name="T4" fmla="*/ 21600 w 43200"/>
              <a:gd name="T5" fmla="*/ 21600 h 366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43200" h="36669" fill="none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</a:path>
              <a:path w="43200" h="36669" stroke="0" extrusionOk="0">
                <a:moveTo>
                  <a:pt x="6222" y="36768"/>
                </a:moveTo>
                <a:cubicBezTo>
                  <a:pt x="2235" y="32726"/>
                  <a:pt x="0" y="27277"/>
                  <a:pt x="0" y="21600"/>
                </a:cubicBezTo>
                <a:cubicBezTo>
                  <a:pt x="0" y="9670"/>
                  <a:pt x="9670" y="0"/>
                  <a:pt x="21600" y="0"/>
                </a:cubicBezTo>
                <a:cubicBezTo>
                  <a:pt x="33529" y="0"/>
                  <a:pt x="43199" y="9670"/>
                  <a:pt x="43199" y="21599"/>
                </a:cubicBezTo>
                <a:lnTo>
                  <a:pt x="21600" y="21600"/>
                </a:lnTo>
                <a:close/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9" name="直線コネクタ 278">
            <a:extLst>
              <a:ext uri="{FF2B5EF4-FFF2-40B4-BE49-F238E27FC236}">
                <a16:creationId xmlns:a16="http://schemas.microsoft.com/office/drawing/2014/main" id="{00000000-0008-0000-0300-000017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553210" y="299085"/>
            <a:ext cx="249555" cy="19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0" name="テキスト ボックス 1548">
            <a:extLst>
              <a:ext uri="{FF2B5EF4-FFF2-40B4-BE49-F238E27FC236}">
                <a16:creationId xmlns:a16="http://schemas.microsoft.com/office/drawing/2014/main" id="{00000000-0008-0000-0300-00001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1458" y="121740"/>
            <a:ext cx="163945" cy="1547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  <a:p>
            <a:pPr algn="l">
              <a:lnSpc>
                <a:spcPts val="1200"/>
              </a:lnSpc>
            </a:pPr>
            <a:r>
              <a:rPr lang="en-US" sz="1100" b="1" kern="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1" name="テキスト ボックス 1549">
            <a:extLst>
              <a:ext uri="{FF2B5EF4-FFF2-40B4-BE49-F238E27FC236}">
                <a16:creationId xmlns:a16="http://schemas.microsoft.com/office/drawing/2014/main" id="{00000000-0008-0000-0300-00001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299" y="794014"/>
            <a:ext cx="1786978" cy="1819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>
              <a:lnSpc>
                <a:spcPts val="1200"/>
              </a:lnSpc>
            </a:pP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1+3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2</xdr:col>
      <xdr:colOff>160020</xdr:colOff>
      <xdr:row>2</xdr:row>
      <xdr:rowOff>0</xdr:rowOff>
    </xdr:from>
    <xdr:to>
      <xdr:col>4</xdr:col>
      <xdr:colOff>167641</xdr:colOff>
      <xdr:row>5</xdr:row>
      <xdr:rowOff>7667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4724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342900</xdr:colOff>
      <xdr:row>10</xdr:row>
      <xdr:rowOff>133350</xdr:rowOff>
    </xdr:from>
    <xdr:to>
      <xdr:col>41</xdr:col>
      <xdr:colOff>408902</xdr:colOff>
      <xdr:row>14</xdr:row>
      <xdr:rowOff>202407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6750" y="2413000"/>
          <a:ext cx="4250652" cy="989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8905-41DB-4D74-AFD1-373FCA0A26C9}">
  <dimension ref="B1:T14"/>
  <sheetViews>
    <sheetView zoomScaleNormal="100" workbookViewId="0">
      <selection activeCell="I10" sqref="I10"/>
    </sheetView>
  </sheetViews>
  <sheetFormatPr defaultRowHeight="18"/>
  <cols>
    <col min="1" max="1" width="4.08203125" customWidth="1"/>
    <col min="13" max="13" width="9.9140625" customWidth="1"/>
  </cols>
  <sheetData>
    <row r="1" spans="2:20">
      <c r="C1" s="203" t="s">
        <v>54</v>
      </c>
    </row>
    <row r="2" spans="2:20" ht="18.5" thickBot="1">
      <c r="N2" s="37" t="s">
        <v>18</v>
      </c>
      <c r="O2" s="37"/>
      <c r="P2" s="37"/>
      <c r="Q2" s="38" t="s">
        <v>10</v>
      </c>
      <c r="R2" s="38"/>
      <c r="S2" s="37"/>
      <c r="T2" s="38"/>
    </row>
    <row r="3" spans="2:20" ht="18.5" thickBot="1">
      <c r="B3" s="129" t="s">
        <v>33</v>
      </c>
      <c r="C3" s="161"/>
      <c r="D3" s="161"/>
      <c r="E3" s="161"/>
      <c r="F3" s="161"/>
      <c r="G3" s="161"/>
      <c r="K3" s="48" t="s">
        <v>52</v>
      </c>
      <c r="N3" s="49" t="s">
        <v>11</v>
      </c>
      <c r="O3" s="50" t="s">
        <v>12</v>
      </c>
      <c r="P3" s="51" t="s">
        <v>1</v>
      </c>
      <c r="Q3" s="52" t="s">
        <v>14</v>
      </c>
      <c r="R3" s="52" t="s">
        <v>13</v>
      </c>
      <c r="S3" s="52" t="s">
        <v>4</v>
      </c>
      <c r="T3" s="52" t="s">
        <v>15</v>
      </c>
    </row>
    <row r="4" spans="2:20" ht="19" thickTop="1" thickBot="1">
      <c r="C4" s="162" t="s">
        <v>34</v>
      </c>
      <c r="D4" s="163" t="s">
        <v>38</v>
      </c>
      <c r="E4" s="163" t="s">
        <v>35</v>
      </c>
      <c r="F4" s="163" t="s">
        <v>51</v>
      </c>
      <c r="G4" s="164" t="s">
        <v>19</v>
      </c>
      <c r="H4" s="163" t="s">
        <v>39</v>
      </c>
      <c r="I4" s="164" t="s">
        <v>21</v>
      </c>
      <c r="J4" s="165" t="s">
        <v>36</v>
      </c>
      <c r="N4" s="54">
        <v>1.2</v>
      </c>
      <c r="O4" s="55">
        <v>8.7899999999999991</v>
      </c>
      <c r="P4" s="145">
        <v>0.19656999999999999</v>
      </c>
      <c r="Q4" s="146">
        <v>0.44440000000000002</v>
      </c>
      <c r="R4" s="147">
        <v>1.3929400000000001</v>
      </c>
      <c r="S4" s="147">
        <v>1.03976</v>
      </c>
      <c r="T4" s="148">
        <v>0.79191999999999996</v>
      </c>
    </row>
    <row r="5" spans="2:20" ht="19" thickTop="1" thickBot="1">
      <c r="C5" s="166">
        <v>1</v>
      </c>
      <c r="D5" s="141">
        <v>0.56671000000000005</v>
      </c>
      <c r="E5" s="141">
        <v>0.96531</v>
      </c>
      <c r="F5" s="141">
        <v>0.30564000000000002</v>
      </c>
      <c r="G5" s="142">
        <v>1.20929</v>
      </c>
      <c r="H5" s="143">
        <v>0.81069000000000002</v>
      </c>
      <c r="I5" s="143">
        <v>1</v>
      </c>
      <c r="J5" s="167">
        <f>20*LOG(2*I5/(1+I5))</f>
        <v>0</v>
      </c>
      <c r="N5" s="60">
        <v>1.3</v>
      </c>
      <c r="O5" s="61">
        <v>13.12</v>
      </c>
      <c r="P5" s="149">
        <v>0.33250000000000002</v>
      </c>
      <c r="Q5" s="150">
        <v>0.61629999999999996</v>
      </c>
      <c r="R5" s="151">
        <v>0.84243999999999997</v>
      </c>
      <c r="S5" s="151">
        <v>1.09182</v>
      </c>
      <c r="T5" s="152">
        <v>0.80803000000000003</v>
      </c>
    </row>
    <row r="6" spans="2:20">
      <c r="E6" s="192">
        <f>(1/(E5*F5))^0.5</f>
        <v>1.8410326977467779</v>
      </c>
      <c r="N6" s="60">
        <v>1.4</v>
      </c>
      <c r="O6" s="61">
        <v>16.850000000000001</v>
      </c>
      <c r="P6" s="149">
        <v>0.42059999999999997</v>
      </c>
      <c r="Q6" s="150">
        <v>0.7409</v>
      </c>
      <c r="R6" s="151">
        <v>0.59782999999999997</v>
      </c>
      <c r="S6" s="151">
        <v>1.1321399999999999</v>
      </c>
      <c r="T6" s="152">
        <v>0.81184000000000001</v>
      </c>
    </row>
    <row r="7" spans="2:20" ht="18.5" thickBot="1">
      <c r="B7" s="168" t="s">
        <v>22</v>
      </c>
      <c r="C7" s="125"/>
      <c r="D7" s="125"/>
      <c r="E7" s="125"/>
      <c r="F7" s="125"/>
      <c r="G7" s="125"/>
      <c r="N7" s="60">
        <v>1.5</v>
      </c>
      <c r="O7" s="61">
        <v>20.13</v>
      </c>
      <c r="P7" s="149">
        <v>0.48324</v>
      </c>
      <c r="Q7" s="150">
        <v>0.8347</v>
      </c>
      <c r="R7" s="151">
        <v>0.45872000000000002</v>
      </c>
      <c r="S7" s="151">
        <v>1.1637299999999999</v>
      </c>
      <c r="T7" s="152">
        <v>0.81225999999999998</v>
      </c>
    </row>
    <row r="8" spans="2:20">
      <c r="B8" s="169" t="s">
        <v>23</v>
      </c>
      <c r="C8" s="170" t="s">
        <v>24</v>
      </c>
      <c r="D8" s="178" t="s">
        <v>16</v>
      </c>
      <c r="E8" s="178" t="s">
        <v>13</v>
      </c>
      <c r="F8" s="178" t="s">
        <v>14</v>
      </c>
      <c r="G8" s="178" t="s">
        <v>17</v>
      </c>
      <c r="H8" s="178" t="s">
        <v>5</v>
      </c>
      <c r="I8" s="171" t="s">
        <v>21</v>
      </c>
      <c r="N8" s="67">
        <v>1.6</v>
      </c>
      <c r="O8" s="68">
        <v>23.04</v>
      </c>
      <c r="P8" s="153">
        <v>0.53020999999999996</v>
      </c>
      <c r="Q8" s="154">
        <v>0.90747</v>
      </c>
      <c r="R8" s="154">
        <v>0.36870000000000003</v>
      </c>
      <c r="S8" s="155">
        <v>1.1889000000000001</v>
      </c>
      <c r="T8" s="156">
        <v>0.81162999999999996</v>
      </c>
    </row>
    <row r="9" spans="2:20" ht="18.5" thickBot="1">
      <c r="B9" s="172" t="s">
        <v>25</v>
      </c>
      <c r="C9" s="173" t="s">
        <v>26</v>
      </c>
      <c r="D9" s="174" t="s">
        <v>27</v>
      </c>
      <c r="E9" s="174" t="s">
        <v>28</v>
      </c>
      <c r="F9" s="174" t="s">
        <v>27</v>
      </c>
      <c r="G9" s="174" t="s">
        <v>27</v>
      </c>
      <c r="H9" s="174" t="s">
        <v>28</v>
      </c>
      <c r="I9" s="175" t="s">
        <v>37</v>
      </c>
      <c r="N9" s="60">
        <v>1.7</v>
      </c>
      <c r="O9" s="61">
        <v>25.68</v>
      </c>
      <c r="P9" s="149">
        <v>0.56671000000000005</v>
      </c>
      <c r="Q9" s="150">
        <v>0.96531</v>
      </c>
      <c r="R9" s="150">
        <v>0.30564000000000002</v>
      </c>
      <c r="S9" s="151">
        <v>1.20929</v>
      </c>
      <c r="T9" s="152">
        <v>0.81069000000000002</v>
      </c>
    </row>
    <row r="10" spans="2:20" ht="19" thickTop="1" thickBot="1">
      <c r="B10" s="144">
        <v>100</v>
      </c>
      <c r="C10" s="143">
        <v>50</v>
      </c>
      <c r="D10" s="176">
        <f>D5*10^6/(2*PI()*$B$10*$C$10)</f>
        <v>18.038939559921602</v>
      </c>
      <c r="E10" s="176">
        <f>$C$10*E5/(2*PI()*$B$10*10^-3)</f>
        <v>76.816929058018758</v>
      </c>
      <c r="F10" s="176">
        <f>F5*10^6/(2*PI()*$B$10*$C$10)</f>
        <v>9.7288233613213784</v>
      </c>
      <c r="G10" s="176">
        <f>G5*10^6/(2*PI()*$B$10*$C$10)</f>
        <v>38.492896226319623</v>
      </c>
      <c r="H10" s="176">
        <f>$C$10*H5/(2*PI()*$B$10*10^-3)</f>
        <v>64.51266040758432</v>
      </c>
      <c r="I10" s="177">
        <f>C10*I5</f>
        <v>50</v>
      </c>
      <c r="N10" s="60">
        <v>1.8</v>
      </c>
      <c r="O10" s="61">
        <v>28.09</v>
      </c>
      <c r="P10" s="157">
        <v>0.59584000000000004</v>
      </c>
      <c r="Q10" s="149">
        <v>1.0121899999999999</v>
      </c>
      <c r="R10" s="150">
        <v>0.25906000000000001</v>
      </c>
      <c r="S10" s="151">
        <v>1.2260599999999999</v>
      </c>
      <c r="T10" s="152">
        <v>0.80971000000000004</v>
      </c>
    </row>
    <row r="11" spans="2:20">
      <c r="E11" s="193">
        <f>(10^-6)/(2*PI()*(E10*F10*10^-21)^0.5)</f>
        <v>184.10326977467778</v>
      </c>
      <c r="N11" s="60">
        <v>1.9</v>
      </c>
      <c r="O11" s="61">
        <v>30.32</v>
      </c>
      <c r="P11" s="149">
        <v>0.61956</v>
      </c>
      <c r="Q11" s="150">
        <v>1.0507899999999999</v>
      </c>
      <c r="R11" s="150">
        <v>0.22331000000000001</v>
      </c>
      <c r="S11" s="151">
        <v>1.2400199999999999</v>
      </c>
      <c r="T11" s="152">
        <v>0.80879000000000001</v>
      </c>
    </row>
    <row r="12" spans="2:20">
      <c r="N12" s="60">
        <v>2</v>
      </c>
      <c r="O12" s="61">
        <v>32.39</v>
      </c>
      <c r="P12" s="149">
        <v>0.63917999999999997</v>
      </c>
      <c r="Q12" s="150">
        <v>1.08301</v>
      </c>
      <c r="R12" s="150">
        <v>0.19506000000000001</v>
      </c>
      <c r="S12" s="151">
        <v>1.2517799999999999</v>
      </c>
      <c r="T12" s="152">
        <v>0.80794999999999995</v>
      </c>
    </row>
    <row r="13" spans="2:20" ht="18.5" thickBot="1">
      <c r="N13" s="73">
        <v>2.1</v>
      </c>
      <c r="O13" s="74">
        <v>34.33</v>
      </c>
      <c r="P13" s="149">
        <v>0.65564999999999996</v>
      </c>
      <c r="Q13" s="158">
        <v>1.1102300000000001</v>
      </c>
      <c r="R13" s="158">
        <v>0.17224</v>
      </c>
      <c r="S13" s="159">
        <v>1.2617700000000001</v>
      </c>
      <c r="T13" s="160">
        <v>0.80720000000000003</v>
      </c>
    </row>
    <row r="14" spans="2:20" ht="18.5" thickBot="1">
      <c r="O14" s="194" t="s">
        <v>53</v>
      </c>
      <c r="P14" s="109" t="s">
        <v>16</v>
      </c>
      <c r="Q14" s="110" t="s">
        <v>13</v>
      </c>
      <c r="R14" s="110" t="s">
        <v>14</v>
      </c>
      <c r="S14" s="110" t="s">
        <v>17</v>
      </c>
      <c r="T14" s="111" t="s">
        <v>5</v>
      </c>
    </row>
  </sheetData>
  <sheetProtection algorithmName="SHA-512" hashValue="REc5IfskgyqcNM4r0nkhjFYEQjh+kikkaZNopaNNco3rImAGGiH+inxUych0xwQs16OxqoK2IqkhhWRdcJzCHw==" saltValue="LibvrU+noYnOdCDsXMEUWA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6F6F8-353D-400E-A713-6F105DD2CD05}">
  <dimension ref="D1"/>
  <sheetViews>
    <sheetView workbookViewId="0">
      <selection activeCell="Q4" sqref="Q4"/>
    </sheetView>
  </sheetViews>
  <sheetFormatPr defaultRowHeight="18"/>
  <sheetData>
    <row r="1" spans="4:4">
      <c r="D1" s="5" t="s">
        <v>91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16925-5D49-4504-8F4C-4DB8FC0001BD}">
  <dimension ref="B1:M27"/>
  <sheetViews>
    <sheetView topLeftCell="A5" zoomScaleNormal="100" workbookViewId="0">
      <selection activeCell="K12" sqref="K12"/>
    </sheetView>
  </sheetViews>
  <sheetFormatPr defaultRowHeight="18"/>
  <cols>
    <col min="1" max="1" width="4.83203125" customWidth="1"/>
  </cols>
  <sheetData>
    <row r="1" spans="2:10" ht="18.5" thickBot="1">
      <c r="B1" s="129" t="s">
        <v>33</v>
      </c>
      <c r="C1" s="161"/>
      <c r="D1" s="161"/>
      <c r="E1" s="161"/>
      <c r="F1" s="161"/>
      <c r="G1" s="161"/>
    </row>
    <row r="2" spans="2:10" ht="18.5" thickBot="1">
      <c r="C2" s="162" t="s">
        <v>34</v>
      </c>
      <c r="D2" s="163" t="s">
        <v>38</v>
      </c>
      <c r="E2" s="163" t="s">
        <v>35</v>
      </c>
      <c r="F2" s="163" t="s">
        <v>50</v>
      </c>
      <c r="G2" s="164" t="s">
        <v>19</v>
      </c>
      <c r="H2" s="163" t="s">
        <v>39</v>
      </c>
      <c r="I2" s="164" t="s">
        <v>21</v>
      </c>
      <c r="J2" s="165" t="s">
        <v>36</v>
      </c>
    </row>
    <row r="3" spans="2:10" ht="19" thickTop="1" thickBot="1">
      <c r="C3" s="166">
        <v>1</v>
      </c>
      <c r="D3" s="141">
        <f>設定部!D5</f>
        <v>0.56671000000000005</v>
      </c>
      <c r="E3" s="141">
        <f>設定部!E5</f>
        <v>0.96531</v>
      </c>
      <c r="F3" s="141">
        <f>設定部!F5</f>
        <v>0.30564000000000002</v>
      </c>
      <c r="G3" s="141">
        <f>設定部!G5</f>
        <v>1.20929</v>
      </c>
      <c r="H3" s="141">
        <f>設定部!H5</f>
        <v>0.81069000000000002</v>
      </c>
      <c r="I3" s="143">
        <v>1</v>
      </c>
      <c r="J3" s="167">
        <f>20*LOG(2*I3/(1+I3))</f>
        <v>0</v>
      </c>
    </row>
    <row r="4" spans="2:10" ht="12" customHeight="1">
      <c r="B4" s="124"/>
      <c r="C4" s="125"/>
      <c r="D4" s="125"/>
      <c r="E4" s="125"/>
      <c r="F4" s="125"/>
      <c r="G4" s="125"/>
    </row>
    <row r="5" spans="2:10" ht="18.5" thickBot="1">
      <c r="B5" s="168" t="s">
        <v>22</v>
      </c>
      <c r="C5" s="125"/>
      <c r="D5" s="125"/>
      <c r="E5" s="125"/>
      <c r="F5" s="125"/>
      <c r="G5" s="125"/>
    </row>
    <row r="6" spans="2:10">
      <c r="B6" s="169" t="s">
        <v>23</v>
      </c>
      <c r="C6" s="170" t="s">
        <v>24</v>
      </c>
      <c r="D6" s="178" t="s">
        <v>38</v>
      </c>
      <c r="E6" s="178" t="s">
        <v>35</v>
      </c>
      <c r="F6" s="178" t="s">
        <v>50</v>
      </c>
      <c r="G6" s="178" t="s">
        <v>19</v>
      </c>
      <c r="H6" s="178" t="s">
        <v>39</v>
      </c>
      <c r="I6" s="171" t="s">
        <v>21</v>
      </c>
    </row>
    <row r="7" spans="2:10" ht="18.5" thickBot="1">
      <c r="B7" s="172" t="s">
        <v>25</v>
      </c>
      <c r="C7" s="173" t="s">
        <v>26</v>
      </c>
      <c r="D7" s="174" t="s">
        <v>49</v>
      </c>
      <c r="E7" s="174" t="s">
        <v>28</v>
      </c>
      <c r="F7" s="174" t="s">
        <v>49</v>
      </c>
      <c r="G7" s="174" t="s">
        <v>49</v>
      </c>
      <c r="H7" s="174" t="s">
        <v>28</v>
      </c>
      <c r="I7" s="175" t="s">
        <v>37</v>
      </c>
    </row>
    <row r="8" spans="2:10" ht="19" thickTop="1" thickBot="1">
      <c r="B8" s="144">
        <f>設定部!B10</f>
        <v>100</v>
      </c>
      <c r="C8" s="143">
        <f>設定部!C10</f>
        <v>50</v>
      </c>
      <c r="D8" s="176">
        <f>設定部!D10</f>
        <v>18.038939559921602</v>
      </c>
      <c r="E8" s="176">
        <f>設定部!E10</f>
        <v>76.816929058018758</v>
      </c>
      <c r="F8" s="176">
        <f>設定部!F10</f>
        <v>9.7288233613213784</v>
      </c>
      <c r="G8" s="176">
        <f>設定部!G10</f>
        <v>38.492896226319623</v>
      </c>
      <c r="H8" s="176">
        <f>設定部!H10</f>
        <v>64.51266040758432</v>
      </c>
      <c r="I8" s="177">
        <f>設定部!I10</f>
        <v>50</v>
      </c>
    </row>
    <row r="10" spans="2:10">
      <c r="B10" s="179" t="s">
        <v>44</v>
      </c>
    </row>
    <row r="11" spans="2:10" ht="18.5" thickBot="1">
      <c r="B11" s="129" t="s">
        <v>45</v>
      </c>
      <c r="C11" s="130"/>
      <c r="D11" s="130"/>
      <c r="E11" s="130"/>
      <c r="F11" s="130"/>
      <c r="G11" s="130"/>
      <c r="H11" s="120"/>
    </row>
    <row r="12" spans="2:10" ht="18.5" thickBot="1">
      <c r="C12" s="162" t="s">
        <v>34</v>
      </c>
      <c r="D12" s="163" t="s">
        <v>38</v>
      </c>
      <c r="E12" s="163" t="s">
        <v>35</v>
      </c>
      <c r="F12" s="163" t="s">
        <v>50</v>
      </c>
      <c r="G12" s="164" t="s">
        <v>19</v>
      </c>
      <c r="H12" s="165" t="s">
        <v>39</v>
      </c>
      <c r="I12" s="123"/>
    </row>
    <row r="13" spans="2:10" ht="19" thickTop="1" thickBot="1">
      <c r="C13" s="166">
        <v>1</v>
      </c>
      <c r="D13" s="141">
        <f>D18*(2*PI()*$B$18*$C18*10^-6)</f>
        <v>0.56548667764616278</v>
      </c>
      <c r="E13" s="141">
        <f>(2*PI()*$B$18*E18*10^-3)/$C$18</f>
        <v>0.94247779607693805</v>
      </c>
      <c r="F13" s="141">
        <f t="shared" ref="F13:G13" si="0">F18*(2*PI()*$B$18*$C18*10^-6)</f>
        <v>0.31415926535897931</v>
      </c>
      <c r="G13" s="142">
        <f t="shared" si="0"/>
        <v>0.56548667764616278</v>
      </c>
      <c r="H13" s="191">
        <f>(2*PI()*$B$18*H18*10^-3)/$C$18</f>
        <v>0.85451320177642387</v>
      </c>
      <c r="I13" s="119"/>
    </row>
    <row r="14" spans="2:10" ht="14.4" customHeight="1">
      <c r="B14" s="124"/>
      <c r="C14" s="125"/>
      <c r="D14" s="125"/>
      <c r="E14" s="125"/>
      <c r="F14" s="125"/>
      <c r="G14" s="125"/>
    </row>
    <row r="15" spans="2:10" ht="18.5" thickBot="1">
      <c r="B15" s="180" t="s">
        <v>46</v>
      </c>
      <c r="C15" s="125"/>
      <c r="D15" s="125"/>
      <c r="E15" s="125"/>
      <c r="F15" s="125"/>
      <c r="G15" s="125"/>
    </row>
    <row r="16" spans="2:10">
      <c r="B16" s="169" t="s">
        <v>23</v>
      </c>
      <c r="C16" s="170" t="s">
        <v>24</v>
      </c>
      <c r="D16" s="181" t="s">
        <v>38</v>
      </c>
      <c r="E16" s="181" t="s">
        <v>35</v>
      </c>
      <c r="F16" s="182" t="s">
        <v>50</v>
      </c>
      <c r="G16" s="182" t="s">
        <v>19</v>
      </c>
      <c r="H16" s="171" t="s">
        <v>39</v>
      </c>
    </row>
    <row r="17" spans="2:13" ht="18.5" thickBot="1">
      <c r="B17" s="172" t="s">
        <v>25</v>
      </c>
      <c r="C17" s="173" t="s">
        <v>26</v>
      </c>
      <c r="D17" s="174" t="s">
        <v>49</v>
      </c>
      <c r="E17" s="174" t="s">
        <v>28</v>
      </c>
      <c r="F17" s="183" t="s">
        <v>49</v>
      </c>
      <c r="G17" s="183" t="s">
        <v>49</v>
      </c>
      <c r="H17" s="175" t="s">
        <v>28</v>
      </c>
    </row>
    <row r="18" spans="2:13" ht="19" thickTop="1" thickBot="1">
      <c r="B18" s="184">
        <f>B8</f>
        <v>100</v>
      </c>
      <c r="C18" s="185">
        <f>C8</f>
        <v>50</v>
      </c>
      <c r="D18" s="207">
        <v>18</v>
      </c>
      <c r="E18" s="207">
        <v>75</v>
      </c>
      <c r="F18" s="207">
        <v>10</v>
      </c>
      <c r="G18" s="207">
        <v>18</v>
      </c>
      <c r="H18" s="208">
        <v>68</v>
      </c>
    </row>
    <row r="19" spans="2:13">
      <c r="D19" s="186"/>
      <c r="E19" s="186"/>
      <c r="F19" s="187"/>
      <c r="G19" s="186"/>
    </row>
    <row r="20" spans="2:13" ht="18.5" thickBot="1">
      <c r="B20" s="22" t="s">
        <v>47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spans="2:13" ht="18.5" thickBot="1">
      <c r="B21" s="188">
        <v>1</v>
      </c>
      <c r="C21" s="189">
        <v>1.2</v>
      </c>
      <c r="D21" s="189">
        <v>1.5</v>
      </c>
      <c r="E21" s="189">
        <v>1.8</v>
      </c>
      <c r="F21" s="189">
        <v>2.2000000000000002</v>
      </c>
      <c r="G21" s="189">
        <v>2.7</v>
      </c>
      <c r="H21" s="189">
        <v>3.3</v>
      </c>
      <c r="I21" s="189">
        <v>3.9</v>
      </c>
      <c r="J21" s="189">
        <v>4.7</v>
      </c>
      <c r="K21" s="189">
        <v>5.6</v>
      </c>
      <c r="L21" s="189">
        <v>6.8</v>
      </c>
      <c r="M21" s="190">
        <v>8.1999999999999993</v>
      </c>
    </row>
    <row r="22" spans="2:13" ht="12.65" customHeight="1"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</row>
    <row r="23" spans="2:13" ht="18.5" thickBot="1">
      <c r="B23" s="22" t="s">
        <v>48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spans="2:13">
      <c r="B24" s="15">
        <v>1</v>
      </c>
      <c r="C24" s="16">
        <v>1.1000000000000001</v>
      </c>
      <c r="D24" s="16">
        <v>1.3</v>
      </c>
      <c r="E24" s="16">
        <v>1.5</v>
      </c>
      <c r="F24" s="16">
        <v>1.6</v>
      </c>
      <c r="G24" s="16">
        <v>1.8</v>
      </c>
      <c r="H24" s="16">
        <v>2</v>
      </c>
      <c r="I24" s="16">
        <v>2.2000000000000002</v>
      </c>
      <c r="J24" s="16">
        <v>2.4</v>
      </c>
      <c r="K24" s="16">
        <v>2.7</v>
      </c>
      <c r="L24" s="16">
        <v>3</v>
      </c>
      <c r="M24" s="17">
        <v>8.1999999999999993</v>
      </c>
    </row>
    <row r="25" spans="2:13" ht="6" customHeight="1">
      <c r="B25" s="18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9"/>
    </row>
    <row r="26" spans="2:13" ht="18.5" thickBot="1">
      <c r="B26" s="20">
        <v>3.3</v>
      </c>
      <c r="C26" s="21">
        <v>3.6</v>
      </c>
      <c r="D26" s="21">
        <v>3.9</v>
      </c>
      <c r="E26" s="21">
        <v>4.3</v>
      </c>
      <c r="F26" s="21">
        <v>4.7</v>
      </c>
      <c r="G26" s="21">
        <v>5.0999999999999996</v>
      </c>
      <c r="H26" s="21">
        <v>5.6</v>
      </c>
      <c r="I26" s="21">
        <v>6.2</v>
      </c>
      <c r="J26" s="21">
        <v>6.8</v>
      </c>
      <c r="K26" s="21">
        <v>7.5</v>
      </c>
      <c r="L26" s="21">
        <v>8.1999999999999993</v>
      </c>
      <c r="M26" s="41">
        <v>9.1</v>
      </c>
    </row>
    <row r="27" spans="2:13"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</row>
  </sheetData>
  <sheetProtection algorithmName="SHA-512" hashValue="wXrJlTjLTUfDYa4YVDCPJQxl0xFzjfOsU37nwmYUudJty+xdOGo0xx/7svVzXHuf4JEGjsS7tjblPrko4XUzQg==" saltValue="3jwRgBfXWdrIHJdf0J5agw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9401-DC85-46AA-86BE-B52BAD58D30A}">
  <dimension ref="A1:BE3508"/>
  <sheetViews>
    <sheetView tabSelected="1" zoomScaleNormal="100" zoomScaleSheetLayoutView="80" workbookViewId="0">
      <selection activeCell="AS17" sqref="AS17"/>
    </sheetView>
  </sheetViews>
  <sheetFormatPr defaultRowHeight="18"/>
  <cols>
    <col min="1" max="1" width="1.33203125" customWidth="1"/>
    <col min="2" max="2" width="5.6640625" customWidth="1"/>
    <col min="3" max="3" width="2.4140625" customWidth="1"/>
    <col min="4" max="4" width="9.58203125" customWidth="1"/>
    <col min="5" max="7" width="6.58203125" customWidth="1"/>
    <col min="8" max="8" width="1" customWidth="1"/>
    <col min="9" max="9" width="6.58203125" customWidth="1"/>
    <col min="10" max="10" width="6.5" customWidth="1"/>
    <col min="11" max="12" width="6.58203125" customWidth="1"/>
    <col min="13" max="13" width="1.08203125" customWidth="1"/>
    <col min="14" max="17" width="6.58203125" customWidth="1"/>
    <col min="18" max="18" width="2.5" customWidth="1"/>
    <col min="19" max="22" width="6.58203125" customWidth="1"/>
    <col min="23" max="23" width="1.08203125" customWidth="1"/>
    <col min="24" max="27" width="6.58203125" customWidth="1"/>
    <col min="28" max="28" width="1.58203125" customWidth="1"/>
    <col min="29" max="29" width="6.58203125" customWidth="1"/>
    <col min="30" max="30" width="6.5" customWidth="1"/>
    <col min="31" max="32" width="6.58203125" customWidth="1"/>
    <col min="33" max="33" width="1.08203125" customWidth="1"/>
    <col min="34" max="37" width="6.58203125" customWidth="1"/>
    <col min="38" max="38" width="1.1640625" customWidth="1"/>
    <col min="39" max="39" width="10.4140625" customWidth="1"/>
    <col min="40" max="40" width="1.4140625" customWidth="1"/>
    <col min="41" max="41" width="7.9140625" customWidth="1"/>
    <col min="42" max="42" width="5.75" customWidth="1"/>
    <col min="44" max="44" width="8.58203125" customWidth="1"/>
    <col min="46" max="46" width="7.6640625" customWidth="1"/>
    <col min="50" max="50" width="3.08203125" customWidth="1"/>
  </cols>
  <sheetData>
    <row r="1" spans="1:57" ht="18.649999999999999" customHeight="1">
      <c r="F1" s="10" t="s">
        <v>20</v>
      </c>
      <c r="N1" s="221"/>
      <c r="O1" s="221"/>
      <c r="P1" s="221"/>
      <c r="Q1" s="221"/>
      <c r="AD1" s="10"/>
      <c r="AH1" s="221"/>
      <c r="AI1" s="221"/>
      <c r="AJ1" s="221"/>
      <c r="AK1" s="221"/>
      <c r="AO1" s="37"/>
      <c r="AP1" s="37"/>
      <c r="AQ1" s="37"/>
      <c r="AR1" s="37"/>
      <c r="AS1" s="38"/>
      <c r="AT1" s="37"/>
      <c r="AU1" s="38"/>
      <c r="AV1" s="37"/>
      <c r="AW1" s="37"/>
    </row>
    <row r="2" spans="1:57" ht="18.649999999999999" customHeight="1" thickBot="1">
      <c r="D2" s="195" t="s">
        <v>52</v>
      </c>
      <c r="J2" s="10"/>
      <c r="N2" s="129"/>
      <c r="O2" s="130"/>
      <c r="P2" s="130"/>
      <c r="Q2" s="130"/>
      <c r="R2" s="130"/>
      <c r="S2" s="130"/>
      <c r="T2" s="120"/>
      <c r="AD2" s="10"/>
      <c r="AH2" s="48"/>
      <c r="AI2" s="48"/>
      <c r="AJ2" s="48"/>
      <c r="AK2" s="48"/>
      <c r="AO2" s="39"/>
      <c r="AP2" s="39"/>
      <c r="AQ2" s="37" t="s">
        <v>18</v>
      </c>
      <c r="AR2" s="37"/>
      <c r="AS2" s="37"/>
      <c r="AT2" s="38" t="s">
        <v>10</v>
      </c>
      <c r="AU2" s="38"/>
      <c r="AV2" s="37"/>
      <c r="AW2" s="38"/>
      <c r="AY2" s="37" t="s">
        <v>31</v>
      </c>
      <c r="BB2" s="38" t="s">
        <v>10</v>
      </c>
    </row>
    <row r="3" spans="1:57" ht="18.649999999999999" customHeight="1" thickBot="1">
      <c r="I3" s="37"/>
      <c r="J3" s="37"/>
      <c r="N3" s="120"/>
      <c r="O3" s="121"/>
      <c r="P3" s="121"/>
      <c r="Q3" s="121"/>
      <c r="R3" s="121"/>
      <c r="S3" s="121"/>
      <c r="T3" s="121"/>
      <c r="U3" s="121"/>
      <c r="AD3" s="10"/>
      <c r="AH3" s="48"/>
      <c r="AI3" s="48"/>
      <c r="AJ3" s="48"/>
      <c r="AK3" s="48"/>
      <c r="AO3" s="38"/>
      <c r="AP3" s="38"/>
      <c r="AQ3" s="49" t="s">
        <v>11</v>
      </c>
      <c r="AR3" s="50" t="s">
        <v>12</v>
      </c>
      <c r="AS3" s="51" t="s">
        <v>1</v>
      </c>
      <c r="AT3" s="52" t="s">
        <v>14</v>
      </c>
      <c r="AU3" s="52" t="s">
        <v>13</v>
      </c>
      <c r="AV3" s="52" t="s">
        <v>4</v>
      </c>
      <c r="AW3" s="52" t="s">
        <v>15</v>
      </c>
      <c r="AY3" s="116" t="s">
        <v>29</v>
      </c>
      <c r="AZ3" s="117" t="s">
        <v>30</v>
      </c>
      <c r="BA3" s="118" t="s">
        <v>16</v>
      </c>
      <c r="BB3" s="52" t="s">
        <v>13</v>
      </c>
      <c r="BC3" s="52" t="s">
        <v>14</v>
      </c>
      <c r="BD3" s="52" t="s">
        <v>17</v>
      </c>
      <c r="BE3" s="53" t="s">
        <v>5</v>
      </c>
    </row>
    <row r="4" spans="1:57" ht="18.649999999999999" customHeight="1" thickTop="1">
      <c r="I4" s="30"/>
      <c r="J4" s="31"/>
      <c r="O4" s="122"/>
      <c r="P4" s="38"/>
      <c r="Q4" s="38"/>
      <c r="R4" s="38"/>
      <c r="S4" s="38"/>
      <c r="T4" s="123"/>
      <c r="U4" s="119"/>
      <c r="AC4" s="30"/>
      <c r="AD4" s="31"/>
      <c r="AE4" s="30"/>
      <c r="AF4" s="30"/>
      <c r="AH4" s="22"/>
      <c r="AI4" s="22"/>
      <c r="AJ4" s="22"/>
      <c r="AK4" s="22"/>
      <c r="AO4" s="38"/>
      <c r="AP4" s="38"/>
      <c r="AQ4" s="54">
        <v>1.2</v>
      </c>
      <c r="AR4" s="55">
        <v>8.7899999999999991</v>
      </c>
      <c r="AS4" s="56">
        <v>0.19656999999999999</v>
      </c>
      <c r="AT4" s="57">
        <v>0.44440000000000002</v>
      </c>
      <c r="AU4" s="58">
        <v>1.3929400000000001</v>
      </c>
      <c r="AV4" s="58">
        <v>1.03976</v>
      </c>
      <c r="AW4" s="59">
        <v>0.79191999999999996</v>
      </c>
      <c r="AY4" s="81">
        <v>0.83333333333333337</v>
      </c>
      <c r="AZ4" s="82">
        <v>8.7899999999999991</v>
      </c>
      <c r="BA4" s="106">
        <v>5.0872462735921049</v>
      </c>
      <c r="BB4" s="104">
        <v>2.2502250225022502</v>
      </c>
      <c r="BC4" s="104">
        <v>0.71790601174494229</v>
      </c>
      <c r="BD4" s="104">
        <v>0.96176040624759562</v>
      </c>
      <c r="BE4" s="105">
        <v>1.2627538135165168</v>
      </c>
    </row>
    <row r="5" spans="1:57" ht="18.649999999999999" customHeight="1">
      <c r="I5" s="22"/>
      <c r="J5" s="42"/>
      <c r="N5" s="124"/>
      <c r="O5" s="125"/>
      <c r="P5" s="125"/>
      <c r="Q5" s="125"/>
      <c r="R5" s="125"/>
      <c r="S5" s="125"/>
      <c r="AC5" s="43"/>
      <c r="AD5" s="42"/>
      <c r="AE5" s="43"/>
      <c r="AF5" s="43"/>
      <c r="AO5" s="38"/>
      <c r="AP5" s="38"/>
      <c r="AQ5" s="60">
        <v>1.3</v>
      </c>
      <c r="AR5" s="61">
        <v>13.12</v>
      </c>
      <c r="AS5" s="63">
        <v>0.33250000000000002</v>
      </c>
      <c r="AT5" s="64">
        <v>0.61629999999999996</v>
      </c>
      <c r="AU5" s="65">
        <v>0.84243999999999997</v>
      </c>
      <c r="AV5" s="65">
        <v>1.09182</v>
      </c>
      <c r="AW5" s="66">
        <v>0.80803000000000003</v>
      </c>
      <c r="AY5" s="18">
        <v>0.76923076923076916</v>
      </c>
      <c r="AZ5" s="86">
        <v>13.12</v>
      </c>
      <c r="BA5" s="107">
        <v>3.007518796992481</v>
      </c>
      <c r="BB5" s="100">
        <v>1.6225864027259453</v>
      </c>
      <c r="BC5" s="100">
        <v>1.1870281563078677</v>
      </c>
      <c r="BD5" s="100">
        <v>0.91590188858969424</v>
      </c>
      <c r="BE5" s="101">
        <v>1.2375778127049737</v>
      </c>
    </row>
    <row r="6" spans="1:57" ht="18.649999999999999" customHeight="1">
      <c r="E6" s="22"/>
      <c r="J6" s="22"/>
      <c r="K6" s="22"/>
      <c r="N6" s="126"/>
      <c r="O6" s="125"/>
      <c r="P6" s="125"/>
      <c r="Q6" s="125"/>
      <c r="R6" s="125"/>
      <c r="S6" s="125"/>
      <c r="AD6" s="22"/>
      <c r="AE6" s="22"/>
      <c r="AH6" s="221"/>
      <c r="AI6" s="221"/>
      <c r="AJ6" s="221"/>
      <c r="AK6" s="221"/>
      <c r="AO6" s="38"/>
      <c r="AP6" s="38"/>
      <c r="AQ6" s="60">
        <v>1.4</v>
      </c>
      <c r="AR6" s="61">
        <v>16.850000000000001</v>
      </c>
      <c r="AS6" s="63">
        <v>0.42059999999999997</v>
      </c>
      <c r="AT6" s="64">
        <v>0.7409</v>
      </c>
      <c r="AU6" s="65">
        <v>0.59782999999999997</v>
      </c>
      <c r="AV6" s="65">
        <v>1.1321399999999999</v>
      </c>
      <c r="AW6" s="66">
        <v>0.81184000000000001</v>
      </c>
      <c r="AY6" s="18">
        <v>0.7142857142857143</v>
      </c>
      <c r="AZ6" s="86">
        <v>16.850000000000001</v>
      </c>
      <c r="BA6" s="107">
        <v>2.3775558725630055</v>
      </c>
      <c r="BB6" s="100">
        <v>1.3497098123903362</v>
      </c>
      <c r="BC6" s="100">
        <v>1.6727163240386063</v>
      </c>
      <c r="BD6" s="100">
        <v>0.88328298620311985</v>
      </c>
      <c r="BE6" s="101">
        <v>1.2317698068584944</v>
      </c>
    </row>
    <row r="7" spans="1:57" ht="18.649999999999999" customHeight="1" thickBot="1">
      <c r="N7" s="121"/>
      <c r="O7" s="121"/>
      <c r="P7" s="121"/>
      <c r="Q7" s="121"/>
      <c r="R7" s="121"/>
      <c r="S7" s="121"/>
      <c r="T7" s="121"/>
      <c r="AH7" s="22"/>
      <c r="AI7" s="22"/>
      <c r="AJ7" s="22"/>
      <c r="AK7" s="22"/>
      <c r="AO7" s="38"/>
      <c r="AP7" s="38"/>
      <c r="AQ7" s="60">
        <v>1.5</v>
      </c>
      <c r="AR7" s="61">
        <v>20.13</v>
      </c>
      <c r="AS7" s="63">
        <v>0.48324</v>
      </c>
      <c r="AT7" s="64">
        <v>0.8347</v>
      </c>
      <c r="AU7" s="65">
        <v>0.45872000000000002</v>
      </c>
      <c r="AV7" s="65">
        <v>1.1637299999999999</v>
      </c>
      <c r="AW7" s="66">
        <v>0.81225999999999998</v>
      </c>
      <c r="AY7" s="18">
        <v>0.66666666666666663</v>
      </c>
      <c r="AZ7" s="86">
        <v>20.13</v>
      </c>
      <c r="BA7" s="107">
        <v>2.0693651187815578</v>
      </c>
      <c r="BB7" s="100">
        <v>1.1980352222355337</v>
      </c>
      <c r="BC7" s="100">
        <v>2.1799790722009069</v>
      </c>
      <c r="BD7" s="100">
        <v>0.85930585273216298</v>
      </c>
      <c r="BE7" s="101">
        <v>1.2311328884839829</v>
      </c>
    </row>
    <row r="8" spans="1:57" ht="16.25" customHeight="1" thickBot="1">
      <c r="B8" s="22"/>
      <c r="C8" s="22"/>
      <c r="D8" s="22"/>
      <c r="E8" s="96" t="s">
        <v>16</v>
      </c>
      <c r="F8" s="22"/>
      <c r="G8" s="22"/>
      <c r="H8" s="22"/>
      <c r="I8" s="22"/>
      <c r="J8" s="97" t="s">
        <v>14</v>
      </c>
      <c r="K8" s="98" t="s">
        <v>13</v>
      </c>
      <c r="L8" s="22"/>
      <c r="M8" s="22"/>
      <c r="N8" s="121"/>
      <c r="O8" s="121"/>
      <c r="P8" s="121"/>
      <c r="Q8" s="121"/>
      <c r="R8" s="121"/>
      <c r="S8" s="121"/>
      <c r="T8" s="99" t="s">
        <v>17</v>
      </c>
      <c r="W8" s="22"/>
      <c r="X8" s="22"/>
      <c r="Y8" s="22"/>
      <c r="Z8" s="22"/>
      <c r="AA8" s="22"/>
      <c r="AB8" s="22"/>
      <c r="AC8" s="22"/>
      <c r="AD8" s="119"/>
      <c r="AE8" s="96" t="s">
        <v>40</v>
      </c>
      <c r="AF8" s="22"/>
      <c r="AG8" s="22"/>
      <c r="AH8" s="132" t="s">
        <v>90</v>
      </c>
      <c r="AI8" s="22"/>
      <c r="AJ8" s="22"/>
      <c r="AK8" s="22"/>
      <c r="AL8" s="22"/>
      <c r="AO8" s="38"/>
      <c r="AP8" s="38"/>
      <c r="AQ8" s="67">
        <v>1.6</v>
      </c>
      <c r="AR8" s="68">
        <v>23.04</v>
      </c>
      <c r="AS8" s="69">
        <v>0.53020999999999996</v>
      </c>
      <c r="AT8" s="70">
        <v>0.90747</v>
      </c>
      <c r="AU8" s="70">
        <v>0.36870000000000003</v>
      </c>
      <c r="AV8" s="71">
        <v>1.1889000000000001</v>
      </c>
      <c r="AW8" s="72">
        <v>0.81162999999999996</v>
      </c>
      <c r="AY8" s="18">
        <v>0.625</v>
      </c>
      <c r="AZ8" s="86">
        <v>23.04</v>
      </c>
      <c r="BA8" s="107">
        <v>1.8860451519209371</v>
      </c>
      <c r="BB8" s="100">
        <v>1.1019648032441844</v>
      </c>
      <c r="BC8" s="100">
        <v>2.7122321670735015</v>
      </c>
      <c r="BD8" s="100">
        <v>0.84111363445201437</v>
      </c>
      <c r="BE8" s="101">
        <v>1.2320885132387911</v>
      </c>
    </row>
    <row r="9" spans="1:57" ht="14.4" customHeight="1" thickTop="1" thickBot="1">
      <c r="A9" s="28"/>
      <c r="B9" s="28"/>
      <c r="C9" s="28"/>
      <c r="D9" s="28"/>
      <c r="E9" s="40">
        <f>設定部!D5</f>
        <v>0.56671000000000005</v>
      </c>
      <c r="F9" s="28"/>
      <c r="G9" s="28"/>
      <c r="H9" s="28"/>
      <c r="I9" s="28"/>
      <c r="J9" s="20">
        <f>設定部!F5</f>
        <v>0.30564000000000002</v>
      </c>
      <c r="K9" s="41">
        <f>設定部!E5</f>
        <v>0.96531</v>
      </c>
      <c r="L9" s="28"/>
      <c r="M9" s="28"/>
      <c r="N9" s="127"/>
      <c r="O9" s="123"/>
      <c r="P9" s="128"/>
      <c r="Q9" s="128"/>
      <c r="R9" s="128"/>
      <c r="S9" s="128"/>
      <c r="T9" s="131">
        <f>設定部!G5</f>
        <v>1.20929</v>
      </c>
      <c r="W9" s="28"/>
      <c r="X9" s="28"/>
      <c r="Y9" s="28"/>
      <c r="Z9" s="28"/>
      <c r="AA9" s="28"/>
      <c r="AB9" s="28"/>
      <c r="AC9" s="28"/>
      <c r="AD9" s="43"/>
      <c r="AE9" s="131">
        <f>設定部!H5</f>
        <v>0.81069000000000002</v>
      </c>
      <c r="AF9" s="28"/>
      <c r="AG9" s="28"/>
      <c r="AH9" s="205">
        <f>設定部!I5</f>
        <v>1</v>
      </c>
      <c r="AI9" s="28"/>
      <c r="AJ9" s="28"/>
      <c r="AK9" s="28"/>
      <c r="AL9" s="28"/>
      <c r="AO9" s="38"/>
      <c r="AP9" s="38"/>
      <c r="AQ9" s="60">
        <v>1.7</v>
      </c>
      <c r="AR9" s="61">
        <v>25.68</v>
      </c>
      <c r="AS9" s="63">
        <v>0.56671000000000005</v>
      </c>
      <c r="AT9" s="64">
        <v>0.96531</v>
      </c>
      <c r="AU9" s="64">
        <v>0.30564000000000002</v>
      </c>
      <c r="AV9" s="65">
        <v>1.20929</v>
      </c>
      <c r="AW9" s="66">
        <v>0.81069000000000002</v>
      </c>
      <c r="AY9" s="18">
        <v>0.58823529411764708</v>
      </c>
      <c r="AZ9" s="86">
        <v>25.68</v>
      </c>
      <c r="BA9" s="107">
        <v>1.7645709445748265</v>
      </c>
      <c r="BB9" s="100">
        <v>1.0359366421149683</v>
      </c>
      <c r="BC9" s="100">
        <v>3.2718230598089253</v>
      </c>
      <c r="BD9" s="100">
        <v>0.82693150526341908</v>
      </c>
      <c r="BE9" s="101">
        <v>1.2335171273853136</v>
      </c>
    </row>
    <row r="10" spans="1:57" ht="20.399999999999999" customHeight="1">
      <c r="AO10" s="38"/>
      <c r="AP10" s="38"/>
      <c r="AQ10" s="60">
        <v>1.8</v>
      </c>
      <c r="AR10" s="61">
        <v>28.09</v>
      </c>
      <c r="AS10" s="62">
        <v>1.95285</v>
      </c>
      <c r="AT10" s="63">
        <v>0.59584000000000004</v>
      </c>
      <c r="AU10" s="64">
        <v>0.25906000000000001</v>
      </c>
      <c r="AV10" s="65">
        <v>1.2260599999999999</v>
      </c>
      <c r="AW10" s="66">
        <v>0.80971000000000004</v>
      </c>
      <c r="AY10" s="18">
        <v>0.55555555555555558</v>
      </c>
      <c r="AZ10" s="86">
        <v>28.09</v>
      </c>
      <c r="BA10" s="107">
        <v>0.51207209975164503</v>
      </c>
      <c r="BB10" s="100">
        <v>1.6783029001074112</v>
      </c>
      <c r="BC10" s="100">
        <v>3.8601096271134097</v>
      </c>
      <c r="BD10" s="100">
        <v>0.81562076896726099</v>
      </c>
      <c r="BE10" s="101">
        <v>1.2350100653320324</v>
      </c>
    </row>
    <row r="11" spans="1:57" ht="18.649999999999999" customHeight="1">
      <c r="AO11" s="38"/>
      <c r="AP11" s="38"/>
      <c r="AQ11" s="60">
        <v>1.9</v>
      </c>
      <c r="AR11" s="61">
        <v>30.32</v>
      </c>
      <c r="AS11" s="63">
        <v>0.61956</v>
      </c>
      <c r="AT11" s="64">
        <v>1.0507899999999999</v>
      </c>
      <c r="AU11" s="64">
        <v>0.22331000000000001</v>
      </c>
      <c r="AV11" s="65">
        <v>1.2400199999999999</v>
      </c>
      <c r="AW11" s="66">
        <v>0.80879000000000001</v>
      </c>
      <c r="AY11" s="18">
        <v>0.52631578947368418</v>
      </c>
      <c r="AZ11" s="86">
        <v>30.32</v>
      </c>
      <c r="BA11" s="107">
        <v>1.6140486797081799</v>
      </c>
      <c r="BB11" s="100">
        <v>0.95166493780869643</v>
      </c>
      <c r="BC11" s="100">
        <v>4.4780797993820247</v>
      </c>
      <c r="BD11" s="100">
        <v>0.80643860582893834</v>
      </c>
      <c r="BE11" s="101">
        <v>1.2364148913809518</v>
      </c>
    </row>
    <row r="12" spans="1:57" ht="17.399999999999999" customHeight="1">
      <c r="AO12" s="38"/>
      <c r="AP12" s="38"/>
      <c r="AQ12" s="60">
        <v>2</v>
      </c>
      <c r="AR12" s="61">
        <v>32.39</v>
      </c>
      <c r="AS12" s="63">
        <v>0.63917999999999997</v>
      </c>
      <c r="AT12" s="64">
        <v>1.08301</v>
      </c>
      <c r="AU12" s="64">
        <v>0.19506000000000001</v>
      </c>
      <c r="AV12" s="65">
        <v>1.2517799999999999</v>
      </c>
      <c r="AW12" s="66">
        <v>0.80794999999999995</v>
      </c>
      <c r="AY12" s="18">
        <v>0.5</v>
      </c>
      <c r="AZ12" s="86">
        <v>32.39</v>
      </c>
      <c r="BA12" s="107">
        <v>1.5645045214180671</v>
      </c>
      <c r="BB12" s="100">
        <v>0.9233525082870887</v>
      </c>
      <c r="BC12" s="100">
        <v>5.1266277042961139</v>
      </c>
      <c r="BD12" s="100">
        <v>0.7988624199140425</v>
      </c>
      <c r="BE12" s="101">
        <v>1.2377003527446007</v>
      </c>
    </row>
    <row r="13" spans="1:57" ht="18.649999999999999" customHeight="1" thickBot="1">
      <c r="AQ13" s="73">
        <v>2.1</v>
      </c>
      <c r="AR13" s="74">
        <v>34.33</v>
      </c>
      <c r="AS13" s="63">
        <v>0.65564999999999996</v>
      </c>
      <c r="AT13" s="75">
        <v>1.1102300000000001</v>
      </c>
      <c r="AU13" s="75">
        <v>0.17224</v>
      </c>
      <c r="AV13" s="76">
        <v>1.2617700000000001</v>
      </c>
      <c r="AW13" s="77">
        <v>0.80720000000000003</v>
      </c>
      <c r="AY13" s="20">
        <v>0.47619047619047616</v>
      </c>
      <c r="AZ13" s="115">
        <v>34.33</v>
      </c>
      <c r="BA13" s="108">
        <v>1.5252039960344697</v>
      </c>
      <c r="BB13" s="102">
        <v>0.90071426641326569</v>
      </c>
      <c r="BC13" s="102">
        <v>5.8058522991175101</v>
      </c>
      <c r="BD13" s="102">
        <v>0.79253746720876228</v>
      </c>
      <c r="BE13" s="103">
        <v>1.2388503468780971</v>
      </c>
    </row>
    <row r="14" spans="1:57" ht="18.649999999999999" customHeight="1" thickBot="1">
      <c r="AS14" s="109" t="s">
        <v>16</v>
      </c>
      <c r="AT14" s="110" t="s">
        <v>13</v>
      </c>
      <c r="AU14" s="110" t="s">
        <v>13</v>
      </c>
      <c r="AV14" s="110" t="s">
        <v>17</v>
      </c>
      <c r="AW14" s="111" t="s">
        <v>5</v>
      </c>
      <c r="BA14" s="112" t="s">
        <v>1</v>
      </c>
      <c r="BB14" s="113" t="s">
        <v>14</v>
      </c>
      <c r="BC14" s="113" t="s">
        <v>13</v>
      </c>
      <c r="BD14" s="113" t="s">
        <v>4</v>
      </c>
      <c r="BE14" s="114" t="s">
        <v>15</v>
      </c>
    </row>
    <row r="16" spans="1:57" ht="18" customHeight="1" thickBot="1">
      <c r="B16" s="11"/>
      <c r="D16" s="22" t="s">
        <v>80</v>
      </c>
      <c r="E16" s="22"/>
      <c r="F16" s="22"/>
      <c r="G16" s="22"/>
      <c r="H16" s="22"/>
      <c r="I16" s="22" t="s">
        <v>81</v>
      </c>
      <c r="J16" s="22"/>
      <c r="K16" s="22"/>
      <c r="L16" s="22"/>
      <c r="M16" s="23"/>
      <c r="N16" s="23"/>
      <c r="O16" s="24" t="s">
        <v>82</v>
      </c>
      <c r="P16" s="23"/>
      <c r="Q16" s="23"/>
      <c r="R16" s="23"/>
      <c r="S16" s="22"/>
      <c r="T16" s="22" t="s">
        <v>83</v>
      </c>
      <c r="U16" s="23"/>
      <c r="V16" s="23"/>
      <c r="W16" s="23"/>
      <c r="X16" s="23"/>
      <c r="Y16" s="24" t="s">
        <v>84</v>
      </c>
      <c r="Z16" s="23"/>
      <c r="AA16" s="23"/>
      <c r="AB16" s="23"/>
      <c r="AC16" s="24" t="s">
        <v>85</v>
      </c>
      <c r="AD16" s="22"/>
      <c r="AE16" s="22"/>
      <c r="AF16" s="22"/>
      <c r="AG16" s="22"/>
      <c r="AH16" s="23"/>
      <c r="AI16" s="24" t="s">
        <v>86</v>
      </c>
      <c r="AJ16" s="23"/>
      <c r="AK16" s="23"/>
      <c r="AL16" s="22"/>
    </row>
    <row r="17" spans="2:49" ht="20.5" thickBot="1">
      <c r="B17" s="12" t="s">
        <v>0</v>
      </c>
      <c r="D17" s="217" t="s">
        <v>55</v>
      </c>
      <c r="E17" s="218"/>
      <c r="F17" s="219" t="s">
        <v>56</v>
      </c>
      <c r="G17" s="220"/>
      <c r="H17" s="204"/>
      <c r="I17" s="217" t="s">
        <v>87</v>
      </c>
      <c r="J17" s="218"/>
      <c r="K17" s="219" t="s">
        <v>88</v>
      </c>
      <c r="L17" s="220"/>
      <c r="M17" s="23"/>
      <c r="N17" s="213" t="s">
        <v>57</v>
      </c>
      <c r="O17" s="214"/>
      <c r="P17" s="215" t="s">
        <v>58</v>
      </c>
      <c r="Q17" s="216"/>
      <c r="R17" s="23"/>
      <c r="S17" s="217" t="s">
        <v>59</v>
      </c>
      <c r="T17" s="218"/>
      <c r="U17" s="219" t="s">
        <v>60</v>
      </c>
      <c r="V17" s="220"/>
      <c r="W17" s="22"/>
      <c r="X17" s="213" t="s">
        <v>61</v>
      </c>
      <c r="Y17" s="214"/>
      <c r="Z17" s="215" t="s">
        <v>62</v>
      </c>
      <c r="AA17" s="216"/>
      <c r="AB17" s="22"/>
      <c r="AC17" s="217" t="s">
        <v>63</v>
      </c>
      <c r="AD17" s="218"/>
      <c r="AE17" s="219" t="s">
        <v>89</v>
      </c>
      <c r="AF17" s="220"/>
      <c r="AG17" s="22"/>
      <c r="AH17" s="213" t="s">
        <v>64</v>
      </c>
      <c r="AI17" s="214"/>
      <c r="AJ17" s="215" t="s">
        <v>65</v>
      </c>
      <c r="AK17" s="216"/>
      <c r="AL17" s="22"/>
      <c r="AM17" s="25" t="s">
        <v>2</v>
      </c>
      <c r="AO17" s="132" t="s">
        <v>41</v>
      </c>
    </row>
    <row r="18" spans="2:49" ht="19" thickTop="1" thickBot="1">
      <c r="B18" s="27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9">
        <f>IF(0=(1-$J$9*$K$9*$B18^2),10^14,$B18*$K$9/(1-$J$9*$K$9*$B18^2))</f>
        <v>1.3693065835602913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1.3693065835602913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-0.6558887584336246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1.3693065835602913</v>
      </c>
      <c r="AB18" s="22"/>
      <c r="AC18" s="1">
        <v>1</v>
      </c>
      <c r="AD18" s="9">
        <v>0</v>
      </c>
      <c r="AE18" s="2">
        <v>0</v>
      </c>
      <c r="AF18" s="9">
        <f>$B18*$AE$9</f>
        <v>0.81069000000000002</v>
      </c>
      <c r="AH18" s="1">
        <f>X18*AC18+Z18*AC21-Y18*AD18-AA18*AD21</f>
        <v>-0.6558887584336246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0.83758412598573617</v>
      </c>
      <c r="AM18" s="26">
        <f>20*LOG((2*$AH$9)/(($AH$9*AH18+AJ18+$AH$9*AH21+AJ21)^2+($AH$9*AI18+AK18+$AH$9*AI21+AK21)^2)^0.5)</f>
        <v>-4.3585240085656687E-2</v>
      </c>
      <c r="AO18" s="133">
        <f>((AI18^2+AJ18^2+AK18^2+AL18^2)/(AI21^2+AJ21^2+AK21^2+AL21^2))^0.5</f>
        <v>0.87869887643642619</v>
      </c>
      <c r="AP18" s="13"/>
      <c r="AQ18" s="32"/>
      <c r="AR18" s="32"/>
      <c r="AS18" s="32"/>
      <c r="AT18" s="32"/>
    </row>
    <row r="19" spans="2:4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O19" s="134"/>
      <c r="AP19" s="33"/>
      <c r="AQ19" s="34"/>
      <c r="AR19" s="34"/>
      <c r="AS19" s="34"/>
      <c r="AT19" s="34"/>
      <c r="AU19" s="35"/>
    </row>
    <row r="20" spans="2:49" ht="18.5" thickBot="1">
      <c r="D20" s="209" t="s">
        <v>66</v>
      </c>
      <c r="E20" s="210"/>
      <c r="F20" s="211" t="s">
        <v>67</v>
      </c>
      <c r="G20" s="212"/>
      <c r="H20" s="204"/>
      <c r="I20" s="209" t="s">
        <v>68</v>
      </c>
      <c r="J20" s="210"/>
      <c r="K20" s="211" t="s">
        <v>69</v>
      </c>
      <c r="L20" s="212"/>
      <c r="N20" s="213" t="s">
        <v>70</v>
      </c>
      <c r="O20" s="214"/>
      <c r="P20" s="215" t="s">
        <v>71</v>
      </c>
      <c r="Q20" s="216"/>
      <c r="S20" s="209" t="s">
        <v>72</v>
      </c>
      <c r="T20" s="210"/>
      <c r="U20" s="211" t="s">
        <v>73</v>
      </c>
      <c r="V20" s="212"/>
      <c r="W20" s="22"/>
      <c r="X20" s="213" t="s">
        <v>74</v>
      </c>
      <c r="Y20" s="214"/>
      <c r="Z20" s="215" t="s">
        <v>75</v>
      </c>
      <c r="AA20" s="216"/>
      <c r="AB20" s="22"/>
      <c r="AC20" s="209" t="s">
        <v>76</v>
      </c>
      <c r="AD20" s="210"/>
      <c r="AE20" s="211" t="s">
        <v>77</v>
      </c>
      <c r="AF20" s="212"/>
      <c r="AG20" s="22"/>
      <c r="AH20" s="213" t="s">
        <v>78</v>
      </c>
      <c r="AI20" s="214"/>
      <c r="AJ20" s="215" t="s">
        <v>79</v>
      </c>
      <c r="AK20" s="216"/>
      <c r="AL20" s="22"/>
      <c r="AM20" s="44" t="s">
        <v>6</v>
      </c>
      <c r="AO20" s="135" t="s">
        <v>42</v>
      </c>
      <c r="AP20" s="33"/>
      <c r="AQ20" s="34"/>
      <c r="AR20" s="34"/>
      <c r="AS20" s="34"/>
      <c r="AT20" s="34"/>
      <c r="AU20" s="35"/>
    </row>
    <row r="21" spans="2:49" ht="19" thickTop="1" thickBot="1">
      <c r="D21" s="1">
        <v>0</v>
      </c>
      <c r="E21" s="8">
        <f>$E$9*$B18</f>
        <v>0.56671000000000005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0.56671000000000005</v>
      </c>
      <c r="P21" s="2">
        <f>D21*K18+F21*K21-E21*L18-G21*L21</f>
        <v>0.22400026603054723</v>
      </c>
      <c r="Q21" s="8">
        <f>(D21*L18+E21*K18+F21*L21+G21*K21)</f>
        <v>0</v>
      </c>
      <c r="S21" s="1">
        <v>0</v>
      </c>
      <c r="T21" s="8">
        <f>$T$9*$B18</f>
        <v>1.20929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0.8375912817080805</v>
      </c>
      <c r="Z21" s="2">
        <f>N21*U18+P21*U21-O21*V18-Q21*V21</f>
        <v>0.22400026603054723</v>
      </c>
      <c r="AA21" s="8">
        <f>(N21*V18+O21*U18+P21*V21+Q21*U21)</f>
        <v>0</v>
      </c>
      <c r="AB21" s="22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0.8375912817080805</v>
      </c>
      <c r="AJ21" s="2">
        <f>X21*AE18+Z21*AE21-Y21*AF18-AA21*AF21</f>
        <v>-0.45502661013737655</v>
      </c>
      <c r="AK21" s="8">
        <f>(X21*AF18+Y21*AE18+Z21*AF21+AA21*AE21)</f>
        <v>0</v>
      </c>
      <c r="AM21" s="45">
        <f>(180/PI())*ATAN(-1*(($AH$9*AJ18+AL18+$AH$9*AJ21+AL21)/($AH$9*AI18+AK18+$AH$9*AI21+AK21)))</f>
        <v>15.196544841486146</v>
      </c>
      <c r="AO21" s="206">
        <f>20*LOG(((($AH$9*AH18+AJ18-$AH$9*AH21-AJ21)^2+($AH$9*AI18+AK18-$AH$9*AI21-AK21)^2)/(($AH$9*AH18+AJ18+$AH$9*AH21+AJ21)^2+($AH$9*AI18+AK18+$AH$9*AI21+AK21)^2))^0.5)</f>
        <v>-20.006223081368915</v>
      </c>
      <c r="AP21" s="33"/>
      <c r="AQ21" s="34"/>
      <c r="AR21" s="34"/>
      <c r="AS21" s="34"/>
      <c r="AT21" s="34"/>
      <c r="AU21" s="35"/>
    </row>
    <row r="22" spans="2:49">
      <c r="AO22" s="33"/>
      <c r="AP22" s="33"/>
      <c r="AQ22" s="34"/>
      <c r="AR22" s="34"/>
      <c r="AS22" s="34"/>
      <c r="AT22" s="34"/>
      <c r="AU22" s="35"/>
    </row>
    <row r="23" spans="2:49" ht="18.5" thickBot="1">
      <c r="D23" s="22" t="s">
        <v>80</v>
      </c>
      <c r="E23" s="22"/>
      <c r="F23" s="22"/>
      <c r="G23" s="22"/>
      <c r="H23" s="22"/>
      <c r="I23" s="22" t="s">
        <v>81</v>
      </c>
      <c r="J23" s="22"/>
      <c r="K23" s="22"/>
      <c r="L23" s="22"/>
      <c r="M23" s="23"/>
      <c r="N23" s="23"/>
      <c r="O23" s="24" t="s">
        <v>82</v>
      </c>
      <c r="P23" s="23"/>
      <c r="Q23" s="23"/>
      <c r="R23" s="23"/>
      <c r="S23" s="22"/>
      <c r="T23" s="22" t="s">
        <v>83</v>
      </c>
      <c r="U23" s="23"/>
      <c r="V23" s="23"/>
      <c r="W23" s="23"/>
      <c r="X23" s="23"/>
      <c r="Y23" s="24" t="s">
        <v>84</v>
      </c>
      <c r="Z23" s="23"/>
      <c r="AA23" s="23"/>
      <c r="AB23" s="23"/>
      <c r="AC23" s="24" t="s">
        <v>85</v>
      </c>
      <c r="AD23" s="22"/>
      <c r="AE23" s="22"/>
      <c r="AF23" s="22"/>
      <c r="AG23" s="22"/>
      <c r="AH23" s="23"/>
      <c r="AI23" s="24" t="s">
        <v>86</v>
      </c>
      <c r="AJ23" s="23"/>
      <c r="AK23" s="23"/>
      <c r="AL23" s="22"/>
    </row>
    <row r="24" spans="2:49" ht="20.5" thickBot="1">
      <c r="B24" s="11"/>
      <c r="D24" s="217" t="s">
        <v>55</v>
      </c>
      <c r="E24" s="218"/>
      <c r="F24" s="219" t="s">
        <v>56</v>
      </c>
      <c r="G24" s="220"/>
      <c r="H24" s="204"/>
      <c r="I24" s="217" t="s">
        <v>87</v>
      </c>
      <c r="J24" s="218"/>
      <c r="K24" s="219" t="s">
        <v>88</v>
      </c>
      <c r="L24" s="220"/>
      <c r="M24" s="23"/>
      <c r="N24" s="213" t="s">
        <v>57</v>
      </c>
      <c r="O24" s="214"/>
      <c r="P24" s="215" t="s">
        <v>58</v>
      </c>
      <c r="Q24" s="216"/>
      <c r="R24" s="23"/>
      <c r="S24" s="217" t="s">
        <v>59</v>
      </c>
      <c r="T24" s="218"/>
      <c r="U24" s="219" t="s">
        <v>60</v>
      </c>
      <c r="V24" s="220"/>
      <c r="W24" s="22"/>
      <c r="X24" s="213" t="s">
        <v>61</v>
      </c>
      <c r="Y24" s="214"/>
      <c r="Z24" s="215" t="s">
        <v>62</v>
      </c>
      <c r="AA24" s="216"/>
      <c r="AB24" s="22"/>
      <c r="AC24" s="217" t="s">
        <v>63</v>
      </c>
      <c r="AD24" s="218"/>
      <c r="AE24" s="219" t="s">
        <v>89</v>
      </c>
      <c r="AF24" s="220"/>
      <c r="AG24" s="22"/>
      <c r="AH24" s="213" t="s">
        <v>64</v>
      </c>
      <c r="AI24" s="214"/>
      <c r="AJ24" s="215" t="s">
        <v>65</v>
      </c>
      <c r="AK24" s="216"/>
      <c r="AL24" s="22"/>
      <c r="AM24" s="25" t="s">
        <v>2</v>
      </c>
      <c r="AO24" s="132" t="s">
        <v>41</v>
      </c>
      <c r="AS24" s="32"/>
      <c r="AT24" s="32"/>
    </row>
    <row r="25" spans="2:49" ht="19" thickTop="1" thickBot="1">
      <c r="B25" s="36">
        <v>1E-4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9">
        <f>IF(0=(1-$J$9*$K$9*$B25^2),10^14,$B25*$K$9/(1-$J$9*$K$9*$B25^2))</f>
        <v>9.6531000284802511E-5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9.6531000284802511E-5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0.99999998832660264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9.6531000284802511E-5</v>
      </c>
      <c r="AB25" s="22"/>
      <c r="AC25" s="1">
        <v>1</v>
      </c>
      <c r="AD25" s="9">
        <v>0</v>
      </c>
      <c r="AE25" s="2">
        <v>0</v>
      </c>
      <c r="AF25" s="9">
        <f>$B25*$AE$9</f>
        <v>8.1069000000000006E-5</v>
      </c>
      <c r="AH25" s="1">
        <f>X25*AC25+Z25*AC28-Y25*AD25-AA25*AD28</f>
        <v>0.99999998832660264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1.7759999933845185E-4</v>
      </c>
      <c r="AM25" s="26">
        <f>20*LOG((2*$AH$9)/(($AH$9*AH25+AJ25+$AH$9*AH28+AJ28)^2+($AH$9*AI25+AK25+$AH$9*AI28+AK28)^2)^0.5)</f>
        <v>0</v>
      </c>
      <c r="AO25" s="133">
        <f>((AI25^2+AJ25^2+AK25^2+AL25^2)/(AI28^2+AJ28^2+AK28^2+AL28^2))^0.5</f>
        <v>1.7760000006616475E-4</v>
      </c>
      <c r="AP25" s="13"/>
      <c r="AQ25" s="32"/>
      <c r="AR25" s="32"/>
      <c r="AS25" s="32"/>
      <c r="AT25" s="32"/>
    </row>
    <row r="26" spans="2:49" ht="18.5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O26" s="134"/>
      <c r="AP26" s="33"/>
      <c r="AQ26" s="34"/>
      <c r="AR26" s="34"/>
      <c r="AS26" s="32"/>
      <c r="AT26" s="32"/>
    </row>
    <row r="27" spans="2:49" ht="18.5" thickBot="1">
      <c r="D27" s="209" t="s">
        <v>66</v>
      </c>
      <c r="E27" s="210"/>
      <c r="F27" s="211" t="s">
        <v>67</v>
      </c>
      <c r="G27" s="212"/>
      <c r="H27" s="204"/>
      <c r="I27" s="209" t="s">
        <v>68</v>
      </c>
      <c r="J27" s="210"/>
      <c r="K27" s="211" t="s">
        <v>69</v>
      </c>
      <c r="L27" s="212"/>
      <c r="N27" s="213" t="s">
        <v>70</v>
      </c>
      <c r="O27" s="214"/>
      <c r="P27" s="215" t="s">
        <v>71</v>
      </c>
      <c r="Q27" s="216"/>
      <c r="S27" s="209" t="s">
        <v>72</v>
      </c>
      <c r="T27" s="210"/>
      <c r="U27" s="211" t="s">
        <v>73</v>
      </c>
      <c r="V27" s="212"/>
      <c r="W27" s="22"/>
      <c r="X27" s="213" t="s">
        <v>74</v>
      </c>
      <c r="Y27" s="214"/>
      <c r="Z27" s="215" t="s">
        <v>75</v>
      </c>
      <c r="AA27" s="216"/>
      <c r="AB27" s="22"/>
      <c r="AC27" s="209" t="s">
        <v>76</v>
      </c>
      <c r="AD27" s="210"/>
      <c r="AE27" s="211" t="s">
        <v>77</v>
      </c>
      <c r="AF27" s="212"/>
      <c r="AG27" s="22"/>
      <c r="AH27" s="213" t="s">
        <v>78</v>
      </c>
      <c r="AI27" s="214"/>
      <c r="AJ27" s="215" t="s">
        <v>79</v>
      </c>
      <c r="AK27" s="216"/>
      <c r="AL27" s="22"/>
      <c r="AM27" s="44" t="s">
        <v>6</v>
      </c>
      <c r="AO27" s="135" t="s">
        <v>42</v>
      </c>
      <c r="AP27" s="33"/>
      <c r="AQ27" s="34"/>
      <c r="AR27" s="34"/>
      <c r="AS27" s="32"/>
      <c r="AT27" s="32"/>
    </row>
    <row r="28" spans="2:49" ht="19" thickTop="1" thickBot="1">
      <c r="D28" s="1">
        <v>0</v>
      </c>
      <c r="E28" s="8">
        <f>$E$9*$B25</f>
        <v>5.6671000000000007E-5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5.6671000000000007E-5</v>
      </c>
      <c r="P28" s="2">
        <f>D28*K25+F28*K28-E28*L25-G28*L28</f>
        <v>0.99999999452949173</v>
      </c>
      <c r="Q28" s="8">
        <f>(D28*L25+E28*K25+F28*L28+G28*K28)</f>
        <v>0</v>
      </c>
      <c r="S28" s="1">
        <v>0</v>
      </c>
      <c r="T28" s="8">
        <f>$T$9*$B25</f>
        <v>1.2092900000000001E-4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1.7759999933845692E-4</v>
      </c>
      <c r="Z28" s="2">
        <f>N28*U25+P28*U28-O28*V25-Q28*V28</f>
        <v>0.99999999452949173</v>
      </c>
      <c r="AA28" s="8">
        <f>(N28*V25+O28*U25+P28*V28+Q28*U28)</f>
        <v>0</v>
      </c>
      <c r="AB28" s="22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1.7759999933845692E-4</v>
      </c>
      <c r="AJ28" s="2">
        <f>X28*AE25+Z28*AE28-Y28*AF25-AA28*AF28</f>
        <v>0.99999998013163738</v>
      </c>
      <c r="AK28" s="8">
        <f>(X28*AF25+Y28*AE25+Z28*AF28+AA28*AE28)</f>
        <v>0</v>
      </c>
      <c r="AM28" s="45">
        <f>(180/PI())*ATAN(-1*(($AH$9*AJ25+AL25+$AH$9*AJ28+AL28)/($AH$9*AI25+AK25+$AH$9*AI28+AK28)))</f>
        <v>-89.979648539644316</v>
      </c>
      <c r="AO28" s="206">
        <f>20*LOG(((($AH$9*AH25+AJ25-$AH$9*AH28-AJ28)^2+($AH$9*AI25+AK25-$AH$9*AI28-AK28)^2)/(($AH$9*AH25+AJ25+$AH$9*AH28+AJ28)^2+($AH$9*AI25+AK25+$AH$9*AI28+AK28)^2))^0.5)</f>
        <v>-167.74965757413281</v>
      </c>
      <c r="AP28" s="33"/>
      <c r="AQ28" s="34"/>
      <c r="AR28" s="34"/>
      <c r="AS28" s="32"/>
      <c r="AT28" s="32"/>
    </row>
    <row r="29" spans="2:49">
      <c r="AO29" s="33"/>
      <c r="AP29" s="33"/>
      <c r="AQ29" s="34"/>
      <c r="AR29" s="34"/>
    </row>
    <row r="30" spans="2:49" ht="18.649999999999999" customHeight="1" thickBot="1">
      <c r="D30" s="22" t="s">
        <v>80</v>
      </c>
      <c r="E30" s="22"/>
      <c r="F30" s="22"/>
      <c r="G30" s="22"/>
      <c r="H30" s="22"/>
      <c r="I30" s="22" t="s">
        <v>81</v>
      </c>
      <c r="J30" s="22"/>
      <c r="K30" s="22"/>
      <c r="L30" s="22"/>
      <c r="M30" s="23"/>
      <c r="N30" s="23"/>
      <c r="O30" s="24" t="s">
        <v>82</v>
      </c>
      <c r="P30" s="23"/>
      <c r="Q30" s="23"/>
      <c r="R30" s="23"/>
      <c r="S30" s="22"/>
      <c r="T30" s="22" t="s">
        <v>83</v>
      </c>
      <c r="U30" s="23"/>
      <c r="V30" s="23"/>
      <c r="W30" s="23"/>
      <c r="X30" s="23"/>
      <c r="Y30" s="24" t="s">
        <v>84</v>
      </c>
      <c r="Z30" s="23"/>
      <c r="AA30" s="23"/>
      <c r="AB30" s="23"/>
      <c r="AC30" s="24" t="s">
        <v>85</v>
      </c>
      <c r="AD30" s="22"/>
      <c r="AE30" s="22"/>
      <c r="AF30" s="22"/>
      <c r="AG30" s="22"/>
      <c r="AH30" s="23"/>
      <c r="AI30" s="24" t="s">
        <v>86</v>
      </c>
      <c r="AJ30" s="23"/>
      <c r="AK30" s="23"/>
      <c r="AL30" s="22"/>
    </row>
    <row r="31" spans="2:49" ht="18.649999999999999" customHeight="1" thickBot="1">
      <c r="B31" s="11"/>
      <c r="D31" s="217" t="s">
        <v>55</v>
      </c>
      <c r="E31" s="218"/>
      <c r="F31" s="219" t="s">
        <v>56</v>
      </c>
      <c r="G31" s="220"/>
      <c r="H31" s="204"/>
      <c r="I31" s="217" t="s">
        <v>87</v>
      </c>
      <c r="J31" s="218"/>
      <c r="K31" s="219" t="s">
        <v>88</v>
      </c>
      <c r="L31" s="220"/>
      <c r="M31" s="23"/>
      <c r="N31" s="213" t="s">
        <v>57</v>
      </c>
      <c r="O31" s="214"/>
      <c r="P31" s="215" t="s">
        <v>58</v>
      </c>
      <c r="Q31" s="216"/>
      <c r="R31" s="23"/>
      <c r="S31" s="217" t="s">
        <v>59</v>
      </c>
      <c r="T31" s="218"/>
      <c r="U31" s="219" t="s">
        <v>60</v>
      </c>
      <c r="V31" s="220"/>
      <c r="W31" s="22"/>
      <c r="X31" s="213" t="s">
        <v>61</v>
      </c>
      <c r="Y31" s="214"/>
      <c r="Z31" s="215" t="s">
        <v>62</v>
      </c>
      <c r="AA31" s="216"/>
      <c r="AB31" s="22"/>
      <c r="AC31" s="217" t="s">
        <v>63</v>
      </c>
      <c r="AD31" s="218"/>
      <c r="AE31" s="219" t="s">
        <v>89</v>
      </c>
      <c r="AF31" s="220"/>
      <c r="AG31" s="22"/>
      <c r="AH31" s="213" t="s">
        <v>64</v>
      </c>
      <c r="AI31" s="214"/>
      <c r="AJ31" s="215" t="s">
        <v>65</v>
      </c>
      <c r="AK31" s="216"/>
      <c r="AL31" s="22"/>
      <c r="AM31" s="25" t="s">
        <v>2</v>
      </c>
      <c r="AO31" s="132" t="s">
        <v>41</v>
      </c>
      <c r="AQ31" s="46" t="s">
        <v>32</v>
      </c>
      <c r="AR31" s="32"/>
      <c r="AS31" s="32"/>
      <c r="AT31" s="32"/>
    </row>
    <row r="32" spans="2:49" ht="18.649999999999999" customHeight="1" thickTop="1" thickBot="1">
      <c r="B32" s="36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9">
        <f t="shared" ref="L32" si="0">IF(0=(1-$J$9*$K$9*$B32^2),10^14,$B32*$K$9/(1-$J$9*$K$9*$B32^2))</f>
        <v>9.6816645262993772E-2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9.6816645262993772E-2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0.98829205990499147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9.6816645262993772E-2</v>
      </c>
      <c r="AB32" s="22"/>
      <c r="AC32" s="1">
        <v>1</v>
      </c>
      <c r="AD32" s="9">
        <v>0</v>
      </c>
      <c r="AE32" s="2">
        <v>0</v>
      </c>
      <c r="AF32" s="9">
        <f t="shared" ref="AF32" si="9">$B32*$AE$9</f>
        <v>8.1069000000000002E-2</v>
      </c>
      <c r="AH32" s="1">
        <f t="shared" ref="AH32" si="10">X32*AC32+Z32*AC35-Y32*AD32-AA32*AD35</f>
        <v>0.98829205990499147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0.17693649426743152</v>
      </c>
      <c r="AM32" s="26">
        <f t="shared" ref="AM32" si="14">20*LOG((2*$AH$9)/(($AH$9*AH32+AJ32+$AH$9*AH35+AJ35)^2+($AH$9*AI32+AK32+$AH$9*AI35+AK35)^2)^0.5)</f>
        <v>-7.1636525194422474E-5</v>
      </c>
      <c r="AO32" s="133">
        <f t="shared" ref="AO32" si="15">((AI32^2+AJ32^2+AK32^2+AL32^2)/(AI35^2+AJ35^2+AK35^2+AL35^2))^0.5</f>
        <v>0.17764508936768864</v>
      </c>
      <c r="AP32" s="13"/>
      <c r="AQ32" s="29" t="s">
        <v>0</v>
      </c>
      <c r="AR32" s="47" t="s">
        <v>3</v>
      </c>
      <c r="AS32" s="91" t="s">
        <v>7</v>
      </c>
      <c r="AT32" s="93" t="s">
        <v>3</v>
      </c>
      <c r="AU32" s="93" t="s">
        <v>8</v>
      </c>
      <c r="AV32" s="47" t="s">
        <v>9</v>
      </c>
      <c r="AW32" s="136" t="s">
        <v>43</v>
      </c>
    </row>
    <row r="33" spans="2:49" ht="18.649999999999999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O33" s="134"/>
      <c r="AP33" s="33"/>
      <c r="AQ33" s="78">
        <f t="shared" ref="AQ33:AQ96" si="16">INDEX(B:B,(ROW()-33)*7+25)</f>
        <v>1E-4</v>
      </c>
      <c r="AR33" s="79">
        <f t="shared" ref="AR33:AR96" si="17">INDEX(AM:AM,(ROW()-33)*7+25)</f>
        <v>0</v>
      </c>
      <c r="AS33" s="79"/>
      <c r="AT33" s="92"/>
      <c r="AU33" s="85"/>
      <c r="AV33" s="138"/>
      <c r="AW33" s="137">
        <v>0</v>
      </c>
    </row>
    <row r="34" spans="2:49" ht="18.649999999999999" customHeight="1" thickBot="1">
      <c r="D34" s="209" t="s">
        <v>66</v>
      </c>
      <c r="E34" s="210"/>
      <c r="F34" s="211" t="s">
        <v>67</v>
      </c>
      <c r="G34" s="212"/>
      <c r="H34" s="204"/>
      <c r="I34" s="209" t="s">
        <v>68</v>
      </c>
      <c r="J34" s="210"/>
      <c r="K34" s="211" t="s">
        <v>69</v>
      </c>
      <c r="L34" s="212"/>
      <c r="N34" s="213" t="s">
        <v>70</v>
      </c>
      <c r="O34" s="214"/>
      <c r="P34" s="215" t="s">
        <v>71</v>
      </c>
      <c r="Q34" s="216"/>
      <c r="S34" s="209" t="s">
        <v>72</v>
      </c>
      <c r="T34" s="210"/>
      <c r="U34" s="211" t="s">
        <v>73</v>
      </c>
      <c r="V34" s="212"/>
      <c r="W34" s="22"/>
      <c r="X34" s="213" t="s">
        <v>74</v>
      </c>
      <c r="Y34" s="214"/>
      <c r="Z34" s="215" t="s">
        <v>75</v>
      </c>
      <c r="AA34" s="216"/>
      <c r="AB34" s="22"/>
      <c r="AC34" s="209" t="s">
        <v>76</v>
      </c>
      <c r="AD34" s="210"/>
      <c r="AE34" s="211" t="s">
        <v>77</v>
      </c>
      <c r="AF34" s="212"/>
      <c r="AG34" s="22"/>
      <c r="AH34" s="213" t="s">
        <v>78</v>
      </c>
      <c r="AI34" s="214"/>
      <c r="AJ34" s="215" t="s">
        <v>79</v>
      </c>
      <c r="AK34" s="216"/>
      <c r="AL34" s="22"/>
      <c r="AM34" s="44" t="s">
        <v>6</v>
      </c>
      <c r="AO34" s="135" t="s">
        <v>42</v>
      </c>
      <c r="AP34" s="33"/>
      <c r="AQ34" s="81">
        <f t="shared" si="16"/>
        <v>0.1</v>
      </c>
      <c r="AR34" s="82">
        <f t="shared" si="17"/>
        <v>-7.1636525194422474E-5</v>
      </c>
      <c r="AS34" s="86">
        <f t="shared" ref="AS34:AS96" si="18">INDEX(AM:AM,(ROW()-33)*7+28)</f>
        <v>-70.148768014491651</v>
      </c>
      <c r="AT34" s="89">
        <f>AR34</f>
        <v>-7.1636525194422474E-5</v>
      </c>
      <c r="AU34" s="14">
        <f>(AS35-AS34)/(AQ35-AQ34)</f>
        <v>186.24999840025333</v>
      </c>
      <c r="AV34" s="86"/>
      <c r="AW34" s="137">
        <f t="shared" ref="AW34:AW97" si="19">INDEX(AO:AO,(ROW()-33)*7+28)</f>
        <v>-47.826533813515056</v>
      </c>
    </row>
    <row r="35" spans="2:49" ht="18.649999999999999" customHeight="1" thickTop="1" thickBot="1">
      <c r="D35" s="1">
        <v>0</v>
      </c>
      <c r="E35" s="8">
        <f t="shared" ref="E35" si="20">$E$9*$B32</f>
        <v>5.6671000000000006E-2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21">D35*I32+F35*I35-E35*J32-G35*J35</f>
        <v>0</v>
      </c>
      <c r="O35" s="9">
        <f t="shared" ref="O35" si="22">(D35*J32+E35*I32+F35*J35+G35*I35)</f>
        <v>5.6671000000000006E-2</v>
      </c>
      <c r="P35" s="2">
        <f t="shared" ref="P35" si="23">D35*K32+F35*K35-E35*L32-G35*L35</f>
        <v>0.99451330389630088</v>
      </c>
      <c r="Q35" s="8">
        <f t="shared" ref="Q35" si="24">(D35*L32+E35*K32+F35*L35+G35*K35)</f>
        <v>0</v>
      </c>
      <c r="S35" s="1">
        <v>0</v>
      </c>
      <c r="T35" s="8">
        <f t="shared" ref="T35" si="25">$T$9*$B32</f>
        <v>0.12092900000000001</v>
      </c>
      <c r="U35" s="2">
        <v>1</v>
      </c>
      <c r="V35" s="8">
        <v>0</v>
      </c>
      <c r="X35" s="1">
        <f t="shared" ref="X35" si="26">N35*S32+P35*S35-O35*T32-Q35*T35</f>
        <v>0</v>
      </c>
      <c r="Y35" s="9">
        <f t="shared" ref="Y35" si="27">(N35*T32+O35*S32+P35*T35+Q35*S35)</f>
        <v>0.17693649932687577</v>
      </c>
      <c r="Z35" s="2">
        <f t="shared" ref="Z35" si="28">N35*U32+P35*U35-O35*V32-Q35*V35</f>
        <v>0.99451330389630088</v>
      </c>
      <c r="AA35" s="8">
        <f t="shared" ref="AA35" si="29">(N35*V32+O35*U32+P35*V35+Q35*U35)</f>
        <v>0</v>
      </c>
      <c r="AB35" s="22"/>
      <c r="AC35" s="1">
        <v>0</v>
      </c>
      <c r="AD35" s="9">
        <v>0</v>
      </c>
      <c r="AE35" s="2">
        <v>1</v>
      </c>
      <c r="AF35" s="8">
        <v>0</v>
      </c>
      <c r="AH35" s="1">
        <f t="shared" ref="AH35" si="30">X35*AC32+Z35*AC35-Y35*AD32-AA35*AD35</f>
        <v>0</v>
      </c>
      <c r="AI35" s="9">
        <f t="shared" ref="AI35" si="31">(X35*AD32+Y35*AC32+Z35*AD35+AA35*AC35)</f>
        <v>0.17693649932687577</v>
      </c>
      <c r="AJ35" s="2">
        <f t="shared" ref="AJ35" si="32">X35*AE32+Z35*AE35-Y35*AF32-AA35*AF35</f>
        <v>0.98016923883237039</v>
      </c>
      <c r="AK35" s="8">
        <f t="shared" ref="AK35" si="33">(X35*AF32+Y35*AE32+Z35*AF35+AA35*AE35)</f>
        <v>0</v>
      </c>
      <c r="AM35" s="45">
        <f t="shared" ref="AM35" si="34">(180/PI())*ATAN(-1*(($AH$9*AJ32+AL32+$AH$9*AJ35+AL35)/($AH$9*AI32+AK32+$AH$9*AI35+AK35)))</f>
        <v>-70.148768014491651</v>
      </c>
      <c r="AO35" s="206">
        <f t="shared" ref="AO35" si="35">20*LOG(((($AH$9*AH32+AJ32-$AH$9*AH35-AJ35)^2+($AH$9*AI32+AK32-$AH$9*AI35-AK35)^2)/(($AH$9*AH32+AJ32+$AH$9*AH35+AJ35)^2+($AH$9*AI32+AK32+$AH$9*AI35+AK35)^2))^0.5)</f>
        <v>-47.826533813515056</v>
      </c>
      <c r="AP35" s="33"/>
      <c r="AQ35" s="81">
        <f t="shared" si="16"/>
        <v>0.12</v>
      </c>
      <c r="AR35" s="82">
        <f t="shared" si="17"/>
        <v>-1.4738053368284676E-4</v>
      </c>
      <c r="AS35" s="86">
        <f t="shared" si="18"/>
        <v>-66.423768046486586</v>
      </c>
      <c r="AT35" s="89">
        <f t="shared" ref="AT35:AT80" si="36">AR35</f>
        <v>-1.4738053368284676E-4</v>
      </c>
      <c r="AU35" s="14">
        <f>(AS36-AS35)/(AQ36-AQ35)</f>
        <v>180.33277052154216</v>
      </c>
      <c r="AV35" s="86">
        <f>PI()*(IF(AU35&lt;0,AU35,(AU36+AU34)/2))/180</f>
        <v>3.1435308657260705</v>
      </c>
      <c r="AW35" s="137">
        <f t="shared" si="19"/>
        <v>-44.693515554853207</v>
      </c>
    </row>
    <row r="36" spans="2:49" ht="18.649999999999999" customHeight="1">
      <c r="AO36" s="33"/>
      <c r="AP36" s="33"/>
      <c r="AQ36" s="81">
        <f t="shared" si="16"/>
        <v>0.14000000000000001</v>
      </c>
      <c r="AR36" s="82">
        <f t="shared" si="17"/>
        <v>-2.7049270643166989E-4</v>
      </c>
      <c r="AS36" s="86">
        <f t="shared" si="18"/>
        <v>-62.817112636055739</v>
      </c>
      <c r="AT36" s="89">
        <f t="shared" si="36"/>
        <v>-2.7049270643166989E-4</v>
      </c>
      <c r="AU36" s="14">
        <f t="shared" ref="AU36:AU95" si="37">(AS37-AS36)/(AQ37-AQ36)</f>
        <v>173.97210435016612</v>
      </c>
      <c r="AV36" s="86">
        <f t="shared" ref="AV36:AV99" si="38">PI()*(IF(AU36&lt;0,AU36,(AU37+AU35)/2))/180</f>
        <v>3.0339469207518115</v>
      </c>
      <c r="AW36" s="137">
        <f t="shared" si="19"/>
        <v>-42.056422765847529</v>
      </c>
    </row>
    <row r="37" spans="2:49" ht="18.649999999999999" customHeight="1" thickBot="1">
      <c r="D37" s="22" t="s">
        <v>80</v>
      </c>
      <c r="E37" s="22"/>
      <c r="F37" s="22"/>
      <c r="G37" s="22"/>
      <c r="H37" s="22"/>
      <c r="I37" s="22" t="s">
        <v>81</v>
      </c>
      <c r="J37" s="22"/>
      <c r="K37" s="22"/>
      <c r="L37" s="22"/>
      <c r="M37" s="23"/>
      <c r="N37" s="23"/>
      <c r="O37" s="24" t="s">
        <v>82</v>
      </c>
      <c r="P37" s="23"/>
      <c r="Q37" s="23"/>
      <c r="R37" s="23"/>
      <c r="S37" s="22"/>
      <c r="T37" s="22" t="s">
        <v>83</v>
      </c>
      <c r="U37" s="23"/>
      <c r="V37" s="23"/>
      <c r="W37" s="23"/>
      <c r="X37" s="23"/>
      <c r="Y37" s="24" t="s">
        <v>84</v>
      </c>
      <c r="Z37" s="23"/>
      <c r="AA37" s="23"/>
      <c r="AB37" s="23"/>
      <c r="AC37" s="24" t="s">
        <v>85</v>
      </c>
      <c r="AD37" s="22"/>
      <c r="AE37" s="22"/>
      <c r="AF37" s="22"/>
      <c r="AG37" s="22"/>
      <c r="AH37" s="23"/>
      <c r="AI37" s="24" t="s">
        <v>86</v>
      </c>
      <c r="AJ37" s="23"/>
      <c r="AK37" s="23"/>
      <c r="AL37" s="22"/>
      <c r="AQ37" s="81">
        <f t="shared" si="16"/>
        <v>0.16</v>
      </c>
      <c r="AR37" s="82">
        <f t="shared" si="17"/>
        <v>-4.564397924850716E-4</v>
      </c>
      <c r="AS37" s="86">
        <f t="shared" si="18"/>
        <v>-59.337670549052419</v>
      </c>
      <c r="AT37" s="89">
        <f t="shared" si="36"/>
        <v>-4.564397924850716E-4</v>
      </c>
      <c r="AU37" s="14">
        <f t="shared" si="37"/>
        <v>167.33193713003951</v>
      </c>
      <c r="AV37" s="86">
        <f t="shared" si="38"/>
        <v>2.9193303963779931</v>
      </c>
      <c r="AW37" s="137">
        <f t="shared" si="19"/>
        <v>-39.784236338396745</v>
      </c>
    </row>
    <row r="38" spans="2:49" ht="18.649999999999999" customHeight="1" thickBot="1">
      <c r="B38" s="11"/>
      <c r="D38" s="217" t="s">
        <v>55</v>
      </c>
      <c r="E38" s="218"/>
      <c r="F38" s="219" t="s">
        <v>56</v>
      </c>
      <c r="G38" s="220"/>
      <c r="H38" s="204"/>
      <c r="I38" s="217" t="s">
        <v>87</v>
      </c>
      <c r="J38" s="218"/>
      <c r="K38" s="219" t="s">
        <v>88</v>
      </c>
      <c r="L38" s="220"/>
      <c r="M38" s="23"/>
      <c r="N38" s="213" t="s">
        <v>57</v>
      </c>
      <c r="O38" s="214"/>
      <c r="P38" s="215" t="s">
        <v>58</v>
      </c>
      <c r="Q38" s="216"/>
      <c r="R38" s="23"/>
      <c r="S38" s="217" t="s">
        <v>59</v>
      </c>
      <c r="T38" s="218"/>
      <c r="U38" s="219" t="s">
        <v>60</v>
      </c>
      <c r="V38" s="220"/>
      <c r="W38" s="22"/>
      <c r="X38" s="213" t="s">
        <v>61</v>
      </c>
      <c r="Y38" s="214"/>
      <c r="Z38" s="215" t="s">
        <v>62</v>
      </c>
      <c r="AA38" s="216"/>
      <c r="AB38" s="22"/>
      <c r="AC38" s="217" t="s">
        <v>63</v>
      </c>
      <c r="AD38" s="218"/>
      <c r="AE38" s="219" t="s">
        <v>89</v>
      </c>
      <c r="AF38" s="220"/>
      <c r="AG38" s="22"/>
      <c r="AH38" s="213" t="s">
        <v>64</v>
      </c>
      <c r="AI38" s="214"/>
      <c r="AJ38" s="215" t="s">
        <v>65</v>
      </c>
      <c r="AK38" s="216"/>
      <c r="AL38" s="22"/>
      <c r="AM38" s="25" t="s">
        <v>2</v>
      </c>
      <c r="AO38" s="132" t="s">
        <v>41</v>
      </c>
      <c r="AQ38" s="81">
        <f t="shared" si="16"/>
        <v>0.18</v>
      </c>
      <c r="AR38" s="82">
        <f t="shared" si="17"/>
        <v>-7.2204964772077155E-4</v>
      </c>
      <c r="AS38" s="86">
        <f t="shared" si="18"/>
        <v>-55.99103180645163</v>
      </c>
      <c r="AT38" s="89">
        <f t="shared" si="36"/>
        <v>-7.2204964772077155E-4</v>
      </c>
      <c r="AU38" s="14">
        <f t="shared" si="37"/>
        <v>160.55851708325923</v>
      </c>
      <c r="AV38" s="86">
        <f t="shared" si="38"/>
        <v>2.8021996874393147</v>
      </c>
      <c r="AW38" s="19">
        <f t="shared" si="19"/>
        <v>-37.792533528464581</v>
      </c>
    </row>
    <row r="39" spans="2:49" ht="18.649999999999999" customHeight="1" thickTop="1" thickBot="1">
      <c r="B39" s="36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9">
        <f t="shared" ref="L39" si="39">IF(0=(1-$J$9*$K$9*$B39^2),10^14,$B39*$K$9/(1-$J$9*$K$9*$B39^2))</f>
        <v>0.11633143851583588</v>
      </c>
      <c r="N39" s="1">
        <f t="shared" ref="N39" si="40">D39*I39+F39*I42-E39*J39-G39*J42</f>
        <v>1</v>
      </c>
      <c r="O39" s="9">
        <f t="shared" ref="O39" si="41">(D39*J39+E39*I39+F39*J42+G39*I42)</f>
        <v>0</v>
      </c>
      <c r="P39" s="2">
        <f t="shared" ref="P39" si="42">D39*K39+F39*K42-E39*L39-G39*L42</f>
        <v>0</v>
      </c>
      <c r="Q39" s="8">
        <f t="shared" ref="Q39" si="43">(D39*L39+E39*K39+F39*L42+G39*K42)</f>
        <v>0.11633143851583588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44">N39*S39+P39*S42-O39*T39-Q39*T42</f>
        <v>0.98311858656606221</v>
      </c>
      <c r="Y39" s="9">
        <f t="shared" ref="Y39" si="45">(N39*T39+O39*S39+P39*T42+Q39*S42)</f>
        <v>0</v>
      </c>
      <c r="Z39" s="2">
        <f t="shared" ref="Z39" si="46">N39*U39+P39*U42-O39*V39-Q39*V42</f>
        <v>0</v>
      </c>
      <c r="AA39" s="8">
        <f t="shared" ref="AA39" si="47">(N39*V39+O39*U39+P39*V42+Q39*U42)</f>
        <v>0.11633143851583588</v>
      </c>
      <c r="AB39" s="22"/>
      <c r="AC39" s="1">
        <v>1</v>
      </c>
      <c r="AD39" s="9">
        <v>0</v>
      </c>
      <c r="AE39" s="2">
        <v>0</v>
      </c>
      <c r="AF39" s="9">
        <f t="shared" ref="AF39" si="48">$B39*$AE$9</f>
        <v>9.7282800000000003E-2</v>
      </c>
      <c r="AH39" s="1">
        <f t="shared" ref="AH39" si="49">X39*AC39+Z39*AC42-Y39*AD39-AA39*AD42</f>
        <v>0.98311858656606221</v>
      </c>
      <c r="AI39" s="9">
        <f t="shared" ref="AI39" si="50">(X39*AD39+Y39*AC39+Z39*AD42+AA39*AC42)</f>
        <v>0</v>
      </c>
      <c r="AJ39" s="2">
        <f t="shared" ref="AJ39" si="51">X39*AE39+Z39*AE42-Y39*AF39-AA39*AF42</f>
        <v>0</v>
      </c>
      <c r="AK39" s="8">
        <f t="shared" ref="AK39" si="52">(X39*AF39+Y39*AE39+Z39*AF42+AA39*AE42)</f>
        <v>0.21197196734902479</v>
      </c>
      <c r="AM39" s="26">
        <f t="shared" ref="AM39" si="53">20*LOG((2*$AH$9)/(($AH$9*AH39+AJ39+$AH$9*AH42+AJ42)^2+($AH$9*AI39+AK39+$AH$9*AI42+AK42)^2)^0.5)</f>
        <v>-1.4738053368284676E-4</v>
      </c>
      <c r="AO39" s="133">
        <f t="shared" ref="AO39" si="54">((AI39^2+AJ39^2+AK39^2+AL39^2)/(AI42^2+AJ42^2+AK42^2+AL42^2))^0.5</f>
        <v>0.21318185272887186</v>
      </c>
      <c r="AP39" s="13"/>
      <c r="AQ39" s="81">
        <f t="shared" si="16"/>
        <v>0.2</v>
      </c>
      <c r="AR39" s="82">
        <f t="shared" si="17"/>
        <v>-1.0850813518695421E-3</v>
      </c>
      <c r="AS39" s="86">
        <f t="shared" si="18"/>
        <v>-52.779861464786443</v>
      </c>
      <c r="AT39" s="89">
        <f t="shared" si="36"/>
        <v>-1.0850813518695421E-3</v>
      </c>
      <c r="AU39" s="14">
        <f t="shared" si="37"/>
        <v>153.77649375626285</v>
      </c>
      <c r="AV39" s="86">
        <f t="shared" si="38"/>
        <v>2.6847187063775215</v>
      </c>
      <c r="AW39" s="137">
        <f t="shared" si="19"/>
        <v>-36.023762644473301</v>
      </c>
    </row>
    <row r="40" spans="2:49" ht="18.649999999999999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O40" s="134"/>
      <c r="AP40" s="33"/>
      <c r="AQ40" s="81">
        <f t="shared" si="16"/>
        <v>0.22</v>
      </c>
      <c r="AR40" s="82">
        <f t="shared" si="17"/>
        <v>-1.5637432451478749E-3</v>
      </c>
      <c r="AS40" s="86">
        <f t="shared" si="18"/>
        <v>-49.704331589661187</v>
      </c>
      <c r="AT40" s="89">
        <f t="shared" si="36"/>
        <v>-1.5637432451478749E-3</v>
      </c>
      <c r="AU40" s="14">
        <f t="shared" si="37"/>
        <v>147.08758502724891</v>
      </c>
      <c r="AV40" s="86">
        <f t="shared" si="38"/>
        <v>2.5686681889049807</v>
      </c>
      <c r="AW40" s="137">
        <f t="shared" si="19"/>
        <v>-34.436970494194362</v>
      </c>
    </row>
    <row r="41" spans="2:49" ht="18.649999999999999" customHeight="1" thickBot="1">
      <c r="D41" s="209" t="s">
        <v>66</v>
      </c>
      <c r="E41" s="210"/>
      <c r="F41" s="211" t="s">
        <v>67</v>
      </c>
      <c r="G41" s="212"/>
      <c r="H41" s="204"/>
      <c r="I41" s="209" t="s">
        <v>68</v>
      </c>
      <c r="J41" s="210"/>
      <c r="K41" s="211" t="s">
        <v>69</v>
      </c>
      <c r="L41" s="212"/>
      <c r="N41" s="213" t="s">
        <v>70</v>
      </c>
      <c r="O41" s="214"/>
      <c r="P41" s="215" t="s">
        <v>71</v>
      </c>
      <c r="Q41" s="216"/>
      <c r="S41" s="209" t="s">
        <v>72</v>
      </c>
      <c r="T41" s="210"/>
      <c r="U41" s="211" t="s">
        <v>73</v>
      </c>
      <c r="V41" s="212"/>
      <c r="W41" s="22"/>
      <c r="X41" s="213" t="s">
        <v>74</v>
      </c>
      <c r="Y41" s="214"/>
      <c r="Z41" s="215" t="s">
        <v>75</v>
      </c>
      <c r="AA41" s="216"/>
      <c r="AB41" s="22"/>
      <c r="AC41" s="209" t="s">
        <v>76</v>
      </c>
      <c r="AD41" s="210"/>
      <c r="AE41" s="211" t="s">
        <v>77</v>
      </c>
      <c r="AF41" s="212"/>
      <c r="AG41" s="22"/>
      <c r="AH41" s="213" t="s">
        <v>78</v>
      </c>
      <c r="AI41" s="214"/>
      <c r="AJ41" s="215" t="s">
        <v>79</v>
      </c>
      <c r="AK41" s="216"/>
      <c r="AL41" s="22"/>
      <c r="AM41" s="44" t="s">
        <v>6</v>
      </c>
      <c r="AO41" s="135" t="s">
        <v>42</v>
      </c>
      <c r="AP41" s="33"/>
      <c r="AQ41" s="81">
        <f t="shared" si="16"/>
        <v>0.24</v>
      </c>
      <c r="AR41" s="82">
        <f t="shared" si="17"/>
        <v>-2.1761615843097141E-3</v>
      </c>
      <c r="AS41" s="86">
        <f t="shared" si="18"/>
        <v>-46.762579889116211</v>
      </c>
      <c r="AT41" s="89">
        <f t="shared" si="36"/>
        <v>-2.1761615843097141E-3</v>
      </c>
      <c r="AU41" s="14">
        <f t="shared" si="37"/>
        <v>140.57119863127372</v>
      </c>
      <c r="AV41" s="86">
        <f t="shared" si="38"/>
        <v>2.4554508251077953</v>
      </c>
      <c r="AW41" s="137">
        <f t="shared" si="19"/>
        <v>-33.002019753869718</v>
      </c>
    </row>
    <row r="42" spans="2:49" ht="18.649999999999999" customHeight="1" thickTop="1" thickBot="1">
      <c r="D42" s="1">
        <v>0</v>
      </c>
      <c r="E42" s="8">
        <f t="shared" ref="E42" si="55">$E$9*$B39</f>
        <v>6.8005200000000002E-2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56">D42*I39+F42*I42-E42*J39-G42*J42</f>
        <v>0</v>
      </c>
      <c r="O42" s="9">
        <f t="shared" ref="O42" si="57">(D42*J39+E42*I39+F42*J42+G42*I42)</f>
        <v>6.8005200000000002E-2</v>
      </c>
      <c r="P42" s="2">
        <f t="shared" ref="P42" si="58">D42*K39+F42*K42-E42*L39-G42*L42</f>
        <v>0.99208885725744289</v>
      </c>
      <c r="Q42" s="8">
        <f t="shared" ref="Q42" si="59">(D42*L39+E42*K39+F42*L42+G42*K42)</f>
        <v>0</v>
      </c>
      <c r="S42" s="1">
        <v>0</v>
      </c>
      <c r="T42" s="8">
        <f t="shared" ref="T42" si="60">$T$9*$B39</f>
        <v>0.14511479999999999</v>
      </c>
      <c r="U42" s="2">
        <v>1</v>
      </c>
      <c r="V42" s="8">
        <v>0</v>
      </c>
      <c r="X42" s="1">
        <f t="shared" ref="X42" si="61">N42*S39+P42*S42-O42*T39-Q42*T42</f>
        <v>0</v>
      </c>
      <c r="Y42" s="9">
        <f t="shared" ref="Y42" si="62">(N42*T39+O42*S39+P42*T42+Q42*S42)</f>
        <v>0.21197197610314239</v>
      </c>
      <c r="Z42" s="2">
        <f t="shared" ref="Z42" si="63">N42*U39+P42*U42-O42*V39-Q42*V42</f>
        <v>0.99208885725744289</v>
      </c>
      <c r="AA42" s="8">
        <f t="shared" ref="AA42" si="64">(N42*V39+O42*U39+P42*V42+Q42*U42)</f>
        <v>0</v>
      </c>
      <c r="AB42" s="22"/>
      <c r="AC42" s="1">
        <v>0</v>
      </c>
      <c r="AD42" s="9">
        <v>0</v>
      </c>
      <c r="AE42" s="2">
        <v>1</v>
      </c>
      <c r="AF42" s="8">
        <v>0</v>
      </c>
      <c r="AH42" s="1">
        <f t="shared" ref="AH42" si="65">X42*AC39+Z42*AC42-Y42*AD39-AA42*AD42</f>
        <v>0</v>
      </c>
      <c r="AI42" s="9">
        <f t="shared" ref="AI42" si="66">(X42*AD39+Y42*AC39+Z42*AD42+AA42*AC42)</f>
        <v>0.21197197610314239</v>
      </c>
      <c r="AJ42" s="2">
        <f t="shared" ref="AJ42" si="67">X42*AE39+Z42*AE42-Y42*AF39-AA42*AF42</f>
        <v>0.9714676299005961</v>
      </c>
      <c r="AK42" s="8">
        <f t="shared" ref="AK42" si="68">(X42*AF39+Y42*AE39+Z42*AF42+AA42*AE42)</f>
        <v>0</v>
      </c>
      <c r="AM42" s="45">
        <f t="shared" ref="AM42" si="69">(180/PI())*ATAN(-1*(($AH$9*AJ39+AL39+$AH$9*AJ42+AL42)/($AH$9*AI39+AK39+$AH$9*AI42+AK42)))</f>
        <v>-66.423768046486586</v>
      </c>
      <c r="AO42" s="206">
        <f t="shared" ref="AO42" si="70">20*LOG(((($AH$9*AH39+AJ39-$AH$9*AH42-AJ42)^2+($AH$9*AI39+AK39-$AH$9*AI42-AK42)^2)/(($AH$9*AH39+AJ39+$AH$9*AH42+AJ42)^2+($AH$9*AI39+AK39+$AH$9*AI42+AK42)^2))^0.5)</f>
        <v>-44.693515554853207</v>
      </c>
      <c r="AP42" s="33"/>
      <c r="AQ42" s="81">
        <f t="shared" si="16"/>
        <v>0.26</v>
      </c>
      <c r="AR42" s="82">
        <f t="shared" si="17"/>
        <v>-2.9398032548460474E-3</v>
      </c>
      <c r="AS42" s="86">
        <f t="shared" si="18"/>
        <v>-43.951155916490734</v>
      </c>
      <c r="AT42" s="89">
        <f t="shared" si="36"/>
        <v>-2.9398032548460474E-3</v>
      </c>
      <c r="AU42" s="14">
        <f t="shared" si="37"/>
        <v>134.28635313393565</v>
      </c>
      <c r="AV42" s="86">
        <f t="shared" si="38"/>
        <v>2.346119738929842</v>
      </c>
      <c r="AW42" s="137">
        <f t="shared" si="19"/>
        <v>-31.696130267708867</v>
      </c>
    </row>
    <row r="43" spans="2:49" ht="18.649999999999999" customHeight="1">
      <c r="AO43" s="33"/>
      <c r="AP43" s="33"/>
      <c r="AQ43" s="81">
        <f t="shared" si="16"/>
        <v>0.28000000000000003</v>
      </c>
      <c r="AR43" s="82">
        <f t="shared" si="17"/>
        <v>-3.8708568438849391E-3</v>
      </c>
      <c r="AS43" s="86">
        <f t="shared" si="18"/>
        <v>-41.265428853812018</v>
      </c>
      <c r="AT43" s="89">
        <f t="shared" si="36"/>
        <v>-3.8708568438849391E-3</v>
      </c>
      <c r="AU43" s="14">
        <f t="shared" si="37"/>
        <v>128.27431991475524</v>
      </c>
      <c r="AV43" s="86">
        <f t="shared" si="38"/>
        <v>2.241420670193901</v>
      </c>
      <c r="AW43" s="137">
        <f t="shared" si="19"/>
        <v>-30.501707296882707</v>
      </c>
    </row>
    <row r="44" spans="2:49" ht="18.649999999999999" customHeight="1" thickBot="1">
      <c r="D44" s="22" t="s">
        <v>80</v>
      </c>
      <c r="E44" s="22"/>
      <c r="F44" s="22"/>
      <c r="G44" s="22"/>
      <c r="H44" s="22"/>
      <c r="I44" s="22" t="s">
        <v>81</v>
      </c>
      <c r="J44" s="22"/>
      <c r="K44" s="22"/>
      <c r="L44" s="22"/>
      <c r="M44" s="23"/>
      <c r="N44" s="23"/>
      <c r="O44" s="24" t="s">
        <v>82</v>
      </c>
      <c r="P44" s="23"/>
      <c r="Q44" s="23"/>
      <c r="R44" s="23"/>
      <c r="S44" s="22"/>
      <c r="T44" s="22" t="s">
        <v>83</v>
      </c>
      <c r="U44" s="23"/>
      <c r="V44" s="23"/>
      <c r="W44" s="23"/>
      <c r="X44" s="23"/>
      <c r="Y44" s="24" t="s">
        <v>84</v>
      </c>
      <c r="Z44" s="23"/>
      <c r="AA44" s="23"/>
      <c r="AB44" s="23"/>
      <c r="AC44" s="24" t="s">
        <v>85</v>
      </c>
      <c r="AD44" s="22"/>
      <c r="AE44" s="22"/>
      <c r="AF44" s="22"/>
      <c r="AG44" s="22"/>
      <c r="AH44" s="23"/>
      <c r="AI44" s="24" t="s">
        <v>86</v>
      </c>
      <c r="AJ44" s="23"/>
      <c r="AK44" s="23"/>
      <c r="AL44" s="22"/>
      <c r="AQ44" s="81">
        <f t="shared" si="16"/>
        <v>0.3</v>
      </c>
      <c r="AR44" s="82">
        <f t="shared" si="17"/>
        <v>-4.9835773878511768E-3</v>
      </c>
      <c r="AS44" s="86">
        <f t="shared" si="18"/>
        <v>-38.699942455516918</v>
      </c>
      <c r="AT44" s="89">
        <f t="shared" si="36"/>
        <v>-4.9835773878511768E-3</v>
      </c>
      <c r="AU44" s="14">
        <f t="shared" si="37"/>
        <v>122.56153589705423</v>
      </c>
      <c r="AV44" s="86">
        <f t="shared" si="38"/>
        <v>2.1418400772681006</v>
      </c>
      <c r="AW44" s="137">
        <f t="shared" si="19"/>
        <v>-29.404922597185369</v>
      </c>
    </row>
    <row r="45" spans="2:49" ht="18.649999999999999" customHeight="1" thickBot="1">
      <c r="B45" s="11"/>
      <c r="D45" s="217" t="s">
        <v>55</v>
      </c>
      <c r="E45" s="218"/>
      <c r="F45" s="219" t="s">
        <v>56</v>
      </c>
      <c r="G45" s="220"/>
      <c r="H45" s="204"/>
      <c r="I45" s="217" t="s">
        <v>87</v>
      </c>
      <c r="J45" s="218"/>
      <c r="K45" s="219" t="s">
        <v>88</v>
      </c>
      <c r="L45" s="220"/>
      <c r="M45" s="23"/>
      <c r="N45" s="213" t="s">
        <v>57</v>
      </c>
      <c r="O45" s="214"/>
      <c r="P45" s="215" t="s">
        <v>58</v>
      </c>
      <c r="Q45" s="216"/>
      <c r="R45" s="23"/>
      <c r="S45" s="217" t="s">
        <v>59</v>
      </c>
      <c r="T45" s="218"/>
      <c r="U45" s="219" t="s">
        <v>60</v>
      </c>
      <c r="V45" s="220"/>
      <c r="W45" s="22"/>
      <c r="X45" s="213" t="s">
        <v>61</v>
      </c>
      <c r="Y45" s="214"/>
      <c r="Z45" s="215" t="s">
        <v>62</v>
      </c>
      <c r="AA45" s="216"/>
      <c r="AB45" s="22"/>
      <c r="AC45" s="217" t="s">
        <v>63</v>
      </c>
      <c r="AD45" s="218"/>
      <c r="AE45" s="219" t="s">
        <v>89</v>
      </c>
      <c r="AF45" s="220"/>
      <c r="AG45" s="22"/>
      <c r="AH45" s="213" t="s">
        <v>64</v>
      </c>
      <c r="AI45" s="214"/>
      <c r="AJ45" s="215" t="s">
        <v>65</v>
      </c>
      <c r="AK45" s="216"/>
      <c r="AL45" s="22"/>
      <c r="AM45" s="25" t="s">
        <v>2</v>
      </c>
      <c r="AO45" s="132" t="s">
        <v>41</v>
      </c>
      <c r="AQ45" s="81">
        <f t="shared" si="16"/>
        <v>0.32</v>
      </c>
      <c r="AR45" s="82">
        <f t="shared" si="17"/>
        <v>-6.2896012716197333E-3</v>
      </c>
      <c r="AS45" s="86">
        <f t="shared" si="18"/>
        <v>-36.248711737575832</v>
      </c>
      <c r="AT45" s="89">
        <f t="shared" si="36"/>
        <v>-6.2896012716197333E-3</v>
      </c>
      <c r="AU45" s="14">
        <f t="shared" si="37"/>
        <v>117.16247372411733</v>
      </c>
      <c r="AV45" s="86">
        <f t="shared" si="38"/>
        <v>2.0476535506375368</v>
      </c>
      <c r="AW45" s="137">
        <f t="shared" si="19"/>
        <v>-28.394756391298817</v>
      </c>
    </row>
    <row r="46" spans="2:49" ht="18.649999999999999" customHeight="1" thickTop="1" thickBot="1">
      <c r="B46" s="36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9">
        <f t="shared" ref="L46" si="71">IF(0=(1-$J$9*$K$9*$B46^2),10^14,$B46*$K$9/(1-$J$9*$K$9*$B46^2))</f>
        <v>0.13592944354683351</v>
      </c>
      <c r="N46" s="1">
        <f t="shared" ref="N46" si="72">D46*I46+F46*I49-E46*J46-G46*J49</f>
        <v>1</v>
      </c>
      <c r="O46" s="9">
        <f t="shared" ref="O46" si="73">(D46*J46+E46*I46+F46*J49+G46*I49)</f>
        <v>0</v>
      </c>
      <c r="P46" s="2">
        <f t="shared" ref="P46" si="74">D46*K46+F46*K49-E46*L46-G46*L49</f>
        <v>0</v>
      </c>
      <c r="Q46" s="8">
        <f t="shared" ref="Q46" si="75">(D46*L46+E46*K46+F46*L49+G46*K49)</f>
        <v>0.13592944354683351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76">N46*S46+P46*S49-O46*T46-Q46*T49</f>
        <v>0.97698706364985499</v>
      </c>
      <c r="Y46" s="9">
        <f t="shared" ref="Y46" si="77">(N46*T46+O46*S46+P46*T49+Q46*S49)</f>
        <v>0</v>
      </c>
      <c r="Z46" s="2">
        <f t="shared" ref="Z46" si="78">N46*U46+P46*U49-O46*V46-Q46*V49</f>
        <v>0</v>
      </c>
      <c r="AA46" s="8">
        <f t="shared" ref="AA46" si="79">(N46*V46+O46*U46+P46*V49+Q46*U49)</f>
        <v>0.13592944354683351</v>
      </c>
      <c r="AB46" s="22"/>
      <c r="AC46" s="1">
        <v>1</v>
      </c>
      <c r="AD46" s="9">
        <v>0</v>
      </c>
      <c r="AE46" s="2">
        <v>0</v>
      </c>
      <c r="AF46" s="9">
        <f t="shared" ref="AF46" si="80">$B46*$AE$9</f>
        <v>0.11349660000000002</v>
      </c>
      <c r="AH46" s="1">
        <f t="shared" ref="AH46" si="81">X46*AC46+Z46*AC49-Y46*AD46-AA46*AD49</f>
        <v>0.97698706364985499</v>
      </c>
      <c r="AI46" s="9">
        <f t="shared" ref="AI46" si="82">(X46*AD46+Y46*AC46+Z46*AD49+AA46*AC49)</f>
        <v>0</v>
      </c>
      <c r="AJ46" s="2">
        <f t="shared" ref="AJ46" si="83">X46*AE46+Z46*AE49-Y46*AF46-AA46*AF49</f>
        <v>0</v>
      </c>
      <c r="AK46" s="8">
        <f t="shared" ref="AK46" si="84">(X46*AF46+Y46*AE46+Z46*AF49+AA46*AE49)</f>
        <v>0.24681415351507566</v>
      </c>
      <c r="AM46" s="26">
        <f t="shared" ref="AM46" si="85">20*LOG((2*$AH$9)/(($AH$9*AH46+AJ46+$AH$9*AH49+AJ49)^2+($AH$9*AI46+AK46+$AH$9*AI49+AK49)^2)^0.5)</f>
        <v>-2.7049270643166989E-4</v>
      </c>
      <c r="AO46" s="133">
        <f t="shared" ref="AO46" si="86">((AI46^2+AJ46^2+AK46^2+AL46^2)/(AI49^2+AJ49^2+AK49^2+AL49^2))^0.5</f>
        <v>0.24870803972375313</v>
      </c>
      <c r="AP46" s="13"/>
      <c r="AQ46" s="81">
        <f t="shared" si="16"/>
        <v>0.34</v>
      </c>
      <c r="AR46" s="82">
        <f t="shared" si="17"/>
        <v>-7.7972390852366364E-3</v>
      </c>
      <c r="AS46" s="86">
        <f t="shared" si="18"/>
        <v>-33.905462263093483</v>
      </c>
      <c r="AT46" s="89">
        <f t="shared" si="36"/>
        <v>-7.7972390852366364E-3</v>
      </c>
      <c r="AU46" s="14">
        <f t="shared" si="37"/>
        <v>112.08227681596273</v>
      </c>
      <c r="AV46" s="86">
        <f t="shared" si="38"/>
        <v>1.9589709429532847</v>
      </c>
      <c r="AW46" s="137">
        <f t="shared" si="19"/>
        <v>-27.462332638129205</v>
      </c>
    </row>
    <row r="47" spans="2:49" ht="18.649999999999999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O47" s="134"/>
      <c r="AP47" s="33"/>
      <c r="AQ47" s="81">
        <f t="shared" si="16"/>
        <v>0.36</v>
      </c>
      <c r="AR47" s="82">
        <f t="shared" si="17"/>
        <v>-9.5107557565070264E-3</v>
      </c>
      <c r="AS47" s="86">
        <f t="shared" si="18"/>
        <v>-31.663816726774233</v>
      </c>
      <c r="AT47" s="89">
        <f t="shared" si="36"/>
        <v>-9.5107557565070264E-3</v>
      </c>
      <c r="AU47" s="14">
        <f t="shared" si="37"/>
        <v>107.31906071585539</v>
      </c>
      <c r="AV47" s="86">
        <f t="shared" si="38"/>
        <v>1.8757762518818661</v>
      </c>
      <c r="AW47" s="137">
        <f t="shared" si="19"/>
        <v>-26.600447335025684</v>
      </c>
    </row>
    <row r="48" spans="2:49" ht="18.649999999999999" customHeight="1" thickBot="1">
      <c r="D48" s="209" t="s">
        <v>66</v>
      </c>
      <c r="E48" s="210"/>
      <c r="F48" s="211" t="s">
        <v>67</v>
      </c>
      <c r="G48" s="212"/>
      <c r="H48" s="204"/>
      <c r="I48" s="209" t="s">
        <v>68</v>
      </c>
      <c r="J48" s="210"/>
      <c r="K48" s="211" t="s">
        <v>69</v>
      </c>
      <c r="L48" s="212"/>
      <c r="N48" s="213" t="s">
        <v>70</v>
      </c>
      <c r="O48" s="214"/>
      <c r="P48" s="215" t="s">
        <v>71</v>
      </c>
      <c r="Q48" s="216"/>
      <c r="S48" s="209" t="s">
        <v>72</v>
      </c>
      <c r="T48" s="210"/>
      <c r="U48" s="211" t="s">
        <v>73</v>
      </c>
      <c r="V48" s="212"/>
      <c r="W48" s="22"/>
      <c r="X48" s="213" t="s">
        <v>74</v>
      </c>
      <c r="Y48" s="214"/>
      <c r="Z48" s="215" t="s">
        <v>75</v>
      </c>
      <c r="AA48" s="216"/>
      <c r="AB48" s="22"/>
      <c r="AC48" s="209" t="s">
        <v>76</v>
      </c>
      <c r="AD48" s="210"/>
      <c r="AE48" s="211" t="s">
        <v>77</v>
      </c>
      <c r="AF48" s="212"/>
      <c r="AG48" s="22"/>
      <c r="AH48" s="213" t="s">
        <v>78</v>
      </c>
      <c r="AI48" s="214"/>
      <c r="AJ48" s="215" t="s">
        <v>79</v>
      </c>
      <c r="AK48" s="216"/>
      <c r="AL48" s="22"/>
      <c r="AM48" s="44" t="s">
        <v>6</v>
      </c>
      <c r="AO48" s="135" t="s">
        <v>42</v>
      </c>
      <c r="AP48" s="33"/>
      <c r="AQ48" s="81">
        <f t="shared" si="16"/>
        <v>0.38</v>
      </c>
      <c r="AR48" s="82">
        <f t="shared" si="17"/>
        <v>-1.1429648995169258E-2</v>
      </c>
      <c r="AS48" s="86">
        <f t="shared" si="18"/>
        <v>-29.517435512457123</v>
      </c>
      <c r="AT48" s="89">
        <f t="shared" si="36"/>
        <v>-1.1429648995169258E-2</v>
      </c>
      <c r="AU48" s="14">
        <f t="shared" si="37"/>
        <v>102.86584827143601</v>
      </c>
      <c r="AV48" s="86">
        <f t="shared" si="38"/>
        <v>1.7979614799526287</v>
      </c>
      <c r="AW48" s="137">
        <f t="shared" si="19"/>
        <v>-25.803227750111422</v>
      </c>
    </row>
    <row r="49" spans="2:49" ht="18.649999999999999" customHeight="1" thickTop="1" thickBot="1">
      <c r="D49" s="1">
        <v>0</v>
      </c>
      <c r="E49" s="8">
        <f t="shared" ref="E49" si="87">$E$9*$B46</f>
        <v>7.9339400000000018E-2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88">D49*I46+F49*I49-E49*J46-G49*J49</f>
        <v>0</v>
      </c>
      <c r="O49" s="9">
        <f t="shared" ref="O49" si="89">(D49*J46+E49*I46+F49*J49+G49*I49)</f>
        <v>7.9339400000000018E-2</v>
      </c>
      <c r="P49" s="2">
        <f t="shared" ref="P49" si="90">D49*K46+F49*K49-E49*L46-G49*L49</f>
        <v>0.98921543950666035</v>
      </c>
      <c r="Q49" s="8">
        <f t="shared" ref="Q49" si="91">(D49*L46+E49*K46+F49*L49+G49*K49)</f>
        <v>0</v>
      </c>
      <c r="S49" s="1">
        <v>0</v>
      </c>
      <c r="T49" s="8">
        <f t="shared" ref="T49" si="92">$T$9*$B46</f>
        <v>0.16930060000000002</v>
      </c>
      <c r="U49" s="2">
        <v>1</v>
      </c>
      <c r="V49" s="8">
        <v>0</v>
      </c>
      <c r="X49" s="1">
        <f t="shared" ref="X49" si="93">N49*S46+P49*S49-O49*T46-Q49*T49</f>
        <v>0</v>
      </c>
      <c r="Y49" s="9">
        <f t="shared" ref="Y49" si="94">(N49*T46+O49*S46+P49*T49+Q49*S49)</f>
        <v>0.24681416743774132</v>
      </c>
      <c r="Z49" s="2">
        <f t="shared" ref="Z49" si="95">N49*U46+P49*U49-O49*V46-Q49*V49</f>
        <v>0.98921543950666035</v>
      </c>
      <c r="AA49" s="8">
        <f t="shared" ref="AA49" si="96">(N49*V46+O49*U46+P49*V49+Q49*U49)</f>
        <v>0</v>
      </c>
      <c r="AB49" s="22"/>
      <c r="AC49" s="1">
        <v>0</v>
      </c>
      <c r="AD49" s="9">
        <v>0</v>
      </c>
      <c r="AE49" s="2">
        <v>1</v>
      </c>
      <c r="AF49" s="8">
        <v>0</v>
      </c>
      <c r="AH49" s="1">
        <f t="shared" ref="AH49" si="97">X49*AC46+Z49*AC49-Y49*AD46-AA49*AD49</f>
        <v>0</v>
      </c>
      <c r="AI49" s="9">
        <f t="shared" ref="AI49" si="98">(X49*AD46+Y49*AC46+Z49*AD49+AA49*AC49)</f>
        <v>0.24681416743774132</v>
      </c>
      <c r="AJ49" s="2">
        <f t="shared" ref="AJ49" si="99">X49*AE46+Z49*AE49-Y49*AF46-AA49*AF49</f>
        <v>0.96120287067064603</v>
      </c>
      <c r="AK49" s="8">
        <f t="shared" ref="AK49" si="100">(X49*AF46+Y49*AE46+Z49*AF49+AA49*AE49)</f>
        <v>0</v>
      </c>
      <c r="AM49" s="45">
        <f t="shared" ref="AM49" si="101">(180/PI())*ATAN(-1*(($AH$9*AJ46+AL46+$AH$9*AJ49+AL49)/($AH$9*AI46+AK46+$AH$9*AI49+AK49)))</f>
        <v>-62.817112636055739</v>
      </c>
      <c r="AO49" s="206">
        <f t="shared" ref="AO49" si="102">20*LOG(((($AH$9*AH46+AJ46-$AH$9*AH49-AJ49)^2+($AH$9*AI46+AK46-$AH$9*AI49-AK49)^2)/(($AH$9*AH46+AJ46+$AH$9*AH49+AJ49)^2+($AH$9*AI46+AK46+$AH$9*AI49+AK49)^2))^0.5)</f>
        <v>-42.056422765847529</v>
      </c>
      <c r="AP49" s="33"/>
      <c r="AQ49" s="81">
        <f t="shared" si="16"/>
        <v>0.4</v>
      </c>
      <c r="AR49" s="82">
        <f t="shared" si="17"/>
        <v>-1.3547939036512489E-2</v>
      </c>
      <c r="AS49" s="86">
        <f t="shared" si="18"/>
        <v>-27.460118547028401</v>
      </c>
      <c r="AT49" s="89">
        <f t="shared" si="36"/>
        <v>-1.3547939036512489E-2</v>
      </c>
      <c r="AU49" s="14">
        <f t="shared" si="37"/>
        <v>98.712148340906595</v>
      </c>
      <c r="AV49" s="86">
        <f t="shared" si="38"/>
        <v>1.7253544800535807</v>
      </c>
      <c r="AW49" s="137">
        <f t="shared" si="19"/>
        <v>-25.065882984322549</v>
      </c>
    </row>
    <row r="50" spans="2:49" ht="18.649999999999999" customHeight="1">
      <c r="AO50" s="33"/>
      <c r="AP50" s="33"/>
      <c r="AQ50" s="81">
        <f t="shared" si="16"/>
        <v>0.42</v>
      </c>
      <c r="AR50" s="82">
        <f t="shared" si="17"/>
        <v>-1.5853484900818685E-2</v>
      </c>
      <c r="AS50" s="86">
        <f t="shared" si="18"/>
        <v>-25.485875580210273</v>
      </c>
      <c r="AT50" s="89">
        <f t="shared" si="36"/>
        <v>-1.5853484900818685E-2</v>
      </c>
      <c r="AU50" s="14">
        <f t="shared" si="37"/>
        <v>94.845211470681534</v>
      </c>
      <c r="AV50" s="86">
        <f t="shared" si="38"/>
        <v>1.6577412579938011</v>
      </c>
      <c r="AW50" s="137">
        <f t="shared" si="19"/>
        <v>-24.384520010882234</v>
      </c>
    </row>
    <row r="51" spans="2:49" ht="18.649999999999999" customHeight="1" thickBot="1">
      <c r="D51" s="22" t="s">
        <v>80</v>
      </c>
      <c r="E51" s="22"/>
      <c r="F51" s="22"/>
      <c r="G51" s="22"/>
      <c r="H51" s="22"/>
      <c r="I51" s="22" t="s">
        <v>81</v>
      </c>
      <c r="J51" s="22"/>
      <c r="K51" s="22"/>
      <c r="L51" s="22"/>
      <c r="M51" s="23"/>
      <c r="N51" s="23"/>
      <c r="O51" s="24" t="s">
        <v>82</v>
      </c>
      <c r="P51" s="23"/>
      <c r="Q51" s="23"/>
      <c r="R51" s="23"/>
      <c r="S51" s="22"/>
      <c r="T51" s="22" t="s">
        <v>83</v>
      </c>
      <c r="U51" s="23"/>
      <c r="V51" s="23"/>
      <c r="W51" s="23"/>
      <c r="X51" s="23"/>
      <c r="Y51" s="24" t="s">
        <v>84</v>
      </c>
      <c r="Z51" s="23"/>
      <c r="AA51" s="23"/>
      <c r="AB51" s="23"/>
      <c r="AC51" s="24" t="s">
        <v>85</v>
      </c>
      <c r="AD51" s="22"/>
      <c r="AE51" s="22"/>
      <c r="AF51" s="22"/>
      <c r="AG51" s="22"/>
      <c r="AH51" s="23"/>
      <c r="AI51" s="24" t="s">
        <v>86</v>
      </c>
      <c r="AJ51" s="23"/>
      <c r="AK51" s="23"/>
      <c r="AL51" s="22"/>
      <c r="AQ51" s="81">
        <f t="shared" si="16"/>
        <v>0.44</v>
      </c>
      <c r="AR51" s="82">
        <f t="shared" si="17"/>
        <v>-1.8327344946837368E-2</v>
      </c>
      <c r="AS51" s="86">
        <f t="shared" si="18"/>
        <v>-23.588971350796641</v>
      </c>
      <c r="AT51" s="89">
        <f t="shared" si="36"/>
        <v>-1.8327344946837368E-2</v>
      </c>
      <c r="AU51" s="14">
        <f t="shared" si="37"/>
        <v>91.251006874598517</v>
      </c>
      <c r="AV51" s="86">
        <f t="shared" si="38"/>
        <v>1.5948834336090161</v>
      </c>
      <c r="AW51" s="137">
        <f t="shared" si="19"/>
        <v>-23.756008023183504</v>
      </c>
    </row>
    <row r="52" spans="2:49" ht="18.649999999999999" customHeight="1" thickBot="1">
      <c r="B52" s="11"/>
      <c r="D52" s="217" t="s">
        <v>55</v>
      </c>
      <c r="E52" s="218"/>
      <c r="F52" s="219" t="s">
        <v>56</v>
      </c>
      <c r="G52" s="220"/>
      <c r="H52" s="204"/>
      <c r="I52" s="217" t="s">
        <v>87</v>
      </c>
      <c r="J52" s="218"/>
      <c r="K52" s="219" t="s">
        <v>88</v>
      </c>
      <c r="L52" s="220"/>
      <c r="M52" s="23"/>
      <c r="N52" s="213" t="s">
        <v>57</v>
      </c>
      <c r="O52" s="214"/>
      <c r="P52" s="215" t="s">
        <v>58</v>
      </c>
      <c r="Q52" s="216"/>
      <c r="R52" s="23"/>
      <c r="S52" s="217" t="s">
        <v>59</v>
      </c>
      <c r="T52" s="218"/>
      <c r="U52" s="219" t="s">
        <v>60</v>
      </c>
      <c r="V52" s="220"/>
      <c r="W52" s="22"/>
      <c r="X52" s="213" t="s">
        <v>61</v>
      </c>
      <c r="Y52" s="214"/>
      <c r="Z52" s="215" t="s">
        <v>62</v>
      </c>
      <c r="AA52" s="216"/>
      <c r="AB52" s="22"/>
      <c r="AC52" s="217" t="s">
        <v>63</v>
      </c>
      <c r="AD52" s="218"/>
      <c r="AE52" s="219" t="s">
        <v>89</v>
      </c>
      <c r="AF52" s="220"/>
      <c r="AG52" s="22"/>
      <c r="AH52" s="213" t="s">
        <v>64</v>
      </c>
      <c r="AI52" s="214"/>
      <c r="AJ52" s="215" t="s">
        <v>65</v>
      </c>
      <c r="AK52" s="216"/>
      <c r="AL52" s="22"/>
      <c r="AM52" s="25" t="s">
        <v>2</v>
      </c>
      <c r="AO52" s="132" t="s">
        <v>41</v>
      </c>
      <c r="AQ52" s="81">
        <f t="shared" si="16"/>
        <v>0.46</v>
      </c>
      <c r="AR52" s="82">
        <f t="shared" si="17"/>
        <v>-2.0943202471173469E-2</v>
      </c>
      <c r="AS52" s="86">
        <f t="shared" si="18"/>
        <v>-21.763951213304669</v>
      </c>
      <c r="AT52" s="89">
        <f t="shared" si="36"/>
        <v>-2.0943202471173469E-2</v>
      </c>
      <c r="AU52" s="14">
        <f t="shared" si="37"/>
        <v>87.914967651578195</v>
      </c>
      <c r="AV52" s="86">
        <f t="shared" si="38"/>
        <v>1.5365316374764004</v>
      </c>
      <c r="AW52" s="137">
        <f t="shared" si="19"/>
        <v>-23.177879592641318</v>
      </c>
    </row>
    <row r="53" spans="2:49" ht="18.649999999999999" customHeight="1" thickTop="1" thickBot="1">
      <c r="B53" s="36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9">
        <f t="shared" ref="L53" si="103">IF(0=(1-$J$9*$K$9*$B53^2),10^14,$B53*$K$9/(1-$J$9*$K$9*$B53^2))</f>
        <v>0.15562502901517594</v>
      </c>
      <c r="N53" s="1">
        <f t="shared" ref="N53" si="104">D53*I53+F53*I56-E53*J53-G53*J56</f>
        <v>1</v>
      </c>
      <c r="O53" s="9">
        <f t="shared" ref="O53" si="105">(D53*J53+E53*I53+F53*J56+G53*I56)</f>
        <v>0</v>
      </c>
      <c r="P53" s="2">
        <f t="shared" ref="P53" si="106">D53*K53+F53*K56-E53*L53-G53*L56</f>
        <v>0</v>
      </c>
      <c r="Q53" s="8">
        <f t="shared" ref="Q53" si="107">(D53*L53+E53*K53+F53*L56+G53*K56)</f>
        <v>0.15562502901517594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108">N53*S53+P53*S56-O53*T53-Q53*T56</f>
        <v>0.96988867338595808</v>
      </c>
      <c r="Y53" s="9">
        <f t="shared" ref="Y53" si="109">(N53*T53+O53*S53+P53*T56+Q53*S56)</f>
        <v>0</v>
      </c>
      <c r="Z53" s="2">
        <f t="shared" ref="Z53" si="110">N53*U53+P53*U56-O53*V53-Q53*V56</f>
        <v>0</v>
      </c>
      <c r="AA53" s="8">
        <f t="shared" ref="AA53" si="111">(N53*V53+O53*U53+P53*V56+Q53*U56)</f>
        <v>0.15562502901517594</v>
      </c>
      <c r="AB53" s="22"/>
      <c r="AC53" s="1">
        <v>1</v>
      </c>
      <c r="AD53" s="9">
        <v>0</v>
      </c>
      <c r="AE53" s="2">
        <v>0</v>
      </c>
      <c r="AF53" s="9">
        <f t="shared" ref="AF53" si="112">$B53*$AE$9</f>
        <v>0.1297104</v>
      </c>
      <c r="AH53" s="1">
        <f t="shared" ref="AH53" si="113">X53*AC53+Z53*AC56-Y53*AD53-AA53*AD56</f>
        <v>0.96988867338595808</v>
      </c>
      <c r="AI53" s="9">
        <f t="shared" ref="AI53" si="114">(X53*AD53+Y53*AC53+Z53*AD56+AA53*AC56)</f>
        <v>0</v>
      </c>
      <c r="AJ53" s="2">
        <f t="shared" ref="AJ53" si="115">X53*AE53+Z53*AE56-Y53*AF53-AA53*AF56</f>
        <v>0</v>
      </c>
      <c r="AK53" s="8">
        <f t="shared" ref="AK53" si="116">(X53*AF53+Y53*AE53+Z53*AF56+AA53*AE56)</f>
        <v>0.28142967679553793</v>
      </c>
      <c r="AM53" s="26">
        <f t="shared" ref="AM53" si="117">20*LOG((2*$AH$9)/(($AH$9*AH53+AJ53+$AH$9*AH56+AJ56)^2+($AH$9*AI53+AK53+$AH$9*AI56+AK56)^2)^0.5)</f>
        <v>-4.564397924850716E-4</v>
      </c>
      <c r="AO53" s="133">
        <f t="shared" ref="AO53" si="118">((AI53^2+AJ53^2+AK53^2+AL53^2)/(AI56^2+AJ56^2+AK56^2+AL56^2))^0.5</f>
        <v>0.2842095231131227</v>
      </c>
      <c r="AP53" s="13"/>
      <c r="AQ53" s="81">
        <f t="shared" si="16"/>
        <v>0.48</v>
      </c>
      <c r="AR53" s="82">
        <f t="shared" si="17"/>
        <v>-2.3666880597388903E-2</v>
      </c>
      <c r="AS53" s="86">
        <f t="shared" si="18"/>
        <v>-20.005651860273108</v>
      </c>
      <c r="AT53" s="89">
        <f t="shared" si="36"/>
        <v>-2.3666880597388903E-2</v>
      </c>
      <c r="AU53" s="14">
        <f t="shared" si="37"/>
        <v>84.822548956847854</v>
      </c>
      <c r="AV53" s="86">
        <f t="shared" si="38"/>
        <v>1.4824356023952727</v>
      </c>
      <c r="AW53" s="137">
        <f t="shared" si="19"/>
        <v>-22.648260982331788</v>
      </c>
    </row>
    <row r="54" spans="2:49" ht="18.649999999999999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O54" s="134"/>
      <c r="AP54" s="33"/>
      <c r="AQ54" s="81">
        <f t="shared" si="16"/>
        <v>0.5</v>
      </c>
      <c r="AR54" s="82">
        <f t="shared" si="17"/>
        <v>-2.6455974850633505E-2</v>
      </c>
      <c r="AS54" s="86">
        <f t="shared" si="18"/>
        <v>-18.30920088113615</v>
      </c>
      <c r="AT54" s="89">
        <f t="shared" si="36"/>
        <v>-2.6455974850633505E-2</v>
      </c>
      <c r="AU54" s="14">
        <f t="shared" si="37"/>
        <v>81.959639182787669</v>
      </c>
      <c r="AV54" s="86">
        <f t="shared" si="38"/>
        <v>1.4323516409641408</v>
      </c>
      <c r="AW54" s="137">
        <f t="shared" si="19"/>
        <v>-22.165826694737532</v>
      </c>
    </row>
    <row r="55" spans="2:49" ht="18.649999999999999" customHeight="1" thickBot="1">
      <c r="D55" s="209" t="s">
        <v>66</v>
      </c>
      <c r="E55" s="210"/>
      <c r="F55" s="211" t="s">
        <v>67</v>
      </c>
      <c r="G55" s="212"/>
      <c r="H55" s="204"/>
      <c r="I55" s="209" t="s">
        <v>68</v>
      </c>
      <c r="J55" s="210"/>
      <c r="K55" s="211" t="s">
        <v>69</v>
      </c>
      <c r="L55" s="212"/>
      <c r="N55" s="213" t="s">
        <v>70</v>
      </c>
      <c r="O55" s="214"/>
      <c r="P55" s="215" t="s">
        <v>71</v>
      </c>
      <c r="Q55" s="216"/>
      <c r="S55" s="209" t="s">
        <v>72</v>
      </c>
      <c r="T55" s="210"/>
      <c r="U55" s="211" t="s">
        <v>73</v>
      </c>
      <c r="V55" s="212"/>
      <c r="W55" s="22"/>
      <c r="X55" s="213" t="s">
        <v>74</v>
      </c>
      <c r="Y55" s="214"/>
      <c r="Z55" s="215" t="s">
        <v>75</v>
      </c>
      <c r="AA55" s="216"/>
      <c r="AB55" s="22"/>
      <c r="AC55" s="209" t="s">
        <v>76</v>
      </c>
      <c r="AD55" s="210"/>
      <c r="AE55" s="211" t="s">
        <v>77</v>
      </c>
      <c r="AF55" s="212"/>
      <c r="AG55" s="22"/>
      <c r="AH55" s="213" t="s">
        <v>78</v>
      </c>
      <c r="AI55" s="214"/>
      <c r="AJ55" s="215" t="s">
        <v>79</v>
      </c>
      <c r="AK55" s="216"/>
      <c r="AL55" s="22"/>
      <c r="AM55" s="44" t="s">
        <v>6</v>
      </c>
      <c r="AO55" s="135" t="s">
        <v>42</v>
      </c>
      <c r="AP55" s="33"/>
      <c r="AQ55" s="81">
        <f t="shared" si="16"/>
        <v>0.52</v>
      </c>
      <c r="AR55" s="82">
        <f t="shared" si="17"/>
        <v>-2.9259636814532242E-2</v>
      </c>
      <c r="AS55" s="86">
        <f t="shared" si="18"/>
        <v>-16.670008097480395</v>
      </c>
      <c r="AT55" s="89">
        <f t="shared" si="36"/>
        <v>-2.9259636814532242E-2</v>
      </c>
      <c r="AU55" s="14">
        <f t="shared" si="37"/>
        <v>79.312858654918301</v>
      </c>
      <c r="AV55" s="86">
        <f t="shared" si="38"/>
        <v>1.3860481118204862</v>
      </c>
      <c r="AW55" s="137">
        <f t="shared" si="19"/>
        <v>-21.72977540625844</v>
      </c>
    </row>
    <row r="56" spans="2:49" ht="18.649999999999999" customHeight="1" thickTop="1" thickBot="1">
      <c r="D56" s="1">
        <v>0</v>
      </c>
      <c r="E56" s="8">
        <f t="shared" ref="E56" si="119">$E$9*$B53</f>
        <v>9.0673600000000007E-2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120">D56*I53+F56*I56-E56*J53-G56*J56</f>
        <v>0</v>
      </c>
      <c r="O56" s="9">
        <f t="shared" ref="O56" si="121">(D56*J53+E56*I53+F56*J56+G56*I56)</f>
        <v>9.0673600000000007E-2</v>
      </c>
      <c r="P56" s="2">
        <f t="shared" ref="P56" si="122">D56*K53+F56*K56-E56*L53-G56*L56</f>
        <v>0.98588891836908954</v>
      </c>
      <c r="Q56" s="8">
        <f t="shared" ref="Q56" si="123">(D56*L53+E56*K53+F56*L56+G56*K56)</f>
        <v>0</v>
      </c>
      <c r="S56" s="1">
        <v>0</v>
      </c>
      <c r="T56" s="8">
        <f t="shared" ref="T56" si="124">$T$9*$B53</f>
        <v>0.1934864</v>
      </c>
      <c r="U56" s="2">
        <v>1</v>
      </c>
      <c r="V56" s="8">
        <v>0</v>
      </c>
      <c r="X56" s="1">
        <f t="shared" ref="X56" si="125">N56*S53+P56*S56-O56*T53-Q56*T56</f>
        <v>0</v>
      </c>
      <c r="Y56" s="9">
        <f t="shared" ref="Y56" si="126">(N56*T53+O56*S53+P56*T56+Q56*S56)</f>
        <v>0.28142969761512904</v>
      </c>
      <c r="Z56" s="2">
        <f t="shared" ref="Z56" si="127">N56*U53+P56*U56-O56*V53-Q56*V56</f>
        <v>0.98588891836908954</v>
      </c>
      <c r="AA56" s="8">
        <f t="shared" ref="AA56" si="128">(N56*V53+O56*U53+P56*V56+Q56*U56)</f>
        <v>0</v>
      </c>
      <c r="AB56" s="22"/>
      <c r="AC56" s="1">
        <v>0</v>
      </c>
      <c r="AD56" s="9">
        <v>0</v>
      </c>
      <c r="AE56" s="2">
        <v>1</v>
      </c>
      <c r="AF56" s="8">
        <v>0</v>
      </c>
      <c r="AH56" s="1">
        <f t="shared" ref="AH56" si="129">X56*AC53+Z56*AC56-Y56*AD53-AA56*AD56</f>
        <v>0</v>
      </c>
      <c r="AI56" s="9">
        <f t="shared" ref="AI56" si="130">(X56*AD53+Y56*AC53+Z56*AD56+AA56*AC56)</f>
        <v>0.28142969761512904</v>
      </c>
      <c r="AJ56" s="2">
        <f t="shared" ref="AJ56" si="131">X56*AE53+Z56*AE56-Y56*AF53-AA56*AF56</f>
        <v>0.94938455971955216</v>
      </c>
      <c r="AK56" s="8">
        <f t="shared" ref="AK56" si="132">(X56*AF53+Y56*AE53+Z56*AF56+AA56*AE56)</f>
        <v>0</v>
      </c>
      <c r="AM56" s="45">
        <f t="shared" ref="AM56" si="133">(180/PI())*ATAN(-1*(($AH$9*AJ53+AL53+$AH$9*AJ56+AL56)/($AH$9*AI53+AK53+$AH$9*AI56+AK56)))</f>
        <v>-59.337670549052419</v>
      </c>
      <c r="AO56" s="206">
        <f t="shared" ref="AO56" si="134">20*LOG(((($AH$9*AH53+AJ53-$AH$9*AH56-AJ56)^2+($AH$9*AI53+AK53-$AH$9*AI56-AK56)^2)/(($AH$9*AH53+AJ53+$AH$9*AH56+AJ56)^2+($AH$9*AI53+AK53+$AH$9*AI56+AK56)^2))^0.5)</f>
        <v>-39.784236338396745</v>
      </c>
      <c r="AP56" s="33"/>
      <c r="AQ56" s="81">
        <f t="shared" si="16"/>
        <v>0.54</v>
      </c>
      <c r="AR56" s="82">
        <f t="shared" si="17"/>
        <v>-3.2018548361367527E-2</v>
      </c>
      <c r="AS56" s="86">
        <f t="shared" si="18"/>
        <v>-15.083750924382027</v>
      </c>
      <c r="AT56" s="89">
        <f t="shared" si="36"/>
        <v>-3.2018548361367527E-2</v>
      </c>
      <c r="AU56" s="14">
        <f t="shared" si="37"/>
        <v>76.869774835993638</v>
      </c>
      <c r="AV56" s="86">
        <f t="shared" si="38"/>
        <v>1.3433093853647582</v>
      </c>
      <c r="AW56" s="137">
        <f t="shared" si="19"/>
        <v>-21.339826169087246</v>
      </c>
    </row>
    <row r="57" spans="2:49" ht="18.649999999999999" customHeight="1">
      <c r="AO57" s="33"/>
      <c r="AP57" s="33"/>
      <c r="AQ57" s="81">
        <f t="shared" si="16"/>
        <v>0.56000000000000005</v>
      </c>
      <c r="AR57" s="82">
        <f t="shared" si="17"/>
        <v>-3.4665133451914298E-2</v>
      </c>
      <c r="AS57" s="86">
        <f t="shared" si="18"/>
        <v>-13.546355427662153</v>
      </c>
      <c r="AT57" s="89">
        <f t="shared" si="36"/>
        <v>-3.4665133451914298E-2</v>
      </c>
      <c r="AU57" s="14">
        <f t="shared" si="37"/>
        <v>74.619058068508338</v>
      </c>
      <c r="AV57" s="86">
        <f t="shared" si="38"/>
        <v>1.3039387353411702</v>
      </c>
      <c r="AW57" s="137">
        <f t="shared" si="19"/>
        <v>-20.996235386166649</v>
      </c>
    </row>
    <row r="58" spans="2:49" ht="18.649999999999999" customHeight="1" thickBot="1">
      <c r="D58" s="22" t="s">
        <v>80</v>
      </c>
      <c r="E58" s="22"/>
      <c r="F58" s="22"/>
      <c r="G58" s="22"/>
      <c r="H58" s="22"/>
      <c r="I58" s="22" t="s">
        <v>81</v>
      </c>
      <c r="J58" s="22"/>
      <c r="K58" s="22"/>
      <c r="L58" s="22"/>
      <c r="M58" s="23"/>
      <c r="N58" s="23"/>
      <c r="O58" s="24" t="s">
        <v>82</v>
      </c>
      <c r="P58" s="23"/>
      <c r="Q58" s="23"/>
      <c r="R58" s="23"/>
      <c r="S58" s="22"/>
      <c r="T58" s="22" t="s">
        <v>83</v>
      </c>
      <c r="U58" s="23"/>
      <c r="V58" s="23"/>
      <c r="W58" s="23"/>
      <c r="X58" s="23"/>
      <c r="Y58" s="24" t="s">
        <v>84</v>
      </c>
      <c r="Z58" s="23"/>
      <c r="AA58" s="23"/>
      <c r="AB58" s="23"/>
      <c r="AC58" s="24" t="s">
        <v>85</v>
      </c>
      <c r="AD58" s="22"/>
      <c r="AE58" s="22"/>
      <c r="AF58" s="22"/>
      <c r="AG58" s="22"/>
      <c r="AH58" s="23"/>
      <c r="AI58" s="24" t="s">
        <v>86</v>
      </c>
      <c r="AJ58" s="23"/>
      <c r="AK58" s="23"/>
      <c r="AL58" s="22"/>
      <c r="AQ58" s="81">
        <f t="shared" si="16"/>
        <v>0.57999999999999996</v>
      </c>
      <c r="AR58" s="82">
        <f t="shared" si="17"/>
        <v>-3.7124063821363677E-2</v>
      </c>
      <c r="AS58" s="86">
        <f t="shared" si="18"/>
        <v>-12.053974266291993</v>
      </c>
      <c r="AT58" s="89">
        <f t="shared" si="36"/>
        <v>-3.7124063821363677E-2</v>
      </c>
      <c r="AU58" s="14">
        <f t="shared" si="37"/>
        <v>72.550597721356553</v>
      </c>
      <c r="AV58" s="86">
        <f t="shared" si="38"/>
        <v>1.2677605108064649</v>
      </c>
      <c r="AW58" s="137">
        <f t="shared" si="19"/>
        <v>-20.699836816242993</v>
      </c>
    </row>
    <row r="59" spans="2:49" ht="18.649999999999999" customHeight="1" thickBot="1">
      <c r="B59" s="11"/>
      <c r="D59" s="217" t="s">
        <v>55</v>
      </c>
      <c r="E59" s="218"/>
      <c r="F59" s="219" t="s">
        <v>56</v>
      </c>
      <c r="G59" s="220"/>
      <c r="H59" s="204"/>
      <c r="I59" s="217" t="s">
        <v>87</v>
      </c>
      <c r="J59" s="218"/>
      <c r="K59" s="219" t="s">
        <v>88</v>
      </c>
      <c r="L59" s="220"/>
      <c r="M59" s="23"/>
      <c r="N59" s="213" t="s">
        <v>57</v>
      </c>
      <c r="O59" s="214"/>
      <c r="P59" s="215" t="s">
        <v>58</v>
      </c>
      <c r="Q59" s="216"/>
      <c r="R59" s="23"/>
      <c r="S59" s="217" t="s">
        <v>59</v>
      </c>
      <c r="T59" s="218"/>
      <c r="U59" s="219" t="s">
        <v>60</v>
      </c>
      <c r="V59" s="220"/>
      <c r="W59" s="22"/>
      <c r="X59" s="213" t="s">
        <v>61</v>
      </c>
      <c r="Y59" s="214"/>
      <c r="Z59" s="215" t="s">
        <v>62</v>
      </c>
      <c r="AA59" s="216"/>
      <c r="AB59" s="22"/>
      <c r="AC59" s="217" t="s">
        <v>63</v>
      </c>
      <c r="AD59" s="218"/>
      <c r="AE59" s="219" t="s">
        <v>89</v>
      </c>
      <c r="AF59" s="220"/>
      <c r="AG59" s="22"/>
      <c r="AH59" s="213" t="s">
        <v>64</v>
      </c>
      <c r="AI59" s="214"/>
      <c r="AJ59" s="215" t="s">
        <v>65</v>
      </c>
      <c r="AK59" s="216"/>
      <c r="AL59" s="22"/>
      <c r="AM59" s="25" t="s">
        <v>2</v>
      </c>
      <c r="AO59" s="132" t="s">
        <v>41</v>
      </c>
      <c r="AQ59" s="81">
        <f t="shared" si="16"/>
        <v>0.6</v>
      </c>
      <c r="AR59" s="82">
        <f t="shared" si="17"/>
        <v>-3.9313126512656227E-2</v>
      </c>
      <c r="AS59" s="86">
        <f t="shared" si="18"/>
        <v>-10.602962311864861</v>
      </c>
      <c r="AT59" s="89">
        <f t="shared" si="36"/>
        <v>-3.9313126512656227E-2</v>
      </c>
      <c r="AU59" s="14">
        <f t="shared" si="37"/>
        <v>70.655595336611327</v>
      </c>
      <c r="AV59" s="86">
        <f t="shared" si="38"/>
        <v>1.2346218861429301</v>
      </c>
      <c r="AW59" s="137">
        <f t="shared" si="19"/>
        <v>-20.452109008696677</v>
      </c>
    </row>
    <row r="60" spans="2:49" ht="18.649999999999999" customHeight="1" thickTop="1" thickBot="1">
      <c r="B60" s="36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9">
        <f t="shared" ref="L60" si="135">IF(0=(1-$J$9*$K$9*$B60^2),10^14,$B60*$K$9/(1-$J$9*$K$9*$B60^2))</f>
        <v>0.17543279898182115</v>
      </c>
      <c r="N60" s="1">
        <f t="shared" ref="N60" si="136">D60*I60+F60*I63-E60*J60-G60*J63</f>
        <v>1</v>
      </c>
      <c r="O60" s="9">
        <f t="shared" ref="O60" si="137">(D60*J60+E60*I60+F60*J63+G60*I63)</f>
        <v>0</v>
      </c>
      <c r="P60" s="2">
        <f t="shared" ref="P60" si="138">D60*K60+F60*K63-E60*L60-G60*L63</f>
        <v>0</v>
      </c>
      <c r="Q60" s="8">
        <f t="shared" ref="Q60" si="139">(D60*L60+E60*K60+F60*L63+G60*K63)</f>
        <v>0.17543279898182115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140">N60*S60+P60*S63-O60*T60-Q60*T63</f>
        <v>0.96181315669346923</v>
      </c>
      <c r="Y60" s="9">
        <f t="shared" ref="Y60" si="141">(N60*T60+O60*S60+P60*T63+Q60*S63)</f>
        <v>0</v>
      </c>
      <c r="Z60" s="2">
        <f t="shared" ref="Z60" si="142">N60*U60+P60*U63-O60*V60-Q60*V63</f>
        <v>0</v>
      </c>
      <c r="AA60" s="8">
        <f t="shared" ref="AA60" si="143">(N60*V60+O60*U60+P60*V63+Q60*U63)</f>
        <v>0.17543279898182115</v>
      </c>
      <c r="AB60" s="22"/>
      <c r="AC60" s="1">
        <v>1</v>
      </c>
      <c r="AD60" s="9">
        <v>0</v>
      </c>
      <c r="AE60" s="2">
        <v>0</v>
      </c>
      <c r="AF60" s="9">
        <f t="shared" ref="AF60" si="144">$B60*$AE$9</f>
        <v>0.1459242</v>
      </c>
      <c r="AH60" s="1">
        <f t="shared" ref="AH60" si="145">X60*AC60+Z60*AC63-Y60*AD60-AA60*AD63</f>
        <v>0.96181315669346923</v>
      </c>
      <c r="AI60" s="9">
        <f t="shared" ref="AI60" si="146">(X60*AD60+Y60*AC60+Z60*AD63+AA60*AC63)</f>
        <v>0</v>
      </c>
      <c r="AJ60" s="2">
        <f t="shared" ref="AJ60" si="147">X60*AE60+Z60*AE63-Y60*AF60-AA60*AF63</f>
        <v>0</v>
      </c>
      <c r="AK60" s="8">
        <f t="shared" ref="AK60" si="148">(X60*AF60+Y60*AE60+Z60*AF63+AA60*AE63)</f>
        <v>0.31578461442179029</v>
      </c>
      <c r="AM60" s="26">
        <f t="shared" ref="AM60" si="149">20*LOG((2*$AH$9)/(($AH$9*AH60+AJ60+$AH$9*AH63+AJ63)^2+($AH$9*AI60+AK60+$AH$9*AI63+AK63)^2)^0.5)</f>
        <v>-7.2204964772077155E-4</v>
      </c>
      <c r="AO60" s="133">
        <f t="shared" ref="AO60" si="150">((AI60^2+AJ60^2+AK60^2+AL60^2)/(AI63^2+AJ63^2+AK63^2+AL63^2))^0.5</f>
        <v>0.31966645949519018</v>
      </c>
      <c r="AP60" s="13"/>
      <c r="AQ60" s="81">
        <f t="shared" si="16"/>
        <v>0.62</v>
      </c>
      <c r="AR60" s="82">
        <f t="shared" si="17"/>
        <v>-4.1144535825622414E-2</v>
      </c>
      <c r="AS60" s="86">
        <f t="shared" si="18"/>
        <v>-9.1898504051326331</v>
      </c>
      <c r="AT60" s="89">
        <f t="shared" si="36"/>
        <v>-4.1144535825622414E-2</v>
      </c>
      <c r="AU60" s="14">
        <f t="shared" si="37"/>
        <v>68.926649019585739</v>
      </c>
      <c r="AV60" s="86">
        <f t="shared" si="38"/>
        <v>1.2043944457244917</v>
      </c>
      <c r="AW60" s="137">
        <f t="shared" si="19"/>
        <v>-20.255277467627355</v>
      </c>
    </row>
    <row r="61" spans="2:49" ht="18.649999999999999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O61" s="134"/>
      <c r="AP61" s="33"/>
      <c r="AQ61" s="81">
        <f t="shared" si="16"/>
        <v>0.64</v>
      </c>
      <c r="AR61" s="82">
        <f t="shared" si="17"/>
        <v>-4.252679060434765E-2</v>
      </c>
      <c r="AS61" s="86">
        <f t="shared" si="18"/>
        <v>-7.8113174247409169</v>
      </c>
      <c r="AT61" s="89">
        <f t="shared" si="36"/>
        <v>-4.252679060434765E-2</v>
      </c>
      <c r="AU61" s="14">
        <f t="shared" si="37"/>
        <v>67.357841881411616</v>
      </c>
      <c r="AV61" s="86">
        <f t="shared" si="38"/>
        <v>1.176975834990122</v>
      </c>
      <c r="AW61" s="137">
        <f t="shared" si="19"/>
        <v>-20.112463069315709</v>
      </c>
    </row>
    <row r="62" spans="2:49" ht="18.649999999999999" customHeight="1" thickBot="1">
      <c r="D62" s="209" t="s">
        <v>66</v>
      </c>
      <c r="E62" s="210"/>
      <c r="F62" s="211" t="s">
        <v>67</v>
      </c>
      <c r="G62" s="212"/>
      <c r="H62" s="204"/>
      <c r="I62" s="209" t="s">
        <v>68</v>
      </c>
      <c r="J62" s="210"/>
      <c r="K62" s="211" t="s">
        <v>69</v>
      </c>
      <c r="L62" s="212"/>
      <c r="N62" s="213" t="s">
        <v>70</v>
      </c>
      <c r="O62" s="214"/>
      <c r="P62" s="215" t="s">
        <v>71</v>
      </c>
      <c r="Q62" s="216"/>
      <c r="S62" s="209" t="s">
        <v>72</v>
      </c>
      <c r="T62" s="210"/>
      <c r="U62" s="211" t="s">
        <v>73</v>
      </c>
      <c r="V62" s="212"/>
      <c r="W62" s="22"/>
      <c r="X62" s="213" t="s">
        <v>74</v>
      </c>
      <c r="Y62" s="214"/>
      <c r="Z62" s="215" t="s">
        <v>75</v>
      </c>
      <c r="AA62" s="216"/>
      <c r="AB62" s="22"/>
      <c r="AC62" s="209" t="s">
        <v>76</v>
      </c>
      <c r="AD62" s="210"/>
      <c r="AE62" s="211" t="s">
        <v>77</v>
      </c>
      <c r="AF62" s="212"/>
      <c r="AG62" s="22"/>
      <c r="AH62" s="213" t="s">
        <v>78</v>
      </c>
      <c r="AI62" s="214"/>
      <c r="AJ62" s="215" t="s">
        <v>79</v>
      </c>
      <c r="AK62" s="216"/>
      <c r="AL62" s="22"/>
      <c r="AM62" s="44" t="s">
        <v>6</v>
      </c>
      <c r="AO62" s="135" t="s">
        <v>42</v>
      </c>
      <c r="AP62" s="33"/>
      <c r="AQ62" s="81">
        <f t="shared" si="16"/>
        <v>0.66</v>
      </c>
      <c r="AR62" s="82">
        <f t="shared" si="17"/>
        <v>-4.3367200841153059E-2</v>
      </c>
      <c r="AS62" s="86">
        <f t="shared" si="18"/>
        <v>-6.4641605871126835</v>
      </c>
      <c r="AT62" s="89">
        <f t="shared" si="36"/>
        <v>-4.3367200841153059E-2</v>
      </c>
      <c r="AU62" s="14">
        <f t="shared" si="37"/>
        <v>65.944846848054254</v>
      </c>
      <c r="AV62" s="86">
        <f t="shared" si="38"/>
        <v>1.1522917016425478</v>
      </c>
      <c r="AW62" s="137">
        <f t="shared" si="19"/>
        <v>-20.027894756802706</v>
      </c>
    </row>
    <row r="63" spans="2:49" ht="18.649999999999999" customHeight="1" thickTop="1" thickBot="1">
      <c r="D63" s="1">
        <v>0</v>
      </c>
      <c r="E63" s="8">
        <f t="shared" ref="E63" si="151">$E$9*$B60</f>
        <v>0.10200780000000001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152">D63*I60+F63*I63-E63*J60-G63*J63</f>
        <v>0</v>
      </c>
      <c r="O63" s="9">
        <f t="shared" ref="O63" si="153">(D63*J60+E63*I60+F63*J63+G63*I63)</f>
        <v>0.10200780000000001</v>
      </c>
      <c r="P63" s="2">
        <f t="shared" ref="P63" si="154">D63*K60+F63*K63-E63*L60-G63*L63</f>
        <v>0.98210448612802215</v>
      </c>
      <c r="Q63" s="8">
        <f t="shared" ref="Q63" si="155">(D63*L60+E63*K60+F63*L63+G63*K63)</f>
        <v>0</v>
      </c>
      <c r="S63" s="1">
        <v>0</v>
      </c>
      <c r="T63" s="8">
        <f t="shared" ref="T63" si="156">$T$9*$B60</f>
        <v>0.21767219999999998</v>
      </c>
      <c r="U63" s="2">
        <v>1</v>
      </c>
      <c r="V63" s="8">
        <v>0</v>
      </c>
      <c r="X63" s="1">
        <f t="shared" ref="X63" si="157">N63*S60+P63*S63-O63*T60-Q63*T63</f>
        <v>0</v>
      </c>
      <c r="Y63" s="9">
        <f t="shared" ref="Y63" si="158">(N63*T60+O63*S60+P63*T63+Q63*S63)</f>
        <v>0.31578464412535606</v>
      </c>
      <c r="Z63" s="2">
        <f t="shared" ref="Z63" si="159">N63*U60+P63*U63-O63*V60-Q63*V63</f>
        <v>0.98210448612802215</v>
      </c>
      <c r="AA63" s="8">
        <f t="shared" ref="AA63" si="160">(N63*V60+O63*U60+P63*V63+Q63*U63)</f>
        <v>0</v>
      </c>
      <c r="AB63" s="22"/>
      <c r="AC63" s="1">
        <v>0</v>
      </c>
      <c r="AD63" s="9">
        <v>0</v>
      </c>
      <c r="AE63" s="2">
        <v>1</v>
      </c>
      <c r="AF63" s="8">
        <v>0</v>
      </c>
      <c r="AH63" s="1">
        <f t="shared" ref="AH63" si="161">X63*AC60+Z63*AC63-Y63*AD60-AA63*AD63</f>
        <v>0</v>
      </c>
      <c r="AI63" s="9">
        <f t="shared" ref="AI63" si="162">(X63*AD60+Y63*AC60+Z63*AD63+AA63*AC63)</f>
        <v>0.31578464412535606</v>
      </c>
      <c r="AJ63" s="2">
        <f t="shared" ref="AJ63" si="163">X63*AE60+Z63*AE63-Y63*AF60-AA63*AF63</f>
        <v>0.93602386456174491</v>
      </c>
      <c r="AK63" s="8">
        <f t="shared" ref="AK63" si="164">(X63*AF60+Y63*AE60+Z63*AF63+AA63*AE63)</f>
        <v>0</v>
      </c>
      <c r="AM63" s="45">
        <f t="shared" ref="AM63" si="165">(180/PI())*ATAN(-1*(($AH$9*AJ60+AL60+$AH$9*AJ63+AL63)/($AH$9*AI60+AK60+$AH$9*AI63+AK63)))</f>
        <v>-55.99103180645163</v>
      </c>
      <c r="AO63" s="206">
        <f t="shared" ref="AO63" si="166">20*LOG(((($AH$9*AH60+AJ60-$AH$9*AH63-AJ63)^2+($AH$9*AI60+AK60-$AH$9*AI63-AK63)^2)/(($AH$9*AH60+AJ60+$AH$9*AH63+AJ63)^2+($AH$9*AI60+AK60+$AH$9*AI63+AK63)^2))^0.5)</f>
        <v>-37.792533528464581</v>
      </c>
      <c r="AP63" s="33"/>
      <c r="AQ63" s="81">
        <f t="shared" si="16"/>
        <v>0.68</v>
      </c>
      <c r="AR63" s="82">
        <f t="shared" si="17"/>
        <v>-4.3575236472734744E-2</v>
      </c>
      <c r="AS63" s="86">
        <f t="shared" si="18"/>
        <v>-5.1452636501515974</v>
      </c>
      <c r="AT63" s="89">
        <f t="shared" si="36"/>
        <v>-4.3575236472734744E-2</v>
      </c>
      <c r="AU63" s="14">
        <f t="shared" si="37"/>
        <v>64.685060662720119</v>
      </c>
      <c r="AV63" s="86">
        <f t="shared" si="38"/>
        <v>1.130298160975997</v>
      </c>
      <c r="AW63" s="137">
        <f t="shared" si="19"/>
        <v>-20.007214987917678</v>
      </c>
    </row>
    <row r="64" spans="2:49" ht="18.649999999999999" customHeight="1">
      <c r="AO64" s="33"/>
      <c r="AP64" s="33"/>
      <c r="AQ64" s="81">
        <f t="shared" si="16"/>
        <v>0.7</v>
      </c>
      <c r="AR64" s="82">
        <f t="shared" si="17"/>
        <v>-4.3066887308890023E-2</v>
      </c>
      <c r="AS64" s="86">
        <f t="shared" si="18"/>
        <v>-3.851562436897201</v>
      </c>
      <c r="AT64" s="89">
        <f t="shared" si="36"/>
        <v>-4.3066887308890023E-2</v>
      </c>
      <c r="AU64" s="14">
        <f t="shared" si="37"/>
        <v>63.577781582592053</v>
      </c>
      <c r="AV64" s="86">
        <f t="shared" si="38"/>
        <v>1.110985050973146</v>
      </c>
      <c r="AW64" s="137">
        <f t="shared" si="19"/>
        <v>-20.057923922521713</v>
      </c>
    </row>
    <row r="65" spans="2:49" ht="18.649999999999999" customHeight="1" thickBot="1">
      <c r="D65" s="22" t="s">
        <v>80</v>
      </c>
      <c r="E65" s="22"/>
      <c r="F65" s="22"/>
      <c r="G65" s="22"/>
      <c r="H65" s="22"/>
      <c r="I65" s="22" t="s">
        <v>81</v>
      </c>
      <c r="J65" s="22"/>
      <c r="K65" s="22"/>
      <c r="L65" s="22"/>
      <c r="M65" s="23"/>
      <c r="N65" s="23"/>
      <c r="O65" s="24" t="s">
        <v>82</v>
      </c>
      <c r="P65" s="23"/>
      <c r="Q65" s="23"/>
      <c r="R65" s="23"/>
      <c r="S65" s="22"/>
      <c r="T65" s="22" t="s">
        <v>83</v>
      </c>
      <c r="U65" s="23"/>
      <c r="V65" s="23"/>
      <c r="W65" s="23"/>
      <c r="X65" s="23"/>
      <c r="Y65" s="24" t="s">
        <v>84</v>
      </c>
      <c r="Z65" s="23"/>
      <c r="AA65" s="23"/>
      <c r="AB65" s="23"/>
      <c r="AC65" s="24" t="s">
        <v>85</v>
      </c>
      <c r="AD65" s="22"/>
      <c r="AE65" s="22"/>
      <c r="AF65" s="22"/>
      <c r="AG65" s="22"/>
      <c r="AH65" s="23"/>
      <c r="AI65" s="24" t="s">
        <v>86</v>
      </c>
      <c r="AJ65" s="23"/>
      <c r="AK65" s="23"/>
      <c r="AL65" s="22"/>
      <c r="AQ65" s="81">
        <f t="shared" si="16"/>
        <v>0.72</v>
      </c>
      <c r="AR65" s="82">
        <f t="shared" si="17"/>
        <v>-4.1770267755872115E-2</v>
      </c>
      <c r="AS65" s="86">
        <f t="shared" si="18"/>
        <v>-2.5800068052453589</v>
      </c>
      <c r="AT65" s="89">
        <f t="shared" si="36"/>
        <v>-4.1770267755872115E-2</v>
      </c>
      <c r="AU65" s="14">
        <f t="shared" si="37"/>
        <v>62.624448383055686</v>
      </c>
      <c r="AV65" s="86">
        <f t="shared" si="38"/>
        <v>1.0943803011782525</v>
      </c>
      <c r="AW65" s="137">
        <f t="shared" si="19"/>
        <v>-20.190038915635839</v>
      </c>
    </row>
    <row r="66" spans="2:49" ht="18.649999999999999" customHeight="1" thickBot="1">
      <c r="B66" s="11"/>
      <c r="D66" s="217" t="s">
        <v>55</v>
      </c>
      <c r="E66" s="218"/>
      <c r="F66" s="219" t="s">
        <v>56</v>
      </c>
      <c r="G66" s="220"/>
      <c r="H66" s="204"/>
      <c r="I66" s="217" t="s">
        <v>87</v>
      </c>
      <c r="J66" s="218"/>
      <c r="K66" s="219" t="s">
        <v>88</v>
      </c>
      <c r="L66" s="220"/>
      <c r="M66" s="23"/>
      <c r="N66" s="213" t="s">
        <v>57</v>
      </c>
      <c r="O66" s="214"/>
      <c r="P66" s="215" t="s">
        <v>58</v>
      </c>
      <c r="Q66" s="216"/>
      <c r="R66" s="23"/>
      <c r="S66" s="217" t="s">
        <v>59</v>
      </c>
      <c r="T66" s="218"/>
      <c r="U66" s="219" t="s">
        <v>60</v>
      </c>
      <c r="V66" s="220"/>
      <c r="W66" s="22"/>
      <c r="X66" s="213" t="s">
        <v>61</v>
      </c>
      <c r="Y66" s="214"/>
      <c r="Z66" s="215" t="s">
        <v>62</v>
      </c>
      <c r="AA66" s="216"/>
      <c r="AB66" s="22"/>
      <c r="AC66" s="217" t="s">
        <v>63</v>
      </c>
      <c r="AD66" s="218"/>
      <c r="AE66" s="219" t="s">
        <v>89</v>
      </c>
      <c r="AF66" s="220"/>
      <c r="AG66" s="22"/>
      <c r="AH66" s="213" t="s">
        <v>64</v>
      </c>
      <c r="AI66" s="214"/>
      <c r="AJ66" s="215" t="s">
        <v>65</v>
      </c>
      <c r="AK66" s="216"/>
      <c r="AL66" s="22"/>
      <c r="AM66" s="25" t="s">
        <v>2</v>
      </c>
      <c r="AO66" s="132" t="s">
        <v>41</v>
      </c>
      <c r="AQ66" s="81">
        <f t="shared" si="16"/>
        <v>0.74</v>
      </c>
      <c r="AR66" s="82">
        <f t="shared" si="17"/>
        <v>-3.9632754950175215E-2</v>
      </c>
      <c r="AS66" s="86">
        <f t="shared" si="18"/>
        <v>-1.327517837584244</v>
      </c>
      <c r="AT66" s="89">
        <f t="shared" si="36"/>
        <v>-3.9632754950175215E-2</v>
      </c>
      <c r="AU66" s="14">
        <f t="shared" si="37"/>
        <v>61.828963296947506</v>
      </c>
      <c r="AV66" s="86">
        <f t="shared" si="38"/>
        <v>1.080555833393507</v>
      </c>
      <c r="AW66" s="137">
        <f t="shared" si="19"/>
        <v>-20.417101800092475</v>
      </c>
    </row>
    <row r="67" spans="2:49" ht="18.649999999999999" customHeight="1" thickTop="1" thickBot="1">
      <c r="B67" s="36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9">
        <f t="shared" ref="L67" si="167">IF(0=(1-$J$9*$K$9*$B67^2),10^14,$B67*$K$9/(1-$J$9*$K$9*$B67^2))</f>
        <v>0.19536762989955025</v>
      </c>
      <c r="N67" s="1">
        <f t="shared" ref="N67" si="168">D67*I67+F67*I70-E67*J67-G67*J70</f>
        <v>1</v>
      </c>
      <c r="O67" s="9">
        <f t="shared" ref="O67" si="169">(D67*J67+E67*I67+F67*J70+G67*I70)</f>
        <v>0</v>
      </c>
      <c r="P67" s="2">
        <f t="shared" ref="P67" si="170">D67*K67+F67*K70-E67*L67-G67*L70</f>
        <v>0</v>
      </c>
      <c r="Q67" s="8">
        <f t="shared" ref="Q67" si="171">(D67*L67+E67*K67+F67*L70+G67*K70)</f>
        <v>0.19536762989955025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172">N67*S67+P67*S70-O67*T67-Q67*T70</f>
        <v>0.95274877576775463</v>
      </c>
      <c r="Y67" s="9">
        <f t="shared" ref="Y67" si="173">(N67*T67+O67*S67+P67*T70+Q67*S70)</f>
        <v>0</v>
      </c>
      <c r="Z67" s="2">
        <f t="shared" ref="Z67" si="174">N67*U67+P67*U70-O67*V67-Q67*V70</f>
        <v>0</v>
      </c>
      <c r="AA67" s="8">
        <f t="shared" ref="AA67" si="175">(N67*V67+O67*U67+P67*V70+Q67*U70)</f>
        <v>0.19536762989955025</v>
      </c>
      <c r="AB67" s="22"/>
      <c r="AC67" s="1">
        <v>1</v>
      </c>
      <c r="AD67" s="9">
        <v>0</v>
      </c>
      <c r="AE67" s="2">
        <v>0</v>
      </c>
      <c r="AF67" s="9">
        <f t="shared" ref="AF67" si="176">$B67*$AE$9</f>
        <v>0.162138</v>
      </c>
      <c r="AH67" s="1">
        <f t="shared" ref="AH67" si="177">X67*AC67+Z67*AC70-Y67*AD67-AA67*AD70</f>
        <v>0.95274877576775463</v>
      </c>
      <c r="AI67" s="9">
        <f t="shared" ref="AI67" si="178">(X67*AD67+Y67*AC67+Z67*AD70+AA67*AC70)</f>
        <v>0</v>
      </c>
      <c r="AJ67" s="2">
        <f t="shared" ref="AJ67" si="179">X67*AE67+Z67*AE70-Y67*AF67-AA67*AF70</f>
        <v>0</v>
      </c>
      <c r="AK67" s="8">
        <f t="shared" ref="AK67" si="180">(X67*AF67+Y67*AE67+Z67*AF70+AA67*AE70)</f>
        <v>0.34984441090498247</v>
      </c>
      <c r="AM67" s="26">
        <f t="shared" ref="AM67" si="181">20*LOG((2*$AH$9)/(($AH$9*AH67+AJ67+$AH$9*AH70+AJ70)^2+($AH$9*AI67+AK67+$AH$9*AI70+AK70)^2)^0.5)</f>
        <v>-1.0850813518695421E-3</v>
      </c>
      <c r="AO67" s="133">
        <f t="shared" ref="AO67" si="182">((AI67^2+AJ67^2+AK67^2+AL67^2)/(AI70^2+AJ70^2+AK70^2+AL70^2))^0.5</f>
        <v>0.35505249568912334</v>
      </c>
      <c r="AP67" s="13"/>
      <c r="AQ67" s="81">
        <f t="shared" si="16"/>
        <v>0.76</v>
      </c>
      <c r="AR67" s="82">
        <f t="shared" si="17"/>
        <v>-3.6630015601443966E-2</v>
      </c>
      <c r="AS67" s="86">
        <f t="shared" si="18"/>
        <v>-9.0938571645292787E-2</v>
      </c>
      <c r="AT67" s="89">
        <f t="shared" si="36"/>
        <v>-3.6630015601443966E-2</v>
      </c>
      <c r="AU67" s="14">
        <f t="shared" si="37"/>
        <v>61.198129180322915</v>
      </c>
      <c r="AV67" s="86">
        <f t="shared" si="38"/>
        <v>1.0696355563847959</v>
      </c>
      <c r="AW67" s="137">
        <f t="shared" si="19"/>
        <v>-20.757774211455214</v>
      </c>
    </row>
    <row r="68" spans="2:49" ht="18.649999999999999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O68" s="134"/>
      <c r="AP68" s="33"/>
      <c r="AQ68" s="81">
        <f t="shared" si="16"/>
        <v>0.78</v>
      </c>
      <c r="AR68" s="82">
        <f t="shared" si="17"/>
        <v>-3.2777356354133376E-2</v>
      </c>
      <c r="AS68" s="86">
        <f t="shared" si="18"/>
        <v>1.1330240119611665</v>
      </c>
      <c r="AT68" s="89">
        <f t="shared" si="36"/>
        <v>-3.2777356354133376E-2</v>
      </c>
      <c r="AU68" s="14">
        <f t="shared" si="37"/>
        <v>60.742242699005288</v>
      </c>
      <c r="AV68" s="86">
        <f t="shared" si="38"/>
        <v>1.0618062340694887</v>
      </c>
      <c r="AW68" s="137">
        <f t="shared" si="19"/>
        <v>-21.238482255892034</v>
      </c>
    </row>
    <row r="69" spans="2:49" ht="18.649999999999999" customHeight="1" thickBot="1">
      <c r="D69" s="209" t="s">
        <v>66</v>
      </c>
      <c r="E69" s="210"/>
      <c r="F69" s="211" t="s">
        <v>67</v>
      </c>
      <c r="G69" s="212"/>
      <c r="H69" s="204"/>
      <c r="I69" s="209" t="s">
        <v>68</v>
      </c>
      <c r="J69" s="210"/>
      <c r="K69" s="211" t="s">
        <v>69</v>
      </c>
      <c r="L69" s="212"/>
      <c r="N69" s="213" t="s">
        <v>70</v>
      </c>
      <c r="O69" s="214"/>
      <c r="P69" s="215" t="s">
        <v>71</v>
      </c>
      <c r="Q69" s="216"/>
      <c r="S69" s="209" t="s">
        <v>72</v>
      </c>
      <c r="T69" s="210"/>
      <c r="U69" s="211" t="s">
        <v>73</v>
      </c>
      <c r="V69" s="212"/>
      <c r="W69" s="22"/>
      <c r="X69" s="213" t="s">
        <v>74</v>
      </c>
      <c r="Y69" s="214"/>
      <c r="Z69" s="215" t="s">
        <v>75</v>
      </c>
      <c r="AA69" s="216"/>
      <c r="AB69" s="22"/>
      <c r="AC69" s="209" t="s">
        <v>76</v>
      </c>
      <c r="AD69" s="210"/>
      <c r="AE69" s="211" t="s">
        <v>77</v>
      </c>
      <c r="AF69" s="212"/>
      <c r="AG69" s="22"/>
      <c r="AH69" s="213" t="s">
        <v>78</v>
      </c>
      <c r="AI69" s="214"/>
      <c r="AJ69" s="215" t="s">
        <v>79</v>
      </c>
      <c r="AK69" s="216"/>
      <c r="AL69" s="22"/>
      <c r="AM69" s="44" t="s">
        <v>6</v>
      </c>
      <c r="AO69" s="135" t="s">
        <v>42</v>
      </c>
      <c r="AP69" s="33"/>
      <c r="AQ69" s="81">
        <f t="shared" si="16"/>
        <v>0.8</v>
      </c>
      <c r="AR69" s="82">
        <f t="shared" si="17"/>
        <v>-2.8143924947356895E-2</v>
      </c>
      <c r="AS69" s="86">
        <f t="shared" si="18"/>
        <v>2.3478688659412734</v>
      </c>
      <c r="AT69" s="89">
        <f t="shared" si="36"/>
        <v>-2.8143924947356895E-2</v>
      </c>
      <c r="AU69" s="14">
        <f t="shared" si="37"/>
        <v>60.47590256540051</v>
      </c>
      <c r="AV69" s="86">
        <f t="shared" si="38"/>
        <v>1.0573323340291216</v>
      </c>
      <c r="AW69" s="137">
        <f t="shared" si="19"/>
        <v>-21.898060836551085</v>
      </c>
    </row>
    <row r="70" spans="2:49" ht="18.649999999999999" customHeight="1" thickTop="1" thickBot="1">
      <c r="D70" s="1">
        <v>0</v>
      </c>
      <c r="E70" s="8">
        <f t="shared" ref="E70" si="183">$E$9*$B67</f>
        <v>0.11334200000000001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184">D70*I67+F70*I70-E70*J67-G70*J70</f>
        <v>0</v>
      </c>
      <c r="O70" s="9">
        <f t="shared" ref="O70" si="185">(D70*J67+E70*I67+F70*J70+G70*I70)</f>
        <v>0.11334200000000001</v>
      </c>
      <c r="P70" s="2">
        <f t="shared" ref="P70" si="186">D70*K67+F70*K70-E70*L67-G70*L70</f>
        <v>0.97785664209192513</v>
      </c>
      <c r="Q70" s="8">
        <f t="shared" ref="Q70" si="187">(D70*L67+E70*K67+F70*L70+G70*K70)</f>
        <v>0</v>
      </c>
      <c r="S70" s="1">
        <v>0</v>
      </c>
      <c r="T70" s="8">
        <f t="shared" ref="T70" si="188">$T$9*$B67</f>
        <v>0.24185800000000002</v>
      </c>
      <c r="U70" s="2">
        <v>1</v>
      </c>
      <c r="V70" s="8">
        <v>0</v>
      </c>
      <c r="X70" s="1">
        <f t="shared" ref="X70" si="189">N70*S67+P70*S70-O70*T67-Q70*T70</f>
        <v>0</v>
      </c>
      <c r="Y70" s="9">
        <f t="shared" ref="Y70" si="190">(N70*T67+O70*S67+P70*T70+Q70*S70)</f>
        <v>0.34984445174306888</v>
      </c>
      <c r="Z70" s="2">
        <f t="shared" ref="Z70" si="191">N70*U67+P70*U70-O70*V67-Q70*V70</f>
        <v>0.97785664209192513</v>
      </c>
      <c r="AA70" s="8">
        <f t="shared" ref="AA70" si="192">(N70*V67+O70*U67+P70*V70+Q70*U70)</f>
        <v>0</v>
      </c>
      <c r="AB70" s="22"/>
      <c r="AC70" s="1">
        <v>0</v>
      </c>
      <c r="AD70" s="9">
        <v>0</v>
      </c>
      <c r="AE70" s="2">
        <v>1</v>
      </c>
      <c r="AF70" s="8">
        <v>0</v>
      </c>
      <c r="AH70" s="1">
        <f t="shared" ref="AH70" si="193">X70*AC67+Z70*AC70-Y70*AD67-AA70*AD70</f>
        <v>0</v>
      </c>
      <c r="AI70" s="9">
        <f t="shared" ref="AI70" si="194">(X70*AD67+Y70*AC67+Z70*AD70+AA70*AC70)</f>
        <v>0.34984445174306888</v>
      </c>
      <c r="AJ70" s="2">
        <f t="shared" ref="AJ70" si="195">X70*AE67+Z70*AE70-Y70*AF67-AA70*AF70</f>
        <v>0.92113356237520738</v>
      </c>
      <c r="AK70" s="8">
        <f t="shared" ref="AK70" si="196">(X70*AF67+Y70*AE67+Z70*AF70+AA70*AE70)</f>
        <v>0</v>
      </c>
      <c r="AM70" s="45">
        <f t="shared" ref="AM70" si="197">(180/PI())*ATAN(-1*(($AH$9*AJ67+AL67+$AH$9*AJ70+AL70)/($AH$9*AI67+AK67+$AH$9*AI70+AK70)))</f>
        <v>-52.779861464786443</v>
      </c>
      <c r="AO70" s="206">
        <f t="shared" ref="AO70" si="198">20*LOG(((($AH$9*AH67+AJ67-$AH$9*AH70-AJ70)^2+($AH$9*AI67+AK67-$AH$9*AI70-AK70)^2)/(($AH$9*AH67+AJ67+$AH$9*AH70+AJ70)^2+($AH$9*AI67+AK67+$AH$9*AI70+AK70)^2))^0.5)</f>
        <v>-36.023762644473301</v>
      </c>
      <c r="AP70" s="33"/>
      <c r="AQ70" s="81">
        <f t="shared" si="16"/>
        <v>0.82</v>
      </c>
      <c r="AR70" s="82">
        <f t="shared" si="17"/>
        <v>-2.287039307098487E-2</v>
      </c>
      <c r="AS70" s="86">
        <f t="shared" si="18"/>
        <v>3.557386917249278</v>
      </c>
      <c r="AT70" s="89">
        <f t="shared" si="36"/>
        <v>-2.287039307098487E-2</v>
      </c>
      <c r="AU70" s="14">
        <f t="shared" si="37"/>
        <v>60.419117866165244</v>
      </c>
      <c r="AV70" s="86">
        <f t="shared" si="38"/>
        <v>1.0565764604723495</v>
      </c>
      <c r="AW70" s="137">
        <f t="shared" si="19"/>
        <v>-22.79653700286466</v>
      </c>
    </row>
    <row r="71" spans="2:49" ht="18.649999999999999" customHeight="1">
      <c r="AO71" s="33"/>
      <c r="AP71" s="33"/>
      <c r="AQ71" s="81">
        <f t="shared" si="16"/>
        <v>0.84</v>
      </c>
      <c r="AR71" s="82">
        <f t="shared" si="17"/>
        <v>-1.7190861238492641E-2</v>
      </c>
      <c r="AS71" s="86">
        <f t="shared" si="18"/>
        <v>4.7657692745725839</v>
      </c>
      <c r="AT71" s="89">
        <f t="shared" si="36"/>
        <v>-1.7190861238492641E-2</v>
      </c>
      <c r="AU71" s="14">
        <f t="shared" si="37"/>
        <v>60.598841270472846</v>
      </c>
      <c r="AV71" s="86">
        <f t="shared" si="38"/>
        <v>1.0600277414143364</v>
      </c>
      <c r="AW71" s="137">
        <f t="shared" si="19"/>
        <v>-24.033459360440222</v>
      </c>
    </row>
    <row r="72" spans="2:49" ht="18.649999999999999" customHeight="1" thickBot="1">
      <c r="D72" s="22" t="s">
        <v>80</v>
      </c>
      <c r="E72" s="22"/>
      <c r="F72" s="22"/>
      <c r="G72" s="22"/>
      <c r="H72" s="22"/>
      <c r="I72" s="22" t="s">
        <v>81</v>
      </c>
      <c r="J72" s="22"/>
      <c r="K72" s="22"/>
      <c r="L72" s="22"/>
      <c r="M72" s="23"/>
      <c r="N72" s="23"/>
      <c r="O72" s="24" t="s">
        <v>82</v>
      </c>
      <c r="P72" s="23"/>
      <c r="Q72" s="23"/>
      <c r="R72" s="23"/>
      <c r="S72" s="22"/>
      <c r="T72" s="22" t="s">
        <v>83</v>
      </c>
      <c r="U72" s="23"/>
      <c r="V72" s="23"/>
      <c r="W72" s="23"/>
      <c r="X72" s="23"/>
      <c r="Y72" s="24" t="s">
        <v>84</v>
      </c>
      <c r="Z72" s="23"/>
      <c r="AA72" s="23"/>
      <c r="AB72" s="23"/>
      <c r="AC72" s="24" t="s">
        <v>85</v>
      </c>
      <c r="AD72" s="22"/>
      <c r="AE72" s="22"/>
      <c r="AF72" s="22"/>
      <c r="AG72" s="22"/>
      <c r="AH72" s="23"/>
      <c r="AI72" s="24" t="s">
        <v>86</v>
      </c>
      <c r="AJ72" s="23"/>
      <c r="AK72" s="23"/>
      <c r="AL72" s="22"/>
      <c r="AQ72" s="81">
        <f t="shared" si="16"/>
        <v>0.86</v>
      </c>
      <c r="AR72" s="82">
        <f t="shared" si="17"/>
        <v>-1.1459829829593628E-2</v>
      </c>
      <c r="AS72" s="86">
        <f t="shared" si="18"/>
        <v>5.977746099982042</v>
      </c>
      <c r="AT72" s="89">
        <f t="shared" si="36"/>
        <v>-1.1459829829593628E-2</v>
      </c>
      <c r="AU72" s="14">
        <f t="shared" si="37"/>
        <v>61.051113633487688</v>
      </c>
      <c r="AV72" s="86">
        <f t="shared" si="38"/>
        <v>1.0683417389931953</v>
      </c>
      <c r="AW72" s="137">
        <f t="shared" si="19"/>
        <v>-25.791790080829678</v>
      </c>
    </row>
    <row r="73" spans="2:49" ht="18.649999999999999" customHeight="1" thickBot="1">
      <c r="B73" s="11"/>
      <c r="D73" s="217" t="s">
        <v>55</v>
      </c>
      <c r="E73" s="218"/>
      <c r="F73" s="219" t="s">
        <v>56</v>
      </c>
      <c r="G73" s="220"/>
      <c r="H73" s="204"/>
      <c r="I73" s="217" t="s">
        <v>87</v>
      </c>
      <c r="J73" s="218"/>
      <c r="K73" s="219" t="s">
        <v>88</v>
      </c>
      <c r="L73" s="220"/>
      <c r="M73" s="23"/>
      <c r="N73" s="213" t="s">
        <v>57</v>
      </c>
      <c r="O73" s="214"/>
      <c r="P73" s="215" t="s">
        <v>58</v>
      </c>
      <c r="Q73" s="216"/>
      <c r="R73" s="23"/>
      <c r="S73" s="217" t="s">
        <v>59</v>
      </c>
      <c r="T73" s="218"/>
      <c r="U73" s="219" t="s">
        <v>60</v>
      </c>
      <c r="V73" s="220"/>
      <c r="W73" s="22"/>
      <c r="X73" s="213" t="s">
        <v>61</v>
      </c>
      <c r="Y73" s="214"/>
      <c r="Z73" s="215" t="s">
        <v>62</v>
      </c>
      <c r="AA73" s="216"/>
      <c r="AB73" s="22"/>
      <c r="AC73" s="217" t="s">
        <v>63</v>
      </c>
      <c r="AD73" s="218"/>
      <c r="AE73" s="219" t="s">
        <v>89</v>
      </c>
      <c r="AF73" s="220"/>
      <c r="AG73" s="22"/>
      <c r="AH73" s="213" t="s">
        <v>64</v>
      </c>
      <c r="AI73" s="214"/>
      <c r="AJ73" s="215" t="s">
        <v>65</v>
      </c>
      <c r="AK73" s="216"/>
      <c r="AL73" s="22"/>
      <c r="AM73" s="25" t="s">
        <v>2</v>
      </c>
      <c r="AO73" s="132" t="s">
        <v>41</v>
      </c>
      <c r="AQ73" s="81">
        <f t="shared" si="16"/>
        <v>0.88</v>
      </c>
      <c r="AR73" s="82">
        <f t="shared" si="17"/>
        <v>-6.185157439128809E-3</v>
      </c>
      <c r="AS73" s="86">
        <f t="shared" si="18"/>
        <v>7.1987683726517968</v>
      </c>
      <c r="AT73" s="89">
        <f t="shared" si="36"/>
        <v>-6.185157439128809E-3</v>
      </c>
      <c r="AU73" s="14">
        <f t="shared" si="37"/>
        <v>61.824104173481267</v>
      </c>
      <c r="AV73" s="86">
        <f t="shared" si="38"/>
        <v>1.0823973678163281</v>
      </c>
      <c r="AW73" s="137">
        <f t="shared" si="19"/>
        <v>-28.467427736818767</v>
      </c>
    </row>
    <row r="74" spans="2:49" ht="18.649999999999999" customHeight="1" thickTop="1" thickBot="1">
      <c r="B74" s="36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9">
        <f t="shared" ref="L74" si="199">IF(0=(1-$J$9*$K$9*$B74^2),10^14,$B74*$K$9/(1-$J$9*$K$9*$B74^2))</f>
        <v>0.21544470900652946</v>
      </c>
      <c r="N74" s="1">
        <f t="shared" ref="N74" si="200">D74*I74+F74*I77-E74*J74-G74*J77</f>
        <v>1</v>
      </c>
      <c r="O74" s="9">
        <f t="shared" ref="O74" si="201">(D74*J74+E74*I74+F74*J77+G74*I77)</f>
        <v>0</v>
      </c>
      <c r="P74" s="2">
        <f t="shared" ref="P74" si="202">D74*K74+F74*K77-E74*L74-G74*L77</f>
        <v>0</v>
      </c>
      <c r="Q74" s="8">
        <f t="shared" ref="Q74" si="203">(D74*L74+E74*K74+F74*L77+G74*K77)</f>
        <v>0.21544470900652946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204">N74*S74+P74*S77-O74*T74-Q74*T77</f>
        <v>0.94268227092600865</v>
      </c>
      <c r="Y74" s="9">
        <f t="shared" ref="Y74" si="205">(N74*T74+O74*S74+P74*T77+Q74*S77)</f>
        <v>0</v>
      </c>
      <c r="Z74" s="2">
        <f t="shared" ref="Z74" si="206">N74*U74+P74*U77-O74*V74-Q74*V77</f>
        <v>0</v>
      </c>
      <c r="AA74" s="8">
        <f t="shared" ref="AA74" si="207">(N74*V74+O74*U74+P74*V77+Q74*U77)</f>
        <v>0.21544470900652946</v>
      </c>
      <c r="AB74" s="22"/>
      <c r="AC74" s="1">
        <v>1</v>
      </c>
      <c r="AD74" s="9">
        <v>0</v>
      </c>
      <c r="AE74" s="2">
        <v>0</v>
      </c>
      <c r="AF74" s="9">
        <f t="shared" ref="AF74" si="208">$B74*$AE$9</f>
        <v>0.1783518</v>
      </c>
      <c r="AH74" s="1">
        <f t="shared" ref="AH74" si="209">X74*AC74+Z74*AC77-Y74*AD74-AA74*AD77</f>
        <v>0.94268227092600865</v>
      </c>
      <c r="AI74" s="9">
        <f t="shared" ref="AI74" si="210">(X74*AD74+Y74*AC74+Z74*AD77+AA74*AC77)</f>
        <v>0</v>
      </c>
      <c r="AJ74" s="2">
        <f t="shared" ref="AJ74" si="211">X74*AE74+Z74*AE77-Y74*AF74-AA74*AF77</f>
        <v>0</v>
      </c>
      <c r="AK74" s="8">
        <f t="shared" ref="AK74" si="212">(X74*AF74+Y74*AE74+Z74*AF77+AA74*AE77)</f>
        <v>0.38357378885427074</v>
      </c>
      <c r="AM74" s="26">
        <f t="shared" ref="AM74" si="213">20*LOG((2*$AH$9)/(($AH$9*AH74+AJ74+$AH$9*AH77+AJ77)^2+($AH$9*AI74+AK74+$AH$9*AI77+AK77)^2)^0.5)</f>
        <v>-1.5637432451478749E-3</v>
      </c>
      <c r="AO74" s="133">
        <f t="shared" ref="AO74" si="214">((AI74^2+AJ74^2+AK74^2+AL74^2)/(AI77^2+AJ77^2+AK77^2+AL77^2))^0.5</f>
        <v>0.39033401202841567</v>
      </c>
      <c r="AP74" s="13"/>
      <c r="AQ74" s="81">
        <f t="shared" si="16"/>
        <v>0.9</v>
      </c>
      <c r="AR74" s="82">
        <f t="shared" si="17"/>
        <v>-2.067941170723041E-3</v>
      </c>
      <c r="AS74" s="86">
        <f t="shared" si="18"/>
        <v>8.4352504561214232</v>
      </c>
      <c r="AT74" s="89">
        <f t="shared" si="36"/>
        <v>-2.067941170723041E-3</v>
      </c>
      <c r="AU74" s="14">
        <f t="shared" si="37"/>
        <v>62.982488230402325</v>
      </c>
      <c r="AV74" s="86">
        <f t="shared" si="38"/>
        <v>1.1033794372758416</v>
      </c>
      <c r="AW74" s="137">
        <f t="shared" si="19"/>
        <v>-33.223495245706083</v>
      </c>
    </row>
    <row r="75" spans="2:49" ht="18.649999999999999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O75" s="134"/>
      <c r="AP75" s="33"/>
      <c r="AQ75" s="81">
        <f t="shared" si="16"/>
        <v>0.92</v>
      </c>
      <c r="AR75" s="82">
        <f t="shared" si="17"/>
        <v>-5.0144089959776363E-5</v>
      </c>
      <c r="AS75" s="86">
        <f t="shared" si="18"/>
        <v>9.6949002207294708</v>
      </c>
      <c r="AT75" s="89">
        <f t="shared" si="36"/>
        <v>-5.0144089959776363E-5</v>
      </c>
      <c r="AU75" s="14">
        <f t="shared" si="37"/>
        <v>64.613865741369679</v>
      </c>
      <c r="AV75" s="86">
        <f t="shared" si="38"/>
        <v>1.132900680764326</v>
      </c>
      <c r="AW75" s="137">
        <f t="shared" si="19"/>
        <v>-49.375670645700026</v>
      </c>
    </row>
    <row r="76" spans="2:49" ht="18.649999999999999" customHeight="1" thickBot="1">
      <c r="D76" s="209" t="s">
        <v>66</v>
      </c>
      <c r="E76" s="210"/>
      <c r="F76" s="211" t="s">
        <v>67</v>
      </c>
      <c r="G76" s="212"/>
      <c r="H76" s="204"/>
      <c r="I76" s="209" t="s">
        <v>68</v>
      </c>
      <c r="J76" s="210"/>
      <c r="K76" s="211" t="s">
        <v>69</v>
      </c>
      <c r="L76" s="212"/>
      <c r="N76" s="213" t="s">
        <v>70</v>
      </c>
      <c r="O76" s="214"/>
      <c r="P76" s="215" t="s">
        <v>71</v>
      </c>
      <c r="Q76" s="216"/>
      <c r="S76" s="209" t="s">
        <v>72</v>
      </c>
      <c r="T76" s="210"/>
      <c r="U76" s="211" t="s">
        <v>73</v>
      </c>
      <c r="V76" s="212"/>
      <c r="W76" s="22"/>
      <c r="X76" s="213" t="s">
        <v>74</v>
      </c>
      <c r="Y76" s="214"/>
      <c r="Z76" s="215" t="s">
        <v>75</v>
      </c>
      <c r="AA76" s="216"/>
      <c r="AB76" s="22"/>
      <c r="AC76" s="209" t="s">
        <v>76</v>
      </c>
      <c r="AD76" s="210"/>
      <c r="AE76" s="211" t="s">
        <v>77</v>
      </c>
      <c r="AF76" s="212"/>
      <c r="AG76" s="22"/>
      <c r="AH76" s="213" t="s">
        <v>78</v>
      </c>
      <c r="AI76" s="214"/>
      <c r="AJ76" s="215" t="s">
        <v>79</v>
      </c>
      <c r="AK76" s="216"/>
      <c r="AL76" s="22"/>
      <c r="AM76" s="44" t="s">
        <v>6</v>
      </c>
      <c r="AO76" s="135" t="s">
        <v>42</v>
      </c>
      <c r="AP76" s="33"/>
      <c r="AQ76" s="81">
        <f t="shared" si="16"/>
        <v>0.94</v>
      </c>
      <c r="AR76" s="82">
        <f t="shared" si="17"/>
        <v>-1.3704714385229699E-3</v>
      </c>
      <c r="AS76" s="86">
        <f t="shared" si="18"/>
        <v>10.987177535556858</v>
      </c>
      <c r="AT76" s="89">
        <f t="shared" si="36"/>
        <v>-1.3704714385229699E-3</v>
      </c>
      <c r="AU76" s="14">
        <f t="shared" si="37"/>
        <v>66.838367000185031</v>
      </c>
      <c r="AV76" s="86">
        <f t="shared" si="38"/>
        <v>1.1731861770817653</v>
      </c>
      <c r="AW76" s="137">
        <f t="shared" si="19"/>
        <v>-35.009828440677957</v>
      </c>
    </row>
    <row r="77" spans="2:49" ht="18.649999999999999" customHeight="1" thickTop="1" thickBot="1">
      <c r="D77" s="1">
        <v>0</v>
      </c>
      <c r="E77" s="8">
        <f t="shared" ref="E77" si="215">$E$9*$B74</f>
        <v>0.12467620000000001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216">D77*I74+F77*I77-E77*J74-G77*J77</f>
        <v>0</v>
      </c>
      <c r="O77" s="9">
        <f t="shared" ref="O77" si="217">(D77*J74+E77*I74+F77*J77+G77*I77)</f>
        <v>0.12467620000000001</v>
      </c>
      <c r="P77" s="2">
        <f t="shared" ref="P77" si="218">D77*K74+F77*K77-E77*L74-G77*L77</f>
        <v>0.97313917237096015</v>
      </c>
      <c r="Q77" s="8">
        <f t="shared" ref="Q77" si="219">(D77*L74+E77*K74+F77*L77+G77*K77)</f>
        <v>0</v>
      </c>
      <c r="S77" s="1">
        <v>0</v>
      </c>
      <c r="T77" s="8">
        <f t="shared" ref="T77" si="220">$T$9*$B74</f>
        <v>0.2660438</v>
      </c>
      <c r="U77" s="2">
        <v>1</v>
      </c>
      <c r="V77" s="8">
        <v>0</v>
      </c>
      <c r="X77" s="1">
        <f t="shared" ref="X77" si="221">N77*S74+P77*S77-O77*T74-Q77*T77</f>
        <v>0</v>
      </c>
      <c r="Y77" s="9">
        <f t="shared" ref="Y77" si="222">(N77*T74+O77*S74+P77*T77+Q77*S77)</f>
        <v>0.38357384334642525</v>
      </c>
      <c r="Z77" s="2">
        <f t="shared" ref="Z77" si="223">N77*U74+P77*U77-O77*V74-Q77*V77</f>
        <v>0.97313917237096015</v>
      </c>
      <c r="AA77" s="8">
        <f t="shared" ref="AA77" si="224">(N77*V74+O77*U74+P77*V77+Q77*U77)</f>
        <v>0</v>
      </c>
      <c r="AB77" s="22"/>
      <c r="AC77" s="1">
        <v>0</v>
      </c>
      <c r="AD77" s="9">
        <v>0</v>
      </c>
      <c r="AE77" s="2">
        <v>1</v>
      </c>
      <c r="AF77" s="8">
        <v>0</v>
      </c>
      <c r="AH77" s="1">
        <f t="shared" ref="AH77" si="225">X77*AC74+Z77*AC77-Y77*AD74-AA77*AD77</f>
        <v>0</v>
      </c>
      <c r="AI77" s="9">
        <f t="shared" ref="AI77" si="226">(X77*AD74+Y77*AC74+Z77*AD77+AA77*AC77)</f>
        <v>0.38357384334642525</v>
      </c>
      <c r="AJ77" s="2">
        <f t="shared" ref="AJ77" si="227">X77*AE74+Z77*AE77-Y77*AF74-AA77*AF77</f>
        <v>0.90472808697720719</v>
      </c>
      <c r="AK77" s="8">
        <f t="shared" ref="AK77" si="228">(X77*AF74+Y77*AE74+Z77*AF77+AA77*AE77)</f>
        <v>0</v>
      </c>
      <c r="AM77" s="45">
        <f t="shared" ref="AM77" si="229">(180/PI())*ATAN(-1*(($AH$9*AJ74+AL74+$AH$9*AJ77+AL77)/($AH$9*AI74+AK74+$AH$9*AI77+AK77)))</f>
        <v>-49.704331589661187</v>
      </c>
      <c r="AO77" s="206">
        <f t="shared" ref="AO77" si="230">20*LOG(((($AH$9*AH74+AJ74-$AH$9*AH77-AJ77)^2+($AH$9*AI74+AK74-$AH$9*AI77-AK77)^2)/(($AH$9*AH74+AJ74+$AH$9*AH77+AJ77)^2+($AH$9*AI74+AK74+$AH$9*AI77+AK77)^2))^0.5)</f>
        <v>-34.436970494194362</v>
      </c>
      <c r="AP77" s="33"/>
      <c r="AQ77" s="81">
        <f t="shared" si="16"/>
        <v>0.96</v>
      </c>
      <c r="AR77" s="82">
        <f t="shared" si="17"/>
        <v>-7.6283275382004528E-3</v>
      </c>
      <c r="AS77" s="86">
        <f t="shared" si="18"/>
        <v>12.32394487556056</v>
      </c>
      <c r="AT77" s="89">
        <f t="shared" si="36"/>
        <v>-7.6283275382004528E-3</v>
      </c>
      <c r="AU77" s="14">
        <f t="shared" si="37"/>
        <v>69.823367318375887</v>
      </c>
      <c r="AV77" s="86">
        <f t="shared" si="38"/>
        <v>1.2273591455892043</v>
      </c>
      <c r="AW77" s="137">
        <f t="shared" si="19"/>
        <v>-27.557363397316102</v>
      </c>
    </row>
    <row r="78" spans="2:49" ht="18.649999999999999" customHeight="1">
      <c r="AO78" s="33"/>
      <c r="AP78" s="33"/>
      <c r="AQ78" s="81">
        <f t="shared" si="16"/>
        <v>0.98</v>
      </c>
      <c r="AR78" s="82">
        <f t="shared" si="17"/>
        <v>-2.0854493286010242E-2</v>
      </c>
      <c r="AS78" s="86">
        <f t="shared" si="18"/>
        <v>13.720412221928079</v>
      </c>
      <c r="AT78" s="89">
        <f t="shared" si="36"/>
        <v>-2.0854493286010242E-2</v>
      </c>
      <c r="AU78" s="14">
        <f t="shared" si="37"/>
        <v>73.806630977903282</v>
      </c>
      <c r="AV78" s="86">
        <f t="shared" si="38"/>
        <v>1.2998966904016154</v>
      </c>
      <c r="AW78" s="137">
        <f t="shared" si="19"/>
        <v>-23.196269767083265</v>
      </c>
    </row>
    <row r="79" spans="2:49" ht="18.649999999999999" customHeight="1" thickBot="1">
      <c r="D79" s="22" t="s">
        <v>80</v>
      </c>
      <c r="E79" s="22"/>
      <c r="F79" s="22"/>
      <c r="G79" s="22"/>
      <c r="H79" s="22"/>
      <c r="I79" s="22" t="s">
        <v>81</v>
      </c>
      <c r="J79" s="22"/>
      <c r="K79" s="22"/>
      <c r="L79" s="22"/>
      <c r="M79" s="23"/>
      <c r="N79" s="23"/>
      <c r="O79" s="24" t="s">
        <v>82</v>
      </c>
      <c r="P79" s="23"/>
      <c r="Q79" s="23"/>
      <c r="R79" s="23"/>
      <c r="S79" s="22"/>
      <c r="T79" s="22" t="s">
        <v>83</v>
      </c>
      <c r="U79" s="23"/>
      <c r="V79" s="23"/>
      <c r="W79" s="23"/>
      <c r="X79" s="23"/>
      <c r="Y79" s="24" t="s">
        <v>84</v>
      </c>
      <c r="Z79" s="23"/>
      <c r="AA79" s="23"/>
      <c r="AB79" s="23"/>
      <c r="AC79" s="24" t="s">
        <v>85</v>
      </c>
      <c r="AD79" s="22"/>
      <c r="AE79" s="22"/>
      <c r="AF79" s="22"/>
      <c r="AG79" s="22"/>
      <c r="AH79" s="23"/>
      <c r="AI79" s="24" t="s">
        <v>86</v>
      </c>
      <c r="AJ79" s="23"/>
      <c r="AK79" s="23"/>
      <c r="AL79" s="22"/>
      <c r="AQ79" s="196">
        <f t="shared" si="16"/>
        <v>1</v>
      </c>
      <c r="AR79" s="197">
        <f t="shared" si="17"/>
        <v>-4.3585240085656687E-2</v>
      </c>
      <c r="AS79" s="198">
        <f t="shared" si="18"/>
        <v>15.196544841486146</v>
      </c>
      <c r="AT79" s="202">
        <f t="shared" si="36"/>
        <v>-4.3585240085656687E-2</v>
      </c>
      <c r="AU79" s="200">
        <f t="shared" si="37"/>
        <v>79.133821007696895</v>
      </c>
      <c r="AV79" s="198">
        <f t="shared" si="38"/>
        <v>1.3973807107661498</v>
      </c>
      <c r="AW79" s="201">
        <f t="shared" si="19"/>
        <v>-20.006223081368915</v>
      </c>
    </row>
    <row r="80" spans="2:49" ht="18.649999999999999" customHeight="1" thickBot="1">
      <c r="B80" s="11"/>
      <c r="D80" s="217" t="s">
        <v>55</v>
      </c>
      <c r="E80" s="218"/>
      <c r="F80" s="219" t="s">
        <v>56</v>
      </c>
      <c r="G80" s="220"/>
      <c r="H80" s="204"/>
      <c r="I80" s="217" t="s">
        <v>87</v>
      </c>
      <c r="J80" s="218"/>
      <c r="K80" s="219" t="s">
        <v>88</v>
      </c>
      <c r="L80" s="220"/>
      <c r="M80" s="23"/>
      <c r="N80" s="213" t="s">
        <v>57</v>
      </c>
      <c r="O80" s="214"/>
      <c r="P80" s="215" t="s">
        <v>58</v>
      </c>
      <c r="Q80" s="216"/>
      <c r="R80" s="23"/>
      <c r="S80" s="217" t="s">
        <v>59</v>
      </c>
      <c r="T80" s="218"/>
      <c r="U80" s="219" t="s">
        <v>60</v>
      </c>
      <c r="V80" s="220"/>
      <c r="W80" s="22"/>
      <c r="X80" s="213" t="s">
        <v>61</v>
      </c>
      <c r="Y80" s="214"/>
      <c r="Z80" s="215" t="s">
        <v>62</v>
      </c>
      <c r="AA80" s="216"/>
      <c r="AB80" s="22"/>
      <c r="AC80" s="217" t="s">
        <v>63</v>
      </c>
      <c r="AD80" s="218"/>
      <c r="AE80" s="219" t="s">
        <v>89</v>
      </c>
      <c r="AF80" s="220"/>
      <c r="AG80" s="22"/>
      <c r="AH80" s="213" t="s">
        <v>64</v>
      </c>
      <c r="AI80" s="214"/>
      <c r="AJ80" s="215" t="s">
        <v>65</v>
      </c>
      <c r="AK80" s="216"/>
      <c r="AL80" s="22"/>
      <c r="AM80" s="25" t="s">
        <v>2</v>
      </c>
      <c r="AO80" s="132" t="s">
        <v>41</v>
      </c>
      <c r="AQ80" s="81">
        <f t="shared" si="16"/>
        <v>1.02</v>
      </c>
      <c r="AR80" s="82">
        <f t="shared" si="17"/>
        <v>-7.8933740337146785E-2</v>
      </c>
      <c r="AS80" s="86">
        <f t="shared" si="18"/>
        <v>16.779221261640085</v>
      </c>
      <c r="AT80" s="202">
        <f t="shared" si="36"/>
        <v>-7.8933740337146785E-2</v>
      </c>
      <c r="AU80" s="14">
        <f t="shared" si="37"/>
        <v>86.321403221879862</v>
      </c>
      <c r="AV80" s="86">
        <f t="shared" si="38"/>
        <v>1.5297824500093526</v>
      </c>
      <c r="AW80" s="137">
        <f t="shared" si="19"/>
        <v>-17.444623380157367</v>
      </c>
    </row>
    <row r="81" spans="2:49" ht="18.649999999999999" customHeight="1" thickTop="1" thickBot="1">
      <c r="B81" s="36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9">
        <f t="shared" ref="L81" si="231">IF(0=(1-$J$9*$K$9*$B81^2),10^14,$B81*$K$9/(1-$J$9*$K$9*$B81^2))</f>
        <v>0.23567957433702352</v>
      </c>
      <c r="N81" s="1">
        <f t="shared" ref="N81" si="232">D81*I81+F81*I84-E81*J81-G81*J84</f>
        <v>1</v>
      </c>
      <c r="O81" s="9">
        <f t="shared" ref="O81" si="233">(D81*J81+E81*I81+F81*J84+G81*I84)</f>
        <v>0</v>
      </c>
      <c r="P81" s="2">
        <f t="shared" ref="P81" si="234">D81*K81+F81*K84-E81*L81-G81*L84</f>
        <v>0</v>
      </c>
      <c r="Q81" s="8">
        <f t="shared" ref="Q81" si="235">(D81*L81+E81*K81+F81*L84+G81*K84)</f>
        <v>0.23567957433702352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236">N81*S81+P81*S84-O81*T81-Q81*T84</f>
        <v>0.93159881141199541</v>
      </c>
      <c r="Y81" s="9">
        <f t="shared" ref="Y81" si="237">(N81*T81+O81*S81+P81*T84+Q81*S84)</f>
        <v>0</v>
      </c>
      <c r="Z81" s="2">
        <f t="shared" ref="Z81" si="238">N81*U81+P81*U84-O81*V81-Q81*V84</f>
        <v>0</v>
      </c>
      <c r="AA81" s="8">
        <f t="shared" ref="AA81" si="239">(N81*V81+O81*U81+P81*V84+Q81*U84)</f>
        <v>0.23567957433702352</v>
      </c>
      <c r="AB81" s="22"/>
      <c r="AC81" s="1">
        <v>1</v>
      </c>
      <c r="AD81" s="9">
        <v>0</v>
      </c>
      <c r="AE81" s="2">
        <v>0</v>
      </c>
      <c r="AF81" s="9">
        <f t="shared" ref="AF81" si="240">$B81*$AE$9</f>
        <v>0.19456560000000001</v>
      </c>
      <c r="AH81" s="1">
        <f t="shared" ref="AH81" si="241">X81*AC81+Z81*AC84-Y81*AD81-AA81*AD84</f>
        <v>0.93159881141199541</v>
      </c>
      <c r="AI81" s="9">
        <f t="shared" ref="AI81" si="242">(X81*AD81+Y81*AC81+Z81*AD84+AA81*AC84)</f>
        <v>0</v>
      </c>
      <c r="AJ81" s="2">
        <f t="shared" ref="AJ81" si="243">X81*AE81+Z81*AE84-Y81*AF81-AA81*AF84</f>
        <v>0</v>
      </c>
      <c r="AK81" s="8">
        <f t="shared" ref="AK81" si="244">(X81*AF81+Y81*AE81+Z81*AF84+AA81*AE84)</f>
        <v>0.41693665603868524</v>
      </c>
      <c r="AM81" s="26">
        <f t="shared" ref="AM81" si="245">20*LOG((2*$AH$9)/(($AH$9*AH81+AJ81+$AH$9*AH84+AJ84)^2+($AH$9*AI81+AK81+$AH$9*AI84+AK84)^2)^0.5)</f>
        <v>-2.1761615843097141E-3</v>
      </c>
      <c r="AO81" s="133">
        <f t="shared" ref="AO81" si="246">((AI81^2+AJ81^2+AK81^2+AL81^2)/(AI84^2+AJ84^2+AK84^2+AL84^2))^0.5</f>
        <v>0.42546942416612132</v>
      </c>
      <c r="AP81" s="13"/>
      <c r="AQ81" s="81">
        <f t="shared" si="16"/>
        <v>1.04</v>
      </c>
      <c r="AR81" s="82">
        <f t="shared" si="17"/>
        <v>-0.13064875880492197</v>
      </c>
      <c r="AS81" s="86">
        <f t="shared" si="18"/>
        <v>18.505649326077684</v>
      </c>
      <c r="AT81" s="88"/>
      <c r="AU81" s="14">
        <f t="shared" si="37"/>
        <v>96.166334909740584</v>
      </c>
      <c r="AV81" s="86">
        <f t="shared" si="38"/>
        <v>1.7127569681131405</v>
      </c>
      <c r="AW81" s="137">
        <f t="shared" si="19"/>
        <v>-15.28195084913599</v>
      </c>
    </row>
    <row r="82" spans="2:49" ht="18.649999999999999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O82" s="134"/>
      <c r="AP82" s="33"/>
      <c r="AQ82" s="81">
        <f t="shared" si="16"/>
        <v>1.06</v>
      </c>
      <c r="AR82" s="82">
        <f t="shared" si="17"/>
        <v>-0.20314592144431157</v>
      </c>
      <c r="AS82" s="86">
        <f t="shared" si="18"/>
        <v>20.428976024272497</v>
      </c>
      <c r="AT82" s="88"/>
      <c r="AU82" s="14">
        <f t="shared" si="37"/>
        <v>109.94608798713185</v>
      </c>
      <c r="AV82" s="86">
        <f t="shared" si="38"/>
        <v>1.9719510184467737</v>
      </c>
      <c r="AW82" s="137">
        <f t="shared" si="19"/>
        <v>-13.400939074590571</v>
      </c>
    </row>
    <row r="83" spans="2:49" ht="18.649999999999999" customHeight="1" thickBot="1">
      <c r="D83" s="209" t="s">
        <v>66</v>
      </c>
      <c r="E83" s="210"/>
      <c r="F83" s="211" t="s">
        <v>67</v>
      </c>
      <c r="G83" s="212"/>
      <c r="H83" s="204"/>
      <c r="I83" s="209" t="s">
        <v>68</v>
      </c>
      <c r="J83" s="210"/>
      <c r="K83" s="211" t="s">
        <v>69</v>
      </c>
      <c r="L83" s="212"/>
      <c r="N83" s="213" t="s">
        <v>70</v>
      </c>
      <c r="O83" s="214"/>
      <c r="P83" s="215" t="s">
        <v>71</v>
      </c>
      <c r="Q83" s="216"/>
      <c r="S83" s="209" t="s">
        <v>72</v>
      </c>
      <c r="T83" s="210"/>
      <c r="U83" s="211" t="s">
        <v>73</v>
      </c>
      <c r="V83" s="212"/>
      <c r="W83" s="22"/>
      <c r="X83" s="213" t="s">
        <v>74</v>
      </c>
      <c r="Y83" s="214"/>
      <c r="Z83" s="215" t="s">
        <v>75</v>
      </c>
      <c r="AA83" s="216"/>
      <c r="AB83" s="22"/>
      <c r="AC83" s="209" t="s">
        <v>76</v>
      </c>
      <c r="AD83" s="210"/>
      <c r="AE83" s="211" t="s">
        <v>77</v>
      </c>
      <c r="AF83" s="212"/>
      <c r="AG83" s="22"/>
      <c r="AH83" s="213" t="s">
        <v>78</v>
      </c>
      <c r="AI83" s="214"/>
      <c r="AJ83" s="215" t="s">
        <v>79</v>
      </c>
      <c r="AK83" s="216"/>
      <c r="AL83" s="22"/>
      <c r="AM83" s="44" t="s">
        <v>6</v>
      </c>
      <c r="AO83" s="135" t="s">
        <v>42</v>
      </c>
      <c r="AP83" s="33"/>
      <c r="AQ83" s="81">
        <f t="shared" si="16"/>
        <v>1.08</v>
      </c>
      <c r="AR83" s="82">
        <f t="shared" si="17"/>
        <v>-0.30149213626216159</v>
      </c>
      <c r="AS83" s="86">
        <f t="shared" si="18"/>
        <v>22.627897784015136</v>
      </c>
      <c r="AT83" s="88"/>
      <c r="AU83" s="14">
        <f t="shared" si="37"/>
        <v>129.80260661730838</v>
      </c>
      <c r="AV83" s="86">
        <f t="shared" si="38"/>
        <v>2.3515666167573852</v>
      </c>
      <c r="AW83" s="137">
        <f t="shared" si="19"/>
        <v>-11.734957245575554</v>
      </c>
    </row>
    <row r="84" spans="2:49" ht="18.649999999999999" customHeight="1" thickTop="1" thickBot="1">
      <c r="D84" s="1">
        <v>0</v>
      </c>
      <c r="E84" s="8">
        <f t="shared" ref="E84" si="247">$E$9*$B81</f>
        <v>0.1360104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248">D84*I81+F84*I84-E84*J81-G84*J84</f>
        <v>0</v>
      </c>
      <c r="O84" s="9">
        <f t="shared" ref="O84" si="249">(D84*J81+E84*I81+F84*J84+G84*I84)</f>
        <v>0.1360104</v>
      </c>
      <c r="P84" s="2">
        <f t="shared" ref="P84" si="250">D84*K81+F84*K84-E84*L81-G84*L84</f>
        <v>0.96794512682259171</v>
      </c>
      <c r="Q84" s="8">
        <f t="shared" ref="Q84" si="251">(D84*L81+E84*K81+F84*L84+G84*K84)</f>
        <v>0</v>
      </c>
      <c r="S84" s="1">
        <v>0</v>
      </c>
      <c r="T84" s="8">
        <f t="shared" ref="T84" si="252">$T$9*$B81</f>
        <v>0.29022959999999998</v>
      </c>
      <c r="U84" s="2">
        <v>1</v>
      </c>
      <c r="V84" s="8">
        <v>0</v>
      </c>
      <c r="X84" s="1">
        <f t="shared" ref="X84" si="253">N84*S81+P84*S84-O84*T81-Q84*T84</f>
        <v>0</v>
      </c>
      <c r="Y84" s="9">
        <f t="shared" ref="Y84" si="254">(N84*T81+O84*S81+P84*T84+Q84*S84)</f>
        <v>0.41693672697966999</v>
      </c>
      <c r="Z84" s="2">
        <f t="shared" ref="Z84" si="255">N84*U81+P84*U84-O84*V81-Q84*V84</f>
        <v>0.96794512682259171</v>
      </c>
      <c r="AA84" s="8">
        <f t="shared" ref="AA84" si="256">(N84*V81+O84*U81+P84*V84+Q84*U84)</f>
        <v>0</v>
      </c>
      <c r="AB84" s="22"/>
      <c r="AC84" s="1">
        <v>0</v>
      </c>
      <c r="AD84" s="9">
        <v>0</v>
      </c>
      <c r="AE84" s="2">
        <v>1</v>
      </c>
      <c r="AF84" s="8">
        <v>0</v>
      </c>
      <c r="AH84" s="1">
        <f t="shared" ref="AH84" si="257">X84*AC81+Z84*AC84-Y84*AD81-AA84*AD84</f>
        <v>0</v>
      </c>
      <c r="AI84" s="9">
        <f t="shared" ref="AI84" si="258">(X84*AD81+Y84*AC81+Z84*AD84+AA84*AC84)</f>
        <v>0.41693672697966999</v>
      </c>
      <c r="AJ84" s="2">
        <f t="shared" ref="AJ84" si="259">X84*AE81+Z84*AE84-Y84*AF81-AA84*AF84</f>
        <v>0.88682358237575598</v>
      </c>
      <c r="AK84" s="8">
        <f t="shared" ref="AK84" si="260">(X84*AF81+Y84*AE81+Z84*AF84+AA84*AE84)</f>
        <v>0</v>
      </c>
      <c r="AM84" s="45">
        <f t="shared" ref="AM84" si="261">(180/PI())*ATAN(-1*(($AH$9*AJ81+AL81+$AH$9*AJ84+AL84)/($AH$9*AI81+AK81+$AH$9*AI84+AK84)))</f>
        <v>-46.762579889116211</v>
      </c>
      <c r="AO84" s="206">
        <f t="shared" ref="AO84" si="262">20*LOG(((($AH$9*AH81+AJ81-$AH$9*AH84-AJ84)^2+($AH$9*AI81+AK81-$AH$9*AI84-AK84)^2)/(($AH$9*AH81+AJ81+$AH$9*AH84+AJ84)^2+($AH$9*AI81+AK81+$AH$9*AI84+AK84)^2))^0.5)</f>
        <v>-33.002019753869718</v>
      </c>
      <c r="AP84" s="33"/>
      <c r="AQ84" s="81">
        <f t="shared" si="16"/>
        <v>1.1000000000000001</v>
      </c>
      <c r="AR84" s="82">
        <f t="shared" si="17"/>
        <v>-0.43132062395846238</v>
      </c>
      <c r="AS84" s="86">
        <f t="shared" si="18"/>
        <v>25.223949916361306</v>
      </c>
      <c r="AT84" s="88"/>
      <c r="AU84" s="14">
        <f t="shared" si="37"/>
        <v>159.52359678098031</v>
      </c>
      <c r="AV84" s="86">
        <f t="shared" si="38"/>
        <v>2.9325028470114027</v>
      </c>
      <c r="AW84" s="137">
        <f t="shared" si="19"/>
        <v>-10.243716460645603</v>
      </c>
    </row>
    <row r="85" spans="2:49" ht="18.649999999999999" customHeight="1">
      <c r="AO85" s="33"/>
      <c r="AP85" s="33"/>
      <c r="AQ85" s="81">
        <f t="shared" si="16"/>
        <v>1.1200000000000001</v>
      </c>
      <c r="AR85" s="82">
        <f t="shared" si="17"/>
        <v>-0.59865511045727859</v>
      </c>
      <c r="AS85" s="86">
        <f t="shared" si="18"/>
        <v>28.414421851980915</v>
      </c>
      <c r="AT85" s="90"/>
      <c r="AU85" s="14">
        <f t="shared" si="37"/>
        <v>206.23746647039468</v>
      </c>
      <c r="AV85" s="86">
        <f t="shared" si="38"/>
        <v>3.8733188866409947</v>
      </c>
      <c r="AW85" s="137">
        <f t="shared" si="19"/>
        <v>-8.9019658587656156</v>
      </c>
    </row>
    <row r="86" spans="2:49" ht="18.649999999999999" customHeight="1" thickBot="1">
      <c r="D86" s="22" t="s">
        <v>80</v>
      </c>
      <c r="E86" s="22"/>
      <c r="F86" s="22"/>
      <c r="G86" s="22"/>
      <c r="H86" s="22"/>
      <c r="I86" s="22" t="s">
        <v>81</v>
      </c>
      <c r="J86" s="22"/>
      <c r="K86" s="22"/>
      <c r="L86" s="22"/>
      <c r="M86" s="23"/>
      <c r="N86" s="23"/>
      <c r="O86" s="24" t="s">
        <v>82</v>
      </c>
      <c r="P86" s="23"/>
      <c r="Q86" s="23"/>
      <c r="R86" s="23"/>
      <c r="S86" s="22"/>
      <c r="T86" s="22" t="s">
        <v>83</v>
      </c>
      <c r="U86" s="23"/>
      <c r="V86" s="23"/>
      <c r="W86" s="23"/>
      <c r="X86" s="23"/>
      <c r="Y86" s="24" t="s">
        <v>84</v>
      </c>
      <c r="Z86" s="23"/>
      <c r="AA86" s="23"/>
      <c r="AB86" s="23"/>
      <c r="AC86" s="24" t="s">
        <v>85</v>
      </c>
      <c r="AD86" s="22"/>
      <c r="AE86" s="22"/>
      <c r="AF86" s="22"/>
      <c r="AG86" s="22"/>
      <c r="AH86" s="23"/>
      <c r="AI86" s="24" t="s">
        <v>86</v>
      </c>
      <c r="AJ86" s="23"/>
      <c r="AK86" s="23"/>
      <c r="AL86" s="22"/>
      <c r="AQ86" s="81">
        <f t="shared" si="16"/>
        <v>1.1399999999999999</v>
      </c>
      <c r="AR86" s="82">
        <f t="shared" si="17"/>
        <v>-0.80963015932361337</v>
      </c>
      <c r="AS86" s="86">
        <f t="shared" si="18"/>
        <v>32.539171181388767</v>
      </c>
      <c r="AT86" s="90"/>
      <c r="AU86" s="14">
        <f t="shared" si="37"/>
        <v>284.32605304469951</v>
      </c>
      <c r="AV86" s="86">
        <f t="shared" si="38"/>
        <v>5.505995492548502</v>
      </c>
      <c r="AW86" s="137">
        <f t="shared" si="19"/>
        <v>-7.6935042920814025</v>
      </c>
    </row>
    <row r="87" spans="2:49" ht="18.649999999999999" customHeight="1" thickBot="1">
      <c r="B87" s="11"/>
      <c r="D87" s="217" t="s">
        <v>55</v>
      </c>
      <c r="E87" s="218"/>
      <c r="F87" s="219" t="s">
        <v>56</v>
      </c>
      <c r="G87" s="220"/>
      <c r="H87" s="204"/>
      <c r="I87" s="217" t="s">
        <v>87</v>
      </c>
      <c r="J87" s="218"/>
      <c r="K87" s="219" t="s">
        <v>88</v>
      </c>
      <c r="L87" s="220"/>
      <c r="M87" s="23"/>
      <c r="N87" s="213" t="s">
        <v>57</v>
      </c>
      <c r="O87" s="214"/>
      <c r="P87" s="215" t="s">
        <v>58</v>
      </c>
      <c r="Q87" s="216"/>
      <c r="R87" s="23"/>
      <c r="S87" s="217" t="s">
        <v>59</v>
      </c>
      <c r="T87" s="218"/>
      <c r="U87" s="219" t="s">
        <v>60</v>
      </c>
      <c r="V87" s="220"/>
      <c r="W87" s="22"/>
      <c r="X87" s="213" t="s">
        <v>61</v>
      </c>
      <c r="Y87" s="214"/>
      <c r="Z87" s="215" t="s">
        <v>62</v>
      </c>
      <c r="AA87" s="216"/>
      <c r="AB87" s="22"/>
      <c r="AC87" s="217" t="s">
        <v>63</v>
      </c>
      <c r="AD87" s="218"/>
      <c r="AE87" s="219" t="s">
        <v>89</v>
      </c>
      <c r="AF87" s="220"/>
      <c r="AG87" s="22"/>
      <c r="AH87" s="213" t="s">
        <v>64</v>
      </c>
      <c r="AI87" s="214"/>
      <c r="AJ87" s="215" t="s">
        <v>65</v>
      </c>
      <c r="AK87" s="216"/>
      <c r="AL87" s="22"/>
      <c r="AM87" s="25" t="s">
        <v>2</v>
      </c>
      <c r="AO87" s="132" t="s">
        <v>41</v>
      </c>
      <c r="AQ87" s="81">
        <f t="shared" si="16"/>
        <v>1.1599999999999999</v>
      </c>
      <c r="AR87" s="82">
        <f t="shared" si="17"/>
        <v>-1.0701126190790788</v>
      </c>
      <c r="AS87" s="86">
        <f t="shared" si="18"/>
        <v>38.225692242282761</v>
      </c>
      <c r="AT87" s="88"/>
      <c r="AU87" s="14">
        <f t="shared" si="37"/>
        <v>424.70314101177348</v>
      </c>
      <c r="AV87" s="86">
        <f t="shared" si="38"/>
        <v>8.5296580245915639</v>
      </c>
      <c r="AW87" s="137">
        <f t="shared" si="19"/>
        <v>-6.6076235190836723</v>
      </c>
    </row>
    <row r="88" spans="2:49" ht="18.649999999999999" customHeight="1" thickTop="1" thickBot="1">
      <c r="B88" s="36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9">
        <f t="shared" ref="L88" si="263">IF(0=(1-$J$9*$K$9*$B88^2),10^14,$B88*$K$9/(1-$J$9*$K$9*$B88^2))</f>
        <v>0.25608815657751333</v>
      </c>
      <c r="N88" s="1">
        <f t="shared" ref="N88" si="264">D88*I88+F88*I91-E88*J88-G88*J91</f>
        <v>1</v>
      </c>
      <c r="O88" s="9">
        <f t="shared" ref="O88" si="265">(D88*J88+E88*I88+F88*J91+G88*I91)</f>
        <v>0</v>
      </c>
      <c r="P88" s="2">
        <f t="shared" ref="P88" si="266">D88*K88+F88*K91-E88*L88-G88*L91</f>
        <v>0</v>
      </c>
      <c r="Q88" s="8">
        <f t="shared" ref="Q88" si="267">(D88*L88+E88*K88+F88*L91+G88*K91)</f>
        <v>0.25608815657751333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268">N88*S88+P88*S91-O88*T88-Q88*T91</f>
        <v>0.9194819398144185</v>
      </c>
      <c r="Y88" s="9">
        <f t="shared" ref="Y88" si="269">(N88*T88+O88*S88+P88*T91+Q88*S91)</f>
        <v>0</v>
      </c>
      <c r="Z88" s="2">
        <f t="shared" ref="Z88" si="270">N88*U88+P88*U91-O88*V88-Q88*V91</f>
        <v>0</v>
      </c>
      <c r="AA88" s="8">
        <f t="shared" ref="AA88" si="271">(N88*V88+O88*U88+P88*V91+Q88*U91)</f>
        <v>0.25608815657751333</v>
      </c>
      <c r="AB88" s="22"/>
      <c r="AC88" s="1">
        <v>1</v>
      </c>
      <c r="AD88" s="9">
        <v>0</v>
      </c>
      <c r="AE88" s="2">
        <v>0</v>
      </c>
      <c r="AF88" s="9">
        <f t="shared" ref="AF88" si="272">$B88*$AE$9</f>
        <v>0.21077940000000001</v>
      </c>
      <c r="AH88" s="1">
        <f t="shared" ref="AH88" si="273">X88*AC88+Z88*AC91-Y88*AD88-AA88*AD91</f>
        <v>0.9194819398144185</v>
      </c>
      <c r="AI88" s="9">
        <f t="shared" ref="AI88" si="274">(X88*AD88+Y88*AC88+Z88*AD91+AA88*AC91)</f>
        <v>0</v>
      </c>
      <c r="AJ88" s="2">
        <f t="shared" ref="AJ88" si="275">X88*AE88+Z88*AE91-Y88*AF88-AA88*AF91</f>
        <v>0</v>
      </c>
      <c r="AK88" s="8">
        <f t="shared" ref="AK88" si="276">(X88*AF88+Y88*AE88+Z88*AF91+AA88*AE91)</f>
        <v>0.44989600816243258</v>
      </c>
      <c r="AM88" s="26">
        <f t="shared" ref="AM88" si="277">20*LOG((2*$AH$9)/(($AH$9*AH88+AJ88+$AH$9*AH91+AJ91)^2+($AH$9*AI88+AK88+$AH$9*AI91+AK91)^2)^0.5)</f>
        <v>-2.9398032548460474E-3</v>
      </c>
      <c r="AO88" s="133">
        <f t="shared" ref="AO88" si="278">((AI88^2+AJ88^2+AK88^2+AL88^2)/(AI91^2+AJ91^2+AK91^2+AL91^2))^0.5</f>
        <v>0.46040857033794647</v>
      </c>
      <c r="AP88" s="13"/>
      <c r="AQ88" s="81">
        <f t="shared" si="16"/>
        <v>1.18</v>
      </c>
      <c r="AR88" s="82">
        <f t="shared" si="17"/>
        <v>-1.3852557930203226</v>
      </c>
      <c r="AS88" s="86">
        <f t="shared" si="18"/>
        <v>46.719755062518239</v>
      </c>
      <c r="AT88" s="88"/>
      <c r="AU88" s="14">
        <f t="shared" si="37"/>
        <v>693.10075795328362</v>
      </c>
      <c r="AV88" s="86">
        <f t="shared" si="38"/>
        <v>13.936803611166905</v>
      </c>
      <c r="AW88" s="137">
        <f t="shared" si="19"/>
        <v>-5.6367763934494466</v>
      </c>
    </row>
    <row r="89" spans="2:49" ht="18.649999999999999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O89" s="134"/>
      <c r="AP89" s="33"/>
      <c r="AQ89" s="81">
        <f t="shared" si="16"/>
        <v>1.2</v>
      </c>
      <c r="AR89" s="82">
        <f t="shared" si="17"/>
        <v>-1.7590469758532767</v>
      </c>
      <c r="AS89" s="86">
        <f t="shared" si="18"/>
        <v>60.581770221583923</v>
      </c>
      <c r="AT89" s="88"/>
      <c r="AU89" s="14">
        <f t="shared" si="37"/>
        <v>1172.3369126333237</v>
      </c>
      <c r="AV89" s="86">
        <f t="shared" si="38"/>
        <v>-58.459134242248687</v>
      </c>
      <c r="AW89" s="137">
        <f t="shared" si="19"/>
        <v>-4.7749461825832151</v>
      </c>
    </row>
    <row r="90" spans="2:49" ht="18.649999999999999" customHeight="1" thickBot="1">
      <c r="D90" s="209" t="s">
        <v>66</v>
      </c>
      <c r="E90" s="210"/>
      <c r="F90" s="211" t="s">
        <v>67</v>
      </c>
      <c r="G90" s="212"/>
      <c r="H90" s="204"/>
      <c r="I90" s="209" t="s">
        <v>68</v>
      </c>
      <c r="J90" s="210"/>
      <c r="K90" s="211" t="s">
        <v>69</v>
      </c>
      <c r="L90" s="212"/>
      <c r="N90" s="213" t="s">
        <v>70</v>
      </c>
      <c r="O90" s="214"/>
      <c r="P90" s="215" t="s">
        <v>71</v>
      </c>
      <c r="Q90" s="216"/>
      <c r="S90" s="209" t="s">
        <v>72</v>
      </c>
      <c r="T90" s="210"/>
      <c r="U90" s="211" t="s">
        <v>73</v>
      </c>
      <c r="V90" s="212"/>
      <c r="W90" s="22"/>
      <c r="X90" s="213" t="s">
        <v>74</v>
      </c>
      <c r="Y90" s="214"/>
      <c r="Z90" s="215" t="s">
        <v>75</v>
      </c>
      <c r="AA90" s="216"/>
      <c r="AB90" s="22"/>
      <c r="AC90" s="209" t="s">
        <v>76</v>
      </c>
      <c r="AD90" s="210"/>
      <c r="AE90" s="211" t="s">
        <v>77</v>
      </c>
      <c r="AF90" s="212"/>
      <c r="AG90" s="22"/>
      <c r="AH90" s="213" t="s">
        <v>78</v>
      </c>
      <c r="AI90" s="214"/>
      <c r="AJ90" s="215" t="s">
        <v>79</v>
      </c>
      <c r="AK90" s="216"/>
      <c r="AL90" s="22"/>
      <c r="AM90" s="44" t="s">
        <v>6</v>
      </c>
      <c r="AO90" s="135" t="s">
        <v>42</v>
      </c>
      <c r="AP90" s="33"/>
      <c r="AQ90" s="81">
        <f t="shared" si="16"/>
        <v>1.22</v>
      </c>
      <c r="AR90" s="82">
        <f t="shared" si="17"/>
        <v>-2.1939291217779826</v>
      </c>
      <c r="AS90" s="86">
        <f t="shared" si="18"/>
        <v>84.028508474250415</v>
      </c>
      <c r="AT90" s="88"/>
      <c r="AU90" s="14">
        <f t="shared" si="37"/>
        <v>-7392.0240900924073</v>
      </c>
      <c r="AV90" s="86">
        <f t="shared" si="38"/>
        <v>-129.01515875885045</v>
      </c>
      <c r="AW90" s="137">
        <f t="shared" si="19"/>
        <v>-4.0165000131136273</v>
      </c>
    </row>
    <row r="91" spans="2:49" ht="18.649999999999999" customHeight="1" thickTop="1" thickBot="1">
      <c r="D91" s="1">
        <v>0</v>
      </c>
      <c r="E91" s="8">
        <f t="shared" ref="E91" si="279">$E$9*$B88</f>
        <v>0.14734460000000002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280">D91*I88+F91*I91-E91*J88-G91*J91</f>
        <v>0</v>
      </c>
      <c r="O91" s="9">
        <f t="shared" ref="O91" si="281">(D91*J88+E91*I88+F91*J91+G91*I91)</f>
        <v>0.14734460000000002</v>
      </c>
      <c r="P91" s="2">
        <f t="shared" ref="P91" si="282">D91*K88+F91*K91-E91*L88-G91*L91</f>
        <v>0.96226679300434892</v>
      </c>
      <c r="Q91" s="8">
        <f t="shared" ref="Q91" si="283">(D91*L88+E91*K88+F91*L91+G91*K91)</f>
        <v>0</v>
      </c>
      <c r="S91" s="1">
        <v>0</v>
      </c>
      <c r="T91" s="8">
        <f t="shared" ref="T91" si="284">$T$9*$B88</f>
        <v>0.31441540000000001</v>
      </c>
      <c r="U91" s="2">
        <v>1</v>
      </c>
      <c r="V91" s="8">
        <v>0</v>
      </c>
      <c r="X91" s="1">
        <f t="shared" ref="X91" si="285">N91*S88+P91*S91-O91*T88-Q91*T91</f>
        <v>0</v>
      </c>
      <c r="Y91" s="9">
        <f t="shared" ref="Y91" si="286">(N91*T88+O91*S88+P91*T91+Q91*S91)</f>
        <v>0.44989609862917956</v>
      </c>
      <c r="Z91" s="2">
        <f t="shared" ref="Z91" si="287">N91*U88+P91*U91-O91*V88-Q91*V91</f>
        <v>0.96226679300434892</v>
      </c>
      <c r="AA91" s="8">
        <f t="shared" ref="AA91" si="288">(N91*V88+O91*U88+P91*V91+Q91*U91)</f>
        <v>0</v>
      </c>
      <c r="AB91" s="22"/>
      <c r="AC91" s="1">
        <v>0</v>
      </c>
      <c r="AD91" s="9">
        <v>0</v>
      </c>
      <c r="AE91" s="2">
        <v>1</v>
      </c>
      <c r="AF91" s="8">
        <v>0</v>
      </c>
      <c r="AH91" s="1">
        <f t="shared" ref="AH91" si="289">X91*AC88+Z91*AC91-Y91*AD88-AA91*AD91</f>
        <v>0</v>
      </c>
      <c r="AI91" s="9">
        <f t="shared" ref="AI91" si="290">(X91*AD88+Y91*AC88+Z91*AD91+AA91*AC91)</f>
        <v>0.44989609862917956</v>
      </c>
      <c r="AJ91" s="2">
        <f t="shared" ref="AJ91" si="291">X91*AE88+Z91*AE91-Y91*AF88-AA91*AF91</f>
        <v>0.86743796327294964</v>
      </c>
      <c r="AK91" s="8">
        <f t="shared" ref="AK91" si="292">(X91*AF88+Y91*AE88+Z91*AF91+AA91*AE91)</f>
        <v>0</v>
      </c>
      <c r="AM91" s="45">
        <f t="shared" ref="AM91" si="293">(180/PI())*ATAN(-1*(($AH$9*AJ88+AL88+$AH$9*AJ91+AL91)/($AH$9*AI88+AK88+$AH$9*AI91+AK91)))</f>
        <v>-43.951155916490734</v>
      </c>
      <c r="AO91" s="206">
        <f t="shared" ref="AO91" si="294">20*LOG(((($AH$9*AH88+AJ88-$AH$9*AH91-AJ91)^2+($AH$9*AI88+AK88-$AH$9*AI91-AK91)^2)/(($AH$9*AH88+AJ88+$AH$9*AH91+AJ91)^2+($AH$9*AI88+AK88+$AH$9*AI91+AK91)^2))^0.5)</f>
        <v>-31.696130267708867</v>
      </c>
      <c r="AP91" s="33"/>
      <c r="AQ91" s="81">
        <f t="shared" si="16"/>
        <v>1.24</v>
      </c>
      <c r="AR91" s="82">
        <f t="shared" si="17"/>
        <v>-2.6905765534807635</v>
      </c>
      <c r="AS91" s="86">
        <f t="shared" si="18"/>
        <v>-63.811973327597862</v>
      </c>
      <c r="AT91" s="88"/>
      <c r="AU91" s="14">
        <f t="shared" si="37"/>
        <v>1349.4447643926271</v>
      </c>
      <c r="AV91" s="86">
        <f t="shared" si="38"/>
        <v>-57.3570361815569</v>
      </c>
      <c r="AW91" s="137">
        <f t="shared" si="19"/>
        <v>-3.3554449950740639</v>
      </c>
    </row>
    <row r="92" spans="2:49" ht="18.649999999999999" customHeight="1">
      <c r="AO92" s="33"/>
      <c r="AP92" s="33"/>
      <c r="AQ92" s="81">
        <f t="shared" si="16"/>
        <v>1.26</v>
      </c>
      <c r="AR92" s="82">
        <f t="shared" si="17"/>
        <v>-3.247877410258261</v>
      </c>
      <c r="AS92" s="86">
        <f t="shared" si="18"/>
        <v>-36.823078039745297</v>
      </c>
      <c r="AT92" s="90"/>
      <c r="AU92" s="14">
        <f t="shared" si="37"/>
        <v>819.39189292766764</v>
      </c>
      <c r="AV92" s="86">
        <f t="shared" si="38"/>
        <v>16.04071664629857</v>
      </c>
      <c r="AW92" s="137">
        <f t="shared" si="19"/>
        <v>-2.785047669773602</v>
      </c>
    </row>
    <row r="93" spans="2:49" ht="18.649999999999999" customHeight="1" thickBot="1">
      <c r="D93" s="22" t="s">
        <v>80</v>
      </c>
      <c r="E93" s="22"/>
      <c r="F93" s="22"/>
      <c r="G93" s="22"/>
      <c r="H93" s="22"/>
      <c r="I93" s="22" t="s">
        <v>81</v>
      </c>
      <c r="J93" s="22"/>
      <c r="K93" s="22"/>
      <c r="L93" s="22"/>
      <c r="M93" s="23"/>
      <c r="N93" s="23"/>
      <c r="O93" s="24" t="s">
        <v>82</v>
      </c>
      <c r="P93" s="23"/>
      <c r="Q93" s="23"/>
      <c r="R93" s="23"/>
      <c r="S93" s="22"/>
      <c r="T93" s="22" t="s">
        <v>83</v>
      </c>
      <c r="U93" s="23"/>
      <c r="V93" s="23"/>
      <c r="W93" s="23"/>
      <c r="X93" s="23"/>
      <c r="Y93" s="24" t="s">
        <v>84</v>
      </c>
      <c r="Z93" s="23"/>
      <c r="AA93" s="23"/>
      <c r="AB93" s="23"/>
      <c r="AC93" s="24" t="s">
        <v>85</v>
      </c>
      <c r="AD93" s="22"/>
      <c r="AE93" s="22"/>
      <c r="AF93" s="22"/>
      <c r="AG93" s="22"/>
      <c r="AH93" s="23"/>
      <c r="AI93" s="24" t="s">
        <v>86</v>
      </c>
      <c r="AJ93" s="23"/>
      <c r="AK93" s="23"/>
      <c r="AL93" s="22"/>
      <c r="AQ93" s="81">
        <f t="shared" si="16"/>
        <v>1.28</v>
      </c>
      <c r="AR93" s="82">
        <f t="shared" si="17"/>
        <v>-3.8631288036720051</v>
      </c>
      <c r="AS93" s="86">
        <f t="shared" si="18"/>
        <v>-20.435240181191929</v>
      </c>
      <c r="AT93" s="90"/>
      <c r="AU93" s="14">
        <f t="shared" si="37"/>
        <v>488.6859640036775</v>
      </c>
      <c r="AV93" s="86">
        <f t="shared" si="38"/>
        <v>10.267128911040055</v>
      </c>
      <c r="AW93" s="137">
        <f t="shared" si="19"/>
        <v>-2.2977678772440839</v>
      </c>
    </row>
    <row r="94" spans="2:49" ht="18.649999999999999" customHeight="1" thickBot="1">
      <c r="B94" s="11"/>
      <c r="D94" s="217" t="s">
        <v>55</v>
      </c>
      <c r="E94" s="218"/>
      <c r="F94" s="219" t="s">
        <v>56</v>
      </c>
      <c r="G94" s="220"/>
      <c r="H94" s="204"/>
      <c r="I94" s="217" t="s">
        <v>87</v>
      </c>
      <c r="J94" s="218"/>
      <c r="K94" s="219" t="s">
        <v>88</v>
      </c>
      <c r="L94" s="220"/>
      <c r="M94" s="23"/>
      <c r="N94" s="213" t="s">
        <v>57</v>
      </c>
      <c r="O94" s="214"/>
      <c r="P94" s="215" t="s">
        <v>58</v>
      </c>
      <c r="Q94" s="216"/>
      <c r="R94" s="23"/>
      <c r="S94" s="217" t="s">
        <v>59</v>
      </c>
      <c r="T94" s="218"/>
      <c r="U94" s="219" t="s">
        <v>60</v>
      </c>
      <c r="V94" s="220"/>
      <c r="W94" s="22"/>
      <c r="X94" s="213" t="s">
        <v>61</v>
      </c>
      <c r="Y94" s="214"/>
      <c r="Z94" s="215" t="s">
        <v>62</v>
      </c>
      <c r="AA94" s="216"/>
      <c r="AB94" s="22"/>
      <c r="AC94" s="217" t="s">
        <v>63</v>
      </c>
      <c r="AD94" s="218"/>
      <c r="AE94" s="219" t="s">
        <v>89</v>
      </c>
      <c r="AF94" s="220"/>
      <c r="AG94" s="22"/>
      <c r="AH94" s="213" t="s">
        <v>64</v>
      </c>
      <c r="AI94" s="214"/>
      <c r="AJ94" s="215" t="s">
        <v>65</v>
      </c>
      <c r="AK94" s="216"/>
      <c r="AL94" s="22"/>
      <c r="AM94" s="25" t="s">
        <v>2</v>
      </c>
      <c r="AO94" s="132" t="s">
        <v>41</v>
      </c>
      <c r="AQ94" s="81">
        <f t="shared" si="16"/>
        <v>1.3</v>
      </c>
      <c r="AR94" s="82">
        <f t="shared" si="17"/>
        <v>-4.532401700080336</v>
      </c>
      <c r="AS94" s="86">
        <f t="shared" si="18"/>
        <v>-10.66152090111837</v>
      </c>
      <c r="AT94" s="88"/>
      <c r="AU94" s="14">
        <f t="shared" si="37"/>
        <v>357.13441571102044</v>
      </c>
      <c r="AV94" s="86">
        <f t="shared" si="38"/>
        <v>6.4455697434188943</v>
      </c>
      <c r="AW94" s="137">
        <f t="shared" si="19"/>
        <v>-1.8854300665640866</v>
      </c>
    </row>
    <row r="95" spans="2:49" ht="18.649999999999999" customHeight="1" thickTop="1" thickBot="1">
      <c r="B95" s="36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9">
        <f t="shared" ref="L95" si="295">IF(0=(1-$J$9*$K$9*$B95^2),10^14,$B95*$K$9/(1-$J$9*$K$9*$B95^2))</f>
        <v>0.27668682301336822</v>
      </c>
      <c r="N95" s="1">
        <f t="shared" ref="N95" si="296">D95*I95+F95*I98-E95*J95-G95*J98</f>
        <v>1</v>
      </c>
      <c r="O95" s="9">
        <f t="shared" ref="O95" si="297">(D95*J95+E95*I95+F95*J98+G95*I98)</f>
        <v>0</v>
      </c>
      <c r="P95" s="2">
        <f t="shared" ref="P95" si="298">D95*K95+F95*K98-E95*L95-G95*L98</f>
        <v>0</v>
      </c>
      <c r="Q95" s="8">
        <f t="shared" ref="Q95" si="299">(D95*L95+E95*K95+F95*L98+G95*K98)</f>
        <v>0.27668682301336822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300">N95*S95+P95*S98-O95*T95-Q95*T98</f>
        <v>0.9063135097034859</v>
      </c>
      <c r="Y95" s="9">
        <f t="shared" ref="Y95" si="301">(N95*T95+O95*S95+P95*T98+Q95*S98)</f>
        <v>0</v>
      </c>
      <c r="Z95" s="2">
        <f t="shared" ref="Z95" si="302">N95*U95+P95*U98-O95*V95-Q95*V98</f>
        <v>0</v>
      </c>
      <c r="AA95" s="8">
        <f t="shared" ref="AA95" si="303">(N95*V95+O95*U95+P95*V98+Q95*U98)</f>
        <v>0.27668682301336822</v>
      </c>
      <c r="AB95" s="22"/>
      <c r="AC95" s="1">
        <v>1</v>
      </c>
      <c r="AD95" s="9">
        <v>0</v>
      </c>
      <c r="AE95" s="2">
        <v>0</v>
      </c>
      <c r="AF95" s="9">
        <f t="shared" ref="AF95" si="304">$B95*$AE$9</f>
        <v>0.22699320000000003</v>
      </c>
      <c r="AH95" s="1">
        <f t="shared" ref="AH95" si="305">X95*AC95+Z95*AC98-Y95*AD95-AA95*AD98</f>
        <v>0.9063135097034859</v>
      </c>
      <c r="AI95" s="9">
        <f t="shared" ref="AI95" si="306">(X95*AD95+Y95*AC95+Z95*AD98+AA95*AC98)</f>
        <v>0</v>
      </c>
      <c r="AJ95" s="2">
        <f t="shared" ref="AJ95" si="307">X95*AE95+Z95*AE98-Y95*AF95-AA95*AF98</f>
        <v>0</v>
      </c>
      <c r="AK95" s="8">
        <f t="shared" ref="AK95" si="308">(X95*AF95+Y95*AE95+Z95*AF98+AA95*AE98)</f>
        <v>0.48241382678419353</v>
      </c>
      <c r="AM95" s="26">
        <f t="shared" ref="AM95" si="309">20*LOG((2*$AH$9)/(($AH$9*AH95+AJ95+$AH$9*AH98+AJ98)^2+($AH$9*AI95+AK95+$AH$9*AI98+AK98)^2)^0.5)</f>
        <v>-3.8708568438849391E-3</v>
      </c>
      <c r="AO95" s="133">
        <f t="shared" ref="AO95" si="310">((AI95^2+AJ95^2+AK95^2+AL95^2)/(AI98^2+AJ98^2+AK98^2+AL98^2))^0.5</f>
        <v>0.49509221624353217</v>
      </c>
      <c r="AP95" s="13"/>
      <c r="AQ95" s="81">
        <f t="shared" si="16"/>
        <v>1.3069999999999999</v>
      </c>
      <c r="AR95" s="82">
        <f t="shared" si="17"/>
        <v>-4.7785541003843122</v>
      </c>
      <c r="AS95" s="86">
        <f t="shared" si="18"/>
        <v>-8.1615799911412648</v>
      </c>
      <c r="AT95" s="88">
        <v>1.3069999999999999</v>
      </c>
      <c r="AU95" s="14">
        <f t="shared" si="37"/>
        <v>249.92192170656969</v>
      </c>
      <c r="AV95" s="86">
        <f t="shared" si="38"/>
        <v>4.5633360125262978</v>
      </c>
      <c r="AW95" s="137">
        <f t="shared" si="19"/>
        <v>-1.7572464626864224</v>
      </c>
    </row>
    <row r="96" spans="2:49" ht="18.649999999999999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O96" s="134"/>
      <c r="AP96" s="33"/>
      <c r="AQ96" s="81">
        <f t="shared" si="16"/>
        <v>1.34</v>
      </c>
      <c r="AR96" s="82">
        <f t="shared" si="17"/>
        <v>-6.0139311289620698</v>
      </c>
      <c r="AS96" s="86">
        <f t="shared" si="18"/>
        <v>8.584342517557017E-2</v>
      </c>
      <c r="AT96" s="88"/>
      <c r="AU96" s="14">
        <f t="shared" ref="AU96:AU159" si="311">(AS97-AS96)/(AQ97-AQ96)</f>
        <v>165.78537232460963</v>
      </c>
      <c r="AV96" s="86">
        <f t="shared" si="38"/>
        <v>3.3204318604643319</v>
      </c>
      <c r="AW96" s="137">
        <f t="shared" si="19"/>
        <v>-1.2516125717348712</v>
      </c>
    </row>
    <row r="97" spans="2:49" ht="18.649999999999999" customHeight="1" thickBot="1">
      <c r="D97" s="209" t="s">
        <v>66</v>
      </c>
      <c r="E97" s="210"/>
      <c r="F97" s="211" t="s">
        <v>67</v>
      </c>
      <c r="G97" s="212"/>
      <c r="H97" s="204"/>
      <c r="I97" s="209" t="s">
        <v>68</v>
      </c>
      <c r="J97" s="210"/>
      <c r="K97" s="211" t="s">
        <v>69</v>
      </c>
      <c r="L97" s="212"/>
      <c r="N97" s="213" t="s">
        <v>70</v>
      </c>
      <c r="O97" s="214"/>
      <c r="P97" s="215" t="s">
        <v>71</v>
      </c>
      <c r="Q97" s="216"/>
      <c r="S97" s="209" t="s">
        <v>72</v>
      </c>
      <c r="T97" s="210"/>
      <c r="U97" s="211" t="s">
        <v>73</v>
      </c>
      <c r="V97" s="212"/>
      <c r="W97" s="22"/>
      <c r="X97" s="213" t="s">
        <v>74</v>
      </c>
      <c r="Y97" s="214"/>
      <c r="Z97" s="215" t="s">
        <v>75</v>
      </c>
      <c r="AA97" s="216"/>
      <c r="AB97" s="22"/>
      <c r="AC97" s="209" t="s">
        <v>76</v>
      </c>
      <c r="AD97" s="210"/>
      <c r="AE97" s="211" t="s">
        <v>77</v>
      </c>
      <c r="AF97" s="212"/>
      <c r="AG97" s="22"/>
      <c r="AH97" s="213" t="s">
        <v>78</v>
      </c>
      <c r="AI97" s="214"/>
      <c r="AJ97" s="215" t="s">
        <v>79</v>
      </c>
      <c r="AK97" s="216"/>
      <c r="AL97" s="22"/>
      <c r="AM97" s="44" t="s">
        <v>6</v>
      </c>
      <c r="AO97" s="135" t="s">
        <v>42</v>
      </c>
      <c r="AP97" s="33"/>
      <c r="AQ97" s="81">
        <f t="shared" ref="AQ97:AQ160" si="312">INDEX(B:B,(ROW()-33)*7+25)</f>
        <v>1.36</v>
      </c>
      <c r="AR97" s="82">
        <f t="shared" ref="AR97:AR160" si="313">INDEX(AM:AM,(ROW()-33)*7+25)</f>
        <v>-6.8163237586081742</v>
      </c>
      <c r="AS97" s="86">
        <f t="shared" ref="AS97:AS160" si="314">INDEX(AM:AM,(ROW()-33)*7+28)</f>
        <v>3.4015508716677654</v>
      </c>
      <c r="AT97" s="88"/>
      <c r="AU97" s="14">
        <f t="shared" si="311"/>
        <v>130.57154182418651</v>
      </c>
      <c r="AV97" s="86">
        <f t="shared" si="38"/>
        <v>2.380429219615857</v>
      </c>
      <c r="AW97" s="137">
        <f t="shared" si="19"/>
        <v>-1.0135476810081983</v>
      </c>
    </row>
    <row r="98" spans="2:49" ht="18.649999999999999" customHeight="1" thickTop="1" thickBot="1">
      <c r="D98" s="1">
        <v>0</v>
      </c>
      <c r="E98" s="8">
        <f t="shared" ref="E98" si="315">$E$9*$B95</f>
        <v>0.15867880000000004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316">D98*I95+F98*I98-E98*J95-G98*J98</f>
        <v>0</v>
      </c>
      <c r="O98" s="9">
        <f t="shared" ref="O98" si="317">(D98*J95+E98*I95+F98*J98+G98*I98)</f>
        <v>0.15867880000000004</v>
      </c>
      <c r="P98" s="2">
        <f t="shared" ref="P98" si="318">D98*K95+F98*K98-E98*L95-G98*L98</f>
        <v>0.95609566694842629</v>
      </c>
      <c r="Q98" s="8">
        <f t="shared" ref="Q98" si="319">(D98*L95+E98*K95+F98*L98+G98*K98)</f>
        <v>0</v>
      </c>
      <c r="S98" s="1">
        <v>0</v>
      </c>
      <c r="T98" s="8">
        <f t="shared" ref="T98" si="320">$T$9*$B95</f>
        <v>0.33860120000000005</v>
      </c>
      <c r="U98" s="2">
        <v>1</v>
      </c>
      <c r="V98" s="8">
        <v>0</v>
      </c>
      <c r="X98" s="1">
        <f t="shared" ref="X98" si="321">N98*S95+P98*S98-O98*T95-Q98*T98</f>
        <v>0</v>
      </c>
      <c r="Y98" s="9">
        <f t="shared" ref="Y98" si="322">(N98*T95+O98*S95+P98*T98+Q98*S98)</f>
        <v>0.48241394014353756</v>
      </c>
      <c r="Z98" s="2">
        <f t="shared" ref="Z98" si="323">N98*U95+P98*U98-O98*V95-Q98*V98</f>
        <v>0.95609566694842629</v>
      </c>
      <c r="AA98" s="8">
        <f t="shared" ref="AA98" si="324">(N98*V95+O98*U95+P98*V98+Q98*U98)</f>
        <v>0</v>
      </c>
      <c r="AB98" s="22"/>
      <c r="AC98" s="1">
        <v>0</v>
      </c>
      <c r="AD98" s="9">
        <v>0</v>
      </c>
      <c r="AE98" s="2">
        <v>1</v>
      </c>
      <c r="AF98" s="8">
        <v>0</v>
      </c>
      <c r="AH98" s="1">
        <f t="shared" ref="AH98" si="325">X98*AC95+Z98*AC98-Y98*AD95-AA98*AD98</f>
        <v>0</v>
      </c>
      <c r="AI98" s="9">
        <f t="shared" ref="AI98" si="326">(X98*AD95+Y98*AC95+Z98*AD98+AA98*AC98)</f>
        <v>0.48241394014353756</v>
      </c>
      <c r="AJ98" s="2">
        <f t="shared" ref="AJ98" si="327">X98*AE95+Z98*AE98-Y98*AF95-AA98*AF98</f>
        <v>0.84659098295063617</v>
      </c>
      <c r="AK98" s="8">
        <f t="shared" ref="AK98" si="328">(X98*AF95+Y98*AE95+Z98*AF98+AA98*AE98)</f>
        <v>0</v>
      </c>
      <c r="AM98" s="45">
        <f t="shared" ref="AM98" si="329">(180/PI())*ATAN(-1*(($AH$9*AJ95+AL95+$AH$9*AJ98+AL98)/($AH$9*AI95+AK95+$AH$9*AI98+AK98)))</f>
        <v>-41.265428853812018</v>
      </c>
      <c r="AO98" s="206">
        <f t="shared" ref="AO98" si="330">20*LOG(((($AH$9*AH95+AJ95-$AH$9*AH98-AJ98)^2+($AH$9*AI95+AK95-$AH$9*AI98-AK98)^2)/(($AH$9*AH95+AJ95+$AH$9*AH98+AJ98)^2+($AH$9*AI95+AK95+$AH$9*AI98+AK98)^2))^0.5)</f>
        <v>-30.501707296882707</v>
      </c>
      <c r="AP98" s="33"/>
      <c r="AQ98" s="81">
        <f t="shared" si="312"/>
        <v>1.38</v>
      </c>
      <c r="AR98" s="82">
        <f t="shared" si="313"/>
        <v>-7.6537528483253938</v>
      </c>
      <c r="AS98" s="86">
        <f t="shared" si="314"/>
        <v>6.0129817081514689</v>
      </c>
      <c r="AT98" s="88"/>
      <c r="AU98" s="14">
        <f t="shared" si="311"/>
        <v>106.99172310260789</v>
      </c>
      <c r="AV98" s="86">
        <f t="shared" si="38"/>
        <v>1.9287398176570401</v>
      </c>
      <c r="AW98" s="137">
        <f t="shared" ref="AW98:AW161" si="331">INDEX(AO:AO,(ROW()-33)*7+28)</f>
        <v>-0.81782167172091436</v>
      </c>
    </row>
    <row r="99" spans="2:49" ht="18.649999999999999" customHeight="1">
      <c r="AO99" s="33"/>
      <c r="AP99" s="33"/>
      <c r="AQ99" s="81">
        <f t="shared" si="312"/>
        <v>1.4</v>
      </c>
      <c r="AR99" s="82">
        <f t="shared" si="313"/>
        <v>-8.5224649672137858</v>
      </c>
      <c r="AS99" s="86">
        <f t="shared" si="314"/>
        <v>8.1528161702036286</v>
      </c>
      <c r="AT99" s="84"/>
      <c r="AU99" s="14">
        <f t="shared" si="311"/>
        <v>90.445760836974202</v>
      </c>
      <c r="AV99" s="86">
        <f t="shared" si="38"/>
        <v>1.6176718154936502</v>
      </c>
      <c r="AW99" s="137">
        <f t="shared" si="331"/>
        <v>-0.65766736517224289</v>
      </c>
    </row>
    <row r="100" spans="2:49" ht="18.649999999999999" customHeight="1" thickBot="1">
      <c r="D100" s="22" t="s">
        <v>80</v>
      </c>
      <c r="E100" s="22"/>
      <c r="F100" s="22"/>
      <c r="G100" s="22"/>
      <c r="H100" s="22"/>
      <c r="I100" s="22" t="s">
        <v>81</v>
      </c>
      <c r="J100" s="22"/>
      <c r="K100" s="22"/>
      <c r="L100" s="22"/>
      <c r="M100" s="23"/>
      <c r="N100" s="23"/>
      <c r="O100" s="24" t="s">
        <v>82</v>
      </c>
      <c r="P100" s="23"/>
      <c r="Q100" s="23"/>
      <c r="R100" s="23"/>
      <c r="S100" s="22"/>
      <c r="T100" s="22" t="s">
        <v>83</v>
      </c>
      <c r="U100" s="23"/>
      <c r="V100" s="23"/>
      <c r="W100" s="23"/>
      <c r="X100" s="23"/>
      <c r="Y100" s="24" t="s">
        <v>84</v>
      </c>
      <c r="Z100" s="23"/>
      <c r="AA100" s="23"/>
      <c r="AB100" s="23"/>
      <c r="AC100" s="24" t="s">
        <v>85</v>
      </c>
      <c r="AD100" s="22"/>
      <c r="AE100" s="22"/>
      <c r="AF100" s="22"/>
      <c r="AG100" s="22"/>
      <c r="AH100" s="23"/>
      <c r="AI100" s="24" t="s">
        <v>86</v>
      </c>
      <c r="AJ100" s="23"/>
      <c r="AK100" s="23"/>
      <c r="AL100" s="22"/>
      <c r="AQ100" s="81">
        <f t="shared" si="312"/>
        <v>1.42</v>
      </c>
      <c r="AR100" s="82">
        <f t="shared" si="313"/>
        <v>-9.4195136016458214</v>
      </c>
      <c r="AS100" s="86">
        <f t="shared" si="314"/>
        <v>9.9617313869431143</v>
      </c>
      <c r="AT100" s="84"/>
      <c r="AU100" s="14">
        <f t="shared" si="311"/>
        <v>78.379812227495663</v>
      </c>
      <c r="AV100" s="86">
        <f t="shared" ref="AV100:AV163" si="332">PI()*(IF(AU100&lt;0,AU100,(AU101+AU99)/2))/180</f>
        <v>1.3939918535293794</v>
      </c>
      <c r="AW100" s="137">
        <f t="shared" si="331"/>
        <v>-0.52713666262554049</v>
      </c>
    </row>
    <row r="101" spans="2:49" ht="18.649999999999999" customHeight="1" thickBot="1">
      <c r="B101" s="11"/>
      <c r="D101" s="217" t="s">
        <v>55</v>
      </c>
      <c r="E101" s="218"/>
      <c r="F101" s="219" t="s">
        <v>56</v>
      </c>
      <c r="G101" s="220"/>
      <c r="H101" s="204"/>
      <c r="I101" s="217" t="s">
        <v>87</v>
      </c>
      <c r="J101" s="218"/>
      <c r="K101" s="219" t="s">
        <v>88</v>
      </c>
      <c r="L101" s="220"/>
      <c r="M101" s="23"/>
      <c r="N101" s="213" t="s">
        <v>57</v>
      </c>
      <c r="O101" s="214"/>
      <c r="P101" s="215" t="s">
        <v>58</v>
      </c>
      <c r="Q101" s="216"/>
      <c r="R101" s="23"/>
      <c r="S101" s="217" t="s">
        <v>59</v>
      </c>
      <c r="T101" s="218"/>
      <c r="U101" s="219" t="s">
        <v>60</v>
      </c>
      <c r="V101" s="220"/>
      <c r="W101" s="22"/>
      <c r="X101" s="213" t="s">
        <v>61</v>
      </c>
      <c r="Y101" s="214"/>
      <c r="Z101" s="215" t="s">
        <v>62</v>
      </c>
      <c r="AA101" s="216"/>
      <c r="AB101" s="22"/>
      <c r="AC101" s="217" t="s">
        <v>63</v>
      </c>
      <c r="AD101" s="218"/>
      <c r="AE101" s="219" t="s">
        <v>89</v>
      </c>
      <c r="AF101" s="220"/>
      <c r="AG101" s="22"/>
      <c r="AH101" s="213" t="s">
        <v>64</v>
      </c>
      <c r="AI101" s="214"/>
      <c r="AJ101" s="215" t="s">
        <v>65</v>
      </c>
      <c r="AK101" s="216"/>
      <c r="AL101" s="22"/>
      <c r="AM101" s="25" t="s">
        <v>2</v>
      </c>
      <c r="AO101" s="132" t="s">
        <v>41</v>
      </c>
      <c r="AQ101" s="81">
        <f t="shared" si="312"/>
        <v>1.44</v>
      </c>
      <c r="AR101" s="82">
        <f t="shared" si="313"/>
        <v>-10.342826861648422</v>
      </c>
      <c r="AS101" s="86">
        <f t="shared" si="314"/>
        <v>11.529327631493029</v>
      </c>
      <c r="AT101" s="88"/>
      <c r="AU101" s="14">
        <f t="shared" si="311"/>
        <v>69.293938928730313</v>
      </c>
      <c r="AV101" s="86">
        <f t="shared" si="332"/>
        <v>1.2273488085905828</v>
      </c>
      <c r="AW101" s="137">
        <f t="shared" si="331"/>
        <v>-0.42110129246575079</v>
      </c>
    </row>
    <row r="102" spans="2:49" ht="18.649999999999999" customHeight="1" thickTop="1" thickBot="1">
      <c r="B102" s="36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9">
        <f t="shared" ref="L102" si="333">IF(0=(1-$J$9*$K$9*$B102^2),10^14,$B102*$K$9/(1-$J$9*$K$9*$B102^2))</f>
        <v>0.29749242383064745</v>
      </c>
      <c r="N102" s="1">
        <f t="shared" ref="N102" si="334">D102*I102+F102*I105-E102*J102-G102*J105</f>
        <v>1</v>
      </c>
      <c r="O102" s="9">
        <f t="shared" ref="O102" si="335">(D102*J102+E102*I102+F102*J105+G102*I105)</f>
        <v>0</v>
      </c>
      <c r="P102" s="2">
        <f t="shared" ref="P102" si="336">D102*K102+F102*K105-E102*L102-G102*L105</f>
        <v>0</v>
      </c>
      <c r="Q102" s="8">
        <f t="shared" ref="Q102" si="337">(D102*L102+E102*K102+F102*L105+G102*K105)</f>
        <v>0.29749242383064745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338">N102*S102+P102*S105-O102*T102-Q102*T105</f>
        <v>0.89207361603575097</v>
      </c>
      <c r="Y102" s="9">
        <f t="shared" ref="Y102" si="339">(N102*T102+O102*S102+P102*T105+Q102*S105)</f>
        <v>0</v>
      </c>
      <c r="Z102" s="2">
        <f t="shared" ref="Z102" si="340">N102*U102+P102*U105-O102*V102-Q102*V105</f>
        <v>0</v>
      </c>
      <c r="AA102" s="8">
        <f t="shared" ref="AA102" si="341">(N102*V102+O102*U102+P102*V105+Q102*U105)</f>
        <v>0.29749242383064745</v>
      </c>
      <c r="AB102" s="22"/>
      <c r="AC102" s="1">
        <v>1</v>
      </c>
      <c r="AD102" s="9">
        <v>0</v>
      </c>
      <c r="AE102" s="2">
        <v>0</v>
      </c>
      <c r="AF102" s="9">
        <f t="shared" ref="AF102" si="342">$B102*$AE$9</f>
        <v>0.24320700000000001</v>
      </c>
      <c r="AH102" s="1">
        <f t="shared" ref="AH102" si="343">X102*AC102+Z102*AC105-Y102*AD102-AA102*AD105</f>
        <v>0.89207361603575097</v>
      </c>
      <c r="AI102" s="9">
        <f t="shared" ref="AI102" si="344">(X102*AD102+Y102*AC102+Z102*AD105+AA102*AC105)</f>
        <v>0</v>
      </c>
      <c r="AJ102" s="2">
        <f t="shared" ref="AJ102" si="345">X102*AE102+Z102*AE105-Y102*AF102-AA102*AF105</f>
        <v>0</v>
      </c>
      <c r="AK102" s="8">
        <f t="shared" ref="AK102" si="346">(X102*AF102+Y102*AE102+Z102*AF105+AA102*AE105)</f>
        <v>0.5144509717658543</v>
      </c>
      <c r="AM102" s="26">
        <f t="shared" ref="AM102" si="347">20*LOG((2*$AH$9)/(($AH$9*AH102+AJ102+$AH$9*AH105+AJ105)^2+($AH$9*AI102+AK102+$AH$9*AI105+AK105)^2)^0.5)</f>
        <v>-4.9835773878511768E-3</v>
      </c>
      <c r="AO102" s="133">
        <f t="shared" ref="AO102" si="348">((AI102^2+AJ102^2+AK102^2+AL102^2)/(AI105^2+AJ105^2+AK105^2+AL105^2))^0.5</f>
        <v>0.52945171432509519</v>
      </c>
      <c r="AP102" s="13"/>
      <c r="AQ102" s="81">
        <f t="shared" si="312"/>
        <v>1.46</v>
      </c>
      <c r="AR102" s="82">
        <f t="shared" si="313"/>
        <v>-11.291232505375383</v>
      </c>
      <c r="AS102" s="86">
        <f t="shared" si="314"/>
        <v>12.915206410067636</v>
      </c>
      <c r="AT102" s="88"/>
      <c r="AU102" s="14">
        <f t="shared" si="311"/>
        <v>62.264001217804967</v>
      </c>
      <c r="AV102" s="86">
        <f t="shared" si="332"/>
        <v>1.0994781123428921</v>
      </c>
      <c r="AW102" s="137">
        <f t="shared" si="331"/>
        <v>-0.33520742841977613</v>
      </c>
    </row>
    <row r="103" spans="2:49" ht="18.649999999999999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O103" s="134"/>
      <c r="AP103" s="33"/>
      <c r="AQ103" s="81">
        <f t="shared" si="312"/>
        <v>1.48</v>
      </c>
      <c r="AR103" s="82">
        <f t="shared" si="313"/>
        <v>-12.264463654252392</v>
      </c>
      <c r="AS103" s="86">
        <f t="shared" si="314"/>
        <v>14.160486434423737</v>
      </c>
      <c r="AT103" s="88"/>
      <c r="AU103" s="14">
        <f t="shared" si="311"/>
        <v>56.696972079786292</v>
      </c>
      <c r="AV103" s="86">
        <f t="shared" si="332"/>
        <v>0.99887656125614999</v>
      </c>
      <c r="AW103" s="137">
        <f t="shared" si="331"/>
        <v>-0.26580327526736991</v>
      </c>
    </row>
    <row r="104" spans="2:49" ht="18.649999999999999" customHeight="1" thickBot="1">
      <c r="D104" s="209" t="s">
        <v>66</v>
      </c>
      <c r="E104" s="210"/>
      <c r="F104" s="211" t="s">
        <v>67</v>
      </c>
      <c r="G104" s="212"/>
      <c r="H104" s="204"/>
      <c r="I104" s="209" t="s">
        <v>68</v>
      </c>
      <c r="J104" s="210"/>
      <c r="K104" s="211" t="s">
        <v>69</v>
      </c>
      <c r="L104" s="212"/>
      <c r="N104" s="213" t="s">
        <v>70</v>
      </c>
      <c r="O104" s="214"/>
      <c r="P104" s="215" t="s">
        <v>71</v>
      </c>
      <c r="Q104" s="216"/>
      <c r="S104" s="209" t="s">
        <v>72</v>
      </c>
      <c r="T104" s="210"/>
      <c r="U104" s="211" t="s">
        <v>73</v>
      </c>
      <c r="V104" s="212"/>
      <c r="W104" s="22"/>
      <c r="X104" s="213" t="s">
        <v>74</v>
      </c>
      <c r="Y104" s="214"/>
      <c r="Z104" s="215" t="s">
        <v>75</v>
      </c>
      <c r="AA104" s="216"/>
      <c r="AB104" s="22"/>
      <c r="AC104" s="209" t="s">
        <v>76</v>
      </c>
      <c r="AD104" s="210"/>
      <c r="AE104" s="211" t="s">
        <v>77</v>
      </c>
      <c r="AF104" s="212"/>
      <c r="AG104" s="22"/>
      <c r="AH104" s="213" t="s">
        <v>78</v>
      </c>
      <c r="AI104" s="214"/>
      <c r="AJ104" s="215" t="s">
        <v>79</v>
      </c>
      <c r="AK104" s="216"/>
      <c r="AL104" s="22"/>
      <c r="AM104" s="44" t="s">
        <v>6</v>
      </c>
      <c r="AO104" s="135" t="s">
        <v>42</v>
      </c>
      <c r="AP104" s="33"/>
      <c r="AQ104" s="81">
        <f t="shared" si="312"/>
        <v>1.5</v>
      </c>
      <c r="AR104" s="82">
        <f t="shared" si="313"/>
        <v>-13.263165225028368</v>
      </c>
      <c r="AS104" s="86">
        <f t="shared" si="314"/>
        <v>15.294425876019464</v>
      </c>
      <c r="AT104" s="88"/>
      <c r="AU104" s="14">
        <f t="shared" si="311"/>
        <v>52.198821211231511</v>
      </c>
      <c r="AV104" s="86">
        <f t="shared" si="332"/>
        <v>0.91801468567776534</v>
      </c>
      <c r="AW104" s="137">
        <f t="shared" si="331"/>
        <v>-0.20985448852315225</v>
      </c>
    </row>
    <row r="105" spans="2:49" ht="18.649999999999999" customHeight="1" thickTop="1" thickBot="1">
      <c r="D105" s="1">
        <v>0</v>
      </c>
      <c r="E105" s="8">
        <f t="shared" ref="E105" si="349">$E$9*$B102</f>
        <v>0.170013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350">D105*I102+F105*I105-E105*J102-G105*J105</f>
        <v>0</v>
      </c>
      <c r="O105" s="9">
        <f t="shared" ref="O105" si="351">(D105*J102+E105*I102+F105*J105+G105*I105)</f>
        <v>0.170013</v>
      </c>
      <c r="P105" s="2">
        <f t="shared" ref="P105" si="352">D105*K102+F105*K105-E105*L102-G105*L105</f>
        <v>0.9494224205472801</v>
      </c>
      <c r="Q105" s="8">
        <f t="shared" ref="Q105" si="353">(D105*L102+E105*K102+F105*L105+G105*K105)</f>
        <v>0</v>
      </c>
      <c r="S105" s="1">
        <v>0</v>
      </c>
      <c r="T105" s="8">
        <f t="shared" ref="T105" si="354">$T$9*$B102</f>
        <v>0.36278699999999997</v>
      </c>
      <c r="U105" s="2">
        <v>1</v>
      </c>
      <c r="V105" s="8">
        <v>0</v>
      </c>
      <c r="X105" s="1">
        <f t="shared" ref="X105" si="355">N105*S102+P105*S105-O105*T102-Q105*T105</f>
        <v>0</v>
      </c>
      <c r="Y105" s="9">
        <f t="shared" ref="Y105" si="356">(N105*T102+O105*S102+P105*T105+Q105*S105)</f>
        <v>0.5144511116830861</v>
      </c>
      <c r="Z105" s="2">
        <f t="shared" ref="Z105" si="357">N105*U102+P105*U105-O105*V102-Q105*V105</f>
        <v>0.9494224205472801</v>
      </c>
      <c r="AA105" s="8">
        <f t="shared" ref="AA105" si="358">(N105*V102+O105*U102+P105*V105+Q105*U105)</f>
        <v>0</v>
      </c>
      <c r="AB105" s="22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359">X105*AC102+Z105*AC105-Y105*AD102-AA105*AD105</f>
        <v>0</v>
      </c>
      <c r="AI105" s="9">
        <f t="shared" ref="AI105" si="360">(X105*AD102+Y105*AC102+Z105*AD105+AA105*AC105)</f>
        <v>0.5144511116830861</v>
      </c>
      <c r="AJ105" s="2">
        <f t="shared" ref="AJ105" si="361">X105*AE102+Z105*AE105-Y105*AF102-AA105*AF105</f>
        <v>0.82430430902817176</v>
      </c>
      <c r="AK105" s="8">
        <f t="shared" ref="AK105" si="362">(X105*AF102+Y105*AE102+Z105*AF105+AA105*AE105)</f>
        <v>0</v>
      </c>
      <c r="AM105" s="45">
        <f t="shared" ref="AM105" si="363">(180/PI())*ATAN(-1*(($AH$9*AJ102+AL102+$AH$9*AJ105+AL105)/($AH$9*AI102+AK102+$AH$9*AI105+AK105)))</f>
        <v>-38.699942455516918</v>
      </c>
      <c r="AO105" s="206">
        <f t="shared" ref="AO105" si="364">20*LOG(((($AH$9*AH102+AJ102-$AH$9*AH105-AJ105)^2+($AH$9*AI102+AK102-$AH$9*AI105-AK105)^2)/(($AH$9*AH102+AJ102+$AH$9*AH105+AJ105)^2+($AH$9*AI102+AK102+$AH$9*AI105+AK105)^2))^0.5)</f>
        <v>-29.404922597185369</v>
      </c>
      <c r="AP105" s="33"/>
      <c r="AQ105" s="81">
        <f t="shared" si="312"/>
        <v>1.52</v>
      </c>
      <c r="AR105" s="82">
        <f t="shared" si="313"/>
        <v>-14.28891809026643</v>
      </c>
      <c r="AS105" s="86">
        <f t="shared" si="314"/>
        <v>16.338402300244095</v>
      </c>
      <c r="AT105" s="88"/>
      <c r="AU105" s="14">
        <f t="shared" si="311"/>
        <v>48.499761960943346</v>
      </c>
      <c r="AV105" s="86">
        <f t="shared" si="332"/>
        <v>0.85179932908625589</v>
      </c>
      <c r="AW105" s="137">
        <f t="shared" si="331"/>
        <v>-0.16485772946143076</v>
      </c>
    </row>
    <row r="106" spans="2:49" ht="18.649999999999999" customHeight="1">
      <c r="AO106" s="33"/>
      <c r="AP106" s="33"/>
      <c r="AQ106" s="81">
        <f t="shared" si="312"/>
        <v>1.54</v>
      </c>
      <c r="AR106" s="82">
        <f t="shared" si="313"/>
        <v>-15.344296580489454</v>
      </c>
      <c r="AS106" s="86">
        <f t="shared" si="314"/>
        <v>17.308397539462963</v>
      </c>
      <c r="AT106" s="84"/>
      <c r="AU106" s="14">
        <f t="shared" si="311"/>
        <v>45.410191886203634</v>
      </c>
      <c r="AV106" s="86">
        <f t="shared" si="332"/>
        <v>0.79668643703421804</v>
      </c>
      <c r="AW106" s="137">
        <f t="shared" si="331"/>
        <v>-0.12875872987158987</v>
      </c>
    </row>
    <row r="107" spans="2:49" ht="18.649999999999999" customHeight="1" thickBot="1">
      <c r="D107" s="22" t="s">
        <v>80</v>
      </c>
      <c r="E107" s="22"/>
      <c r="F107" s="22"/>
      <c r="G107" s="22"/>
      <c r="H107" s="22"/>
      <c r="I107" s="22" t="s">
        <v>81</v>
      </c>
      <c r="J107" s="22"/>
      <c r="K107" s="22"/>
      <c r="L107" s="22"/>
      <c r="M107" s="23"/>
      <c r="N107" s="23"/>
      <c r="O107" s="24" t="s">
        <v>82</v>
      </c>
      <c r="P107" s="23"/>
      <c r="Q107" s="23"/>
      <c r="R107" s="23"/>
      <c r="S107" s="22"/>
      <c r="T107" s="22" t="s">
        <v>83</v>
      </c>
      <c r="U107" s="23"/>
      <c r="V107" s="23"/>
      <c r="W107" s="23"/>
      <c r="X107" s="23"/>
      <c r="Y107" s="24" t="s">
        <v>84</v>
      </c>
      <c r="Z107" s="23"/>
      <c r="AA107" s="23"/>
      <c r="AB107" s="23"/>
      <c r="AC107" s="24" t="s">
        <v>85</v>
      </c>
      <c r="AD107" s="22"/>
      <c r="AE107" s="22"/>
      <c r="AF107" s="22"/>
      <c r="AG107" s="22"/>
      <c r="AH107" s="23"/>
      <c r="AI107" s="24" t="s">
        <v>86</v>
      </c>
      <c r="AJ107" s="23"/>
      <c r="AK107" s="23"/>
      <c r="AL107" s="22"/>
      <c r="AQ107" s="81">
        <f t="shared" si="312"/>
        <v>1.56</v>
      </c>
      <c r="AR107" s="82">
        <f t="shared" si="313"/>
        <v>-16.432976038227682</v>
      </c>
      <c r="AS107" s="86">
        <f t="shared" si="314"/>
        <v>18.216601377187036</v>
      </c>
      <c r="AT107" s="84"/>
      <c r="AU107" s="14">
        <f t="shared" si="311"/>
        <v>42.793778913808076</v>
      </c>
      <c r="AV107" s="86">
        <f t="shared" si="332"/>
        <v>0.75014851164083796</v>
      </c>
      <c r="AW107" s="137">
        <f t="shared" si="331"/>
        <v>-9.9878279065206715E-2</v>
      </c>
    </row>
    <row r="108" spans="2:49" ht="18.649999999999999" customHeight="1" thickBot="1">
      <c r="B108" s="11"/>
      <c r="D108" s="217" t="s">
        <v>55</v>
      </c>
      <c r="E108" s="218"/>
      <c r="F108" s="219" t="s">
        <v>56</v>
      </c>
      <c r="G108" s="220"/>
      <c r="H108" s="204"/>
      <c r="I108" s="217" t="s">
        <v>87</v>
      </c>
      <c r="J108" s="218"/>
      <c r="K108" s="219" t="s">
        <v>88</v>
      </c>
      <c r="L108" s="220"/>
      <c r="M108" s="23"/>
      <c r="N108" s="213" t="s">
        <v>57</v>
      </c>
      <c r="O108" s="214"/>
      <c r="P108" s="215" t="s">
        <v>58</v>
      </c>
      <c r="Q108" s="216"/>
      <c r="R108" s="23"/>
      <c r="S108" s="217" t="s">
        <v>59</v>
      </c>
      <c r="T108" s="218"/>
      <c r="U108" s="219" t="s">
        <v>60</v>
      </c>
      <c r="V108" s="220"/>
      <c r="W108" s="22"/>
      <c r="X108" s="213" t="s">
        <v>61</v>
      </c>
      <c r="Y108" s="214"/>
      <c r="Z108" s="215" t="s">
        <v>62</v>
      </c>
      <c r="AA108" s="216"/>
      <c r="AB108" s="22"/>
      <c r="AC108" s="217" t="s">
        <v>63</v>
      </c>
      <c r="AD108" s="218"/>
      <c r="AE108" s="219" t="s">
        <v>89</v>
      </c>
      <c r="AF108" s="220"/>
      <c r="AG108" s="22"/>
      <c r="AH108" s="213" t="s">
        <v>64</v>
      </c>
      <c r="AI108" s="214"/>
      <c r="AJ108" s="215" t="s">
        <v>65</v>
      </c>
      <c r="AK108" s="216"/>
      <c r="AL108" s="22"/>
      <c r="AM108" s="25" t="s">
        <v>2</v>
      </c>
      <c r="AO108" s="132" t="s">
        <v>41</v>
      </c>
      <c r="AQ108" s="81">
        <f t="shared" si="312"/>
        <v>1.58</v>
      </c>
      <c r="AR108" s="82">
        <f t="shared" si="313"/>
        <v>-17.559911676280294</v>
      </c>
      <c r="AS108" s="86">
        <f t="shared" si="314"/>
        <v>19.072476955463198</v>
      </c>
      <c r="AT108" s="88"/>
      <c r="AU108" s="14">
        <f t="shared" si="311"/>
        <v>40.550495563877007</v>
      </c>
      <c r="AV108" s="86">
        <f t="shared" si="332"/>
        <v>0.71034378010765431</v>
      </c>
      <c r="AW108" s="137">
        <f t="shared" si="331"/>
        <v>-7.684751950154449E-2</v>
      </c>
    </row>
    <row r="109" spans="2:49" ht="18.649999999999999" customHeight="1" thickTop="1" thickBot="1">
      <c r="B109" s="36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9">
        <f t="shared" ref="L109" si="365">IF(0=(1-$J$9*$K$9*$B109^2),10^14,$B109*$K$9/(1-$J$9*$K$9*$B109^2))</f>
        <v>0.31852234105983529</v>
      </c>
      <c r="N109" s="1">
        <f t="shared" ref="N109" si="366">D109*I109+F109*I112-E109*J109-G109*J112</f>
        <v>1</v>
      </c>
      <c r="O109" s="9">
        <f t="shared" ref="O109" si="367">(D109*J109+E109*I109+F109*J112+G109*I112)</f>
        <v>0</v>
      </c>
      <c r="P109" s="2">
        <f t="shared" ref="P109" si="368">D109*K109+F109*K112-E109*L109-G109*L112</f>
        <v>0</v>
      </c>
      <c r="Q109" s="8">
        <f t="shared" ref="Q109" si="369">(D109*L109+E109*K109+F109*L112+G109*K112)</f>
        <v>0.31852234105983529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370">N109*S109+P109*S112-O109*T109-Q109*T112</f>
        <v>0.8767405178175206</v>
      </c>
      <c r="Y109" s="9">
        <f t="shared" ref="Y109" si="371">(N109*T109+O109*S109+P109*T112+Q109*S112)</f>
        <v>0</v>
      </c>
      <c r="Z109" s="2">
        <f t="shared" ref="Z109" si="372">N109*U109+P109*U112-O109*V109-Q109*V112</f>
        <v>0</v>
      </c>
      <c r="AA109" s="8">
        <f t="shared" ref="AA109" si="373">(N109*V109+O109*U109+P109*V112+Q109*U112)</f>
        <v>0.31852234105983529</v>
      </c>
      <c r="AB109" s="22"/>
      <c r="AC109" s="1">
        <v>1</v>
      </c>
      <c r="AD109" s="9">
        <v>0</v>
      </c>
      <c r="AE109" s="2">
        <v>0</v>
      </c>
      <c r="AF109" s="9">
        <f t="shared" ref="AF109" si="374">$B109*$AE$9</f>
        <v>0.25942080000000001</v>
      </c>
      <c r="AH109" s="1">
        <f t="shared" ref="AH109" si="375">X109*AC109+Z109*AC112-Y109*AD109-AA109*AD112</f>
        <v>0.8767405178175206</v>
      </c>
      <c r="AI109" s="9">
        <f t="shared" ref="AI109" si="376">(X109*AD109+Y109*AC109+Z109*AD112+AA109*AC112)</f>
        <v>0</v>
      </c>
      <c r="AJ109" s="2">
        <f t="shared" ref="AJ109" si="377">X109*AE109+Z109*AE112-Y109*AF109-AA109*AF112</f>
        <v>0</v>
      </c>
      <c r="AK109" s="8">
        <f t="shared" ref="AK109" si="378">(X109*AF109+Y109*AE109+Z109*AF112+AA109*AE112)</f>
        <v>0.54596706758447078</v>
      </c>
      <c r="AM109" s="26">
        <f t="shared" ref="AM109" si="379">20*LOG((2*$AH$9)/(($AH$9*AH109+AJ109+$AH$9*AH112+AJ112)^2+($AH$9*AI109+AK109+$AH$9*AI112+AK112)^2)^0.5)</f>
        <v>-6.2896012716197333E-3</v>
      </c>
      <c r="AO109" s="133">
        <f t="shared" ref="AO109" si="380">((AI109^2+AJ109^2+AK109^2+AL109^2)/(AI112^2+AJ112^2+AK112^2+AL112^2))^0.5</f>
        <v>0.56340885765535287</v>
      </c>
      <c r="AP109" s="13"/>
      <c r="AQ109" s="81">
        <f t="shared" si="312"/>
        <v>1.6</v>
      </c>
      <c r="AR109" s="82">
        <f t="shared" si="313"/>
        <v>-18.731619577547747</v>
      </c>
      <c r="AS109" s="86">
        <f t="shared" si="314"/>
        <v>19.883486866740739</v>
      </c>
      <c r="AT109" s="88"/>
      <c r="AU109" s="14">
        <f t="shared" si="311"/>
        <v>38.605622293267103</v>
      </c>
      <c r="AV109" s="86">
        <f t="shared" si="332"/>
        <v>0.67590437960567806</v>
      </c>
      <c r="AW109" s="137">
        <f t="shared" si="331"/>
        <v>-5.8552669201618342E-2</v>
      </c>
    </row>
    <row r="110" spans="2:49" ht="18.649999999999999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O110" s="134"/>
      <c r="AP110" s="33"/>
      <c r="AQ110" s="81">
        <f t="shared" si="312"/>
        <v>1.62</v>
      </c>
      <c r="AR110" s="82">
        <f t="shared" si="313"/>
        <v>-19.956608425223045</v>
      </c>
      <c r="AS110" s="86">
        <f t="shared" si="314"/>
        <v>20.655599312606082</v>
      </c>
      <c r="AT110" s="88"/>
      <c r="AU110" s="14">
        <f t="shared" si="311"/>
        <v>36.902441047750244</v>
      </c>
      <c r="AV110" s="86">
        <f t="shared" si="332"/>
        <v>0.64579707945057485</v>
      </c>
      <c r="AW110" s="137">
        <f t="shared" si="331"/>
        <v>-4.4088571993436826E-2</v>
      </c>
    </row>
    <row r="111" spans="2:49" ht="18.649999999999999" customHeight="1" thickBot="1">
      <c r="D111" s="209" t="s">
        <v>66</v>
      </c>
      <c r="E111" s="210"/>
      <c r="F111" s="211" t="s">
        <v>67</v>
      </c>
      <c r="G111" s="212"/>
      <c r="H111" s="204"/>
      <c r="I111" s="209" t="s">
        <v>68</v>
      </c>
      <c r="J111" s="210"/>
      <c r="K111" s="211" t="s">
        <v>69</v>
      </c>
      <c r="L111" s="212"/>
      <c r="N111" s="213" t="s">
        <v>70</v>
      </c>
      <c r="O111" s="214"/>
      <c r="P111" s="215" t="s">
        <v>71</v>
      </c>
      <c r="Q111" s="216"/>
      <c r="S111" s="209" t="s">
        <v>72</v>
      </c>
      <c r="T111" s="210"/>
      <c r="U111" s="211" t="s">
        <v>73</v>
      </c>
      <c r="V111" s="212"/>
      <c r="W111" s="22"/>
      <c r="X111" s="213" t="s">
        <v>74</v>
      </c>
      <c r="Y111" s="214"/>
      <c r="Z111" s="215" t="s">
        <v>75</v>
      </c>
      <c r="AA111" s="216"/>
      <c r="AB111" s="22"/>
      <c r="AC111" s="209" t="s">
        <v>76</v>
      </c>
      <c r="AD111" s="210"/>
      <c r="AE111" s="211" t="s">
        <v>77</v>
      </c>
      <c r="AF111" s="212"/>
      <c r="AG111" s="22"/>
      <c r="AH111" s="213" t="s">
        <v>78</v>
      </c>
      <c r="AI111" s="214"/>
      <c r="AJ111" s="215" t="s">
        <v>79</v>
      </c>
      <c r="AK111" s="216"/>
      <c r="AL111" s="22"/>
      <c r="AM111" s="44" t="s">
        <v>6</v>
      </c>
      <c r="AO111" s="135" t="s">
        <v>42</v>
      </c>
      <c r="AP111" s="33"/>
      <c r="AQ111" s="81">
        <f t="shared" si="312"/>
        <v>1.64</v>
      </c>
      <c r="AR111" s="82">
        <f t="shared" si="313"/>
        <v>-21.246042800866466</v>
      </c>
      <c r="AS111" s="86">
        <f t="shared" si="314"/>
        <v>21.393648133561079</v>
      </c>
      <c r="AT111" s="88"/>
      <c r="AU111" s="14">
        <f t="shared" si="311"/>
        <v>35.397271855518191</v>
      </c>
      <c r="AV111" s="86">
        <f t="shared" si="332"/>
        <v>0.61922950369078456</v>
      </c>
      <c r="AW111" s="137">
        <f t="shared" si="331"/>
        <v>-3.272012924899538E-2</v>
      </c>
    </row>
    <row r="112" spans="2:49" ht="18.649999999999999" customHeight="1" thickTop="1" thickBot="1">
      <c r="D112" s="1">
        <v>0</v>
      </c>
      <c r="E112" s="8">
        <f t="shared" ref="E112" si="381">$E$9*$B109</f>
        <v>0.18134720000000001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382">D112*I109+F112*I112-E112*J109-G112*J112</f>
        <v>0</v>
      </c>
      <c r="O112" s="9">
        <f t="shared" ref="O112" si="383">(D112*J109+E112*I109+F112*J112+G112*I112)</f>
        <v>0.18134720000000001</v>
      </c>
      <c r="P112" s="2">
        <f t="shared" ref="P112" si="384">D112*K109+F112*K112-E112*L109-G112*L112</f>
        <v>0.94223686531135387</v>
      </c>
      <c r="Q112" s="8">
        <f t="shared" ref="Q112" si="385">(D112*L109+E112*K109+F112*L112+G112*K112)</f>
        <v>0</v>
      </c>
      <c r="S112" s="1">
        <v>0</v>
      </c>
      <c r="T112" s="8">
        <f t="shared" ref="T112" si="386">$T$9*$B109</f>
        <v>0.38697280000000001</v>
      </c>
      <c r="U112" s="2">
        <v>1</v>
      </c>
      <c r="V112" s="8">
        <v>0</v>
      </c>
      <c r="X112" s="1">
        <f t="shared" ref="X112" si="387">N112*S109+P112*S112-O112*T109-Q112*T112</f>
        <v>0</v>
      </c>
      <c r="Y112" s="9">
        <f t="shared" ref="Y112" si="388">(N112*T109+O112*S109+P112*T112+Q112*S112)</f>
        <v>0.54596723803275748</v>
      </c>
      <c r="Z112" s="2">
        <f t="shared" ref="Z112" si="389">N112*U109+P112*U112-O112*V109-Q112*V112</f>
        <v>0.94223686531135387</v>
      </c>
      <c r="AA112" s="8">
        <f t="shared" ref="AA112" si="390">(N112*V109+O112*U109+P112*V112+Q112*U112)</f>
        <v>0</v>
      </c>
      <c r="AB112" s="22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391">X112*AC109+Z112*AC112-Y112*AD109-AA112*AD112</f>
        <v>0</v>
      </c>
      <c r="AI112" s="9">
        <f t="shared" ref="AI112" si="392">(X112*AD109+Y112*AC109+Z112*AD112+AA112*AC112)</f>
        <v>0.54596723803275748</v>
      </c>
      <c r="AJ112" s="2">
        <f t="shared" ref="AJ112" si="393">X112*AE109+Z112*AE112-Y112*AF109-AA112*AF112</f>
        <v>0.80060160764710553</v>
      </c>
      <c r="AK112" s="8">
        <f t="shared" ref="AK112" si="394">(X112*AF109+Y112*AE109+Z112*AF112+AA112*AE112)</f>
        <v>0</v>
      </c>
      <c r="AM112" s="45">
        <f t="shared" ref="AM112" si="395">(180/PI())*ATAN(-1*(($AH$9*AJ109+AL109+$AH$9*AJ112+AL112)/($AH$9*AI109+AK109+$AH$9*AI112+AK112)))</f>
        <v>-36.248711737575832</v>
      </c>
      <c r="AO112" s="206">
        <f t="shared" ref="AO112" si="396">20*LOG(((($AH$9*AH109+AJ109-$AH$9*AH112-AJ112)^2+($AH$9*AI109+AK109-$AH$9*AI112-AK112)^2)/(($AH$9*AH109+AJ109+$AH$9*AH112+AJ112)^2+($AH$9*AI109+AK109+$AH$9*AI112+AK112)^2))^0.5)</f>
        <v>-28.394756391298817</v>
      </c>
      <c r="AP112" s="33"/>
      <c r="AQ112" s="81">
        <f t="shared" si="312"/>
        <v>1.66</v>
      </c>
      <c r="AR112" s="82">
        <f t="shared" si="313"/>
        <v>-22.614778878241957</v>
      </c>
      <c r="AS112" s="86">
        <f t="shared" si="314"/>
        <v>22.101593570671444</v>
      </c>
      <c r="AT112" s="88"/>
      <c r="AU112" s="14">
        <f t="shared" si="311"/>
        <v>34.056033175174932</v>
      </c>
      <c r="AV112" s="86">
        <f t="shared" si="332"/>
        <v>0.59558563721221935</v>
      </c>
      <c r="AW112" s="137">
        <f t="shared" si="331"/>
        <v>-2.385055037335089E-2</v>
      </c>
    </row>
    <row r="113" spans="2:49" ht="18.649999999999999" customHeight="1">
      <c r="AO113" s="33"/>
      <c r="AP113" s="33"/>
      <c r="AQ113" s="81">
        <f t="shared" si="312"/>
        <v>1.68</v>
      </c>
      <c r="AR113" s="82">
        <f t="shared" si="313"/>
        <v>-24.0830301437137</v>
      </c>
      <c r="AS113" s="86">
        <f t="shared" si="314"/>
        <v>22.782714234174943</v>
      </c>
      <c r="AT113" s="84"/>
      <c r="AU113" s="14">
        <f t="shared" si="311"/>
        <v>32.851814846221721</v>
      </c>
      <c r="AV113" s="86">
        <f t="shared" si="332"/>
        <v>0.5743806176340287</v>
      </c>
      <c r="AW113" s="137">
        <f t="shared" si="331"/>
        <v>-1.699537644697393E-2</v>
      </c>
    </row>
    <row r="114" spans="2:49" ht="18.649999999999999" customHeight="1" thickBot="1">
      <c r="D114" s="22" t="s">
        <v>80</v>
      </c>
      <c r="E114" s="22"/>
      <c r="F114" s="22"/>
      <c r="G114" s="22"/>
      <c r="H114" s="22"/>
      <c r="I114" s="22" t="s">
        <v>81</v>
      </c>
      <c r="J114" s="22"/>
      <c r="K114" s="22"/>
      <c r="L114" s="22"/>
      <c r="M114" s="23"/>
      <c r="N114" s="23"/>
      <c r="O114" s="24" t="s">
        <v>82</v>
      </c>
      <c r="P114" s="23"/>
      <c r="Q114" s="23"/>
      <c r="R114" s="23"/>
      <c r="S114" s="22"/>
      <c r="T114" s="22" t="s">
        <v>83</v>
      </c>
      <c r="U114" s="23"/>
      <c r="V114" s="23"/>
      <c r="W114" s="23"/>
      <c r="X114" s="23"/>
      <c r="Y114" s="24" t="s">
        <v>84</v>
      </c>
      <c r="Z114" s="23"/>
      <c r="AA114" s="23"/>
      <c r="AB114" s="23"/>
      <c r="AC114" s="24" t="s">
        <v>85</v>
      </c>
      <c r="AD114" s="22"/>
      <c r="AE114" s="22"/>
      <c r="AF114" s="22"/>
      <c r="AG114" s="22"/>
      <c r="AH114" s="23"/>
      <c r="AI114" s="24" t="s">
        <v>86</v>
      </c>
      <c r="AJ114" s="23"/>
      <c r="AK114" s="23"/>
      <c r="AL114" s="22"/>
      <c r="AQ114" s="81">
        <f t="shared" si="312"/>
        <v>1.7</v>
      </c>
      <c r="AR114" s="82">
        <f t="shared" si="313"/>
        <v>-25.679162522616306</v>
      </c>
      <c r="AS114" s="86">
        <f t="shared" si="314"/>
        <v>23.439750531099378</v>
      </c>
      <c r="AT114" s="84"/>
      <c r="AU114" s="14">
        <f t="shared" si="311"/>
        <v>31.763137273919789</v>
      </c>
      <c r="AV114" s="86">
        <f t="shared" si="332"/>
        <v>0.55522849523906226</v>
      </c>
      <c r="AW114" s="137">
        <f t="shared" si="331"/>
        <v>-1.1761317992732744E-2</v>
      </c>
    </row>
    <row r="115" spans="2:49" ht="18.649999999999999" customHeight="1" thickBot="1">
      <c r="B115" s="11"/>
      <c r="D115" s="217" t="s">
        <v>55</v>
      </c>
      <c r="E115" s="218"/>
      <c r="F115" s="219" t="s">
        <v>56</v>
      </c>
      <c r="G115" s="220"/>
      <c r="H115" s="204"/>
      <c r="I115" s="217" t="s">
        <v>87</v>
      </c>
      <c r="J115" s="218"/>
      <c r="K115" s="219" t="s">
        <v>88</v>
      </c>
      <c r="L115" s="220"/>
      <c r="M115" s="23"/>
      <c r="N115" s="213" t="s">
        <v>57</v>
      </c>
      <c r="O115" s="214"/>
      <c r="P115" s="215" t="s">
        <v>58</v>
      </c>
      <c r="Q115" s="216"/>
      <c r="R115" s="23"/>
      <c r="S115" s="217" t="s">
        <v>59</v>
      </c>
      <c r="T115" s="218"/>
      <c r="U115" s="219" t="s">
        <v>60</v>
      </c>
      <c r="V115" s="220"/>
      <c r="W115" s="22"/>
      <c r="X115" s="213" t="s">
        <v>61</v>
      </c>
      <c r="Y115" s="214"/>
      <c r="Z115" s="215" t="s">
        <v>62</v>
      </c>
      <c r="AA115" s="216"/>
      <c r="AB115" s="22"/>
      <c r="AC115" s="217" t="s">
        <v>63</v>
      </c>
      <c r="AD115" s="218"/>
      <c r="AE115" s="219" t="s">
        <v>89</v>
      </c>
      <c r="AF115" s="220"/>
      <c r="AG115" s="22"/>
      <c r="AH115" s="213" t="s">
        <v>64</v>
      </c>
      <c r="AI115" s="214"/>
      <c r="AJ115" s="215" t="s">
        <v>65</v>
      </c>
      <c r="AK115" s="216"/>
      <c r="AL115" s="22"/>
      <c r="AM115" s="25" t="s">
        <v>2</v>
      </c>
      <c r="AO115" s="132" t="s">
        <v>41</v>
      </c>
      <c r="AQ115" s="81">
        <f t="shared" si="312"/>
        <v>1.72</v>
      </c>
      <c r="AR115" s="82">
        <f t="shared" si="313"/>
        <v>-27.444658607262248</v>
      </c>
      <c r="AS115" s="86">
        <f t="shared" si="314"/>
        <v>24.075013276577774</v>
      </c>
      <c r="AT115" s="88"/>
      <c r="AU115" s="14">
        <f t="shared" si="311"/>
        <v>30.772684038973857</v>
      </c>
      <c r="AV115" s="86">
        <f t="shared" si="332"/>
        <v>0.53781887846730503</v>
      </c>
      <c r="AW115" s="137">
        <f t="shared" si="331"/>
        <v>-7.8290640302320965E-3</v>
      </c>
    </row>
    <row r="116" spans="2:49" ht="18.649999999999999" customHeight="1" thickTop="1" thickBot="1">
      <c r="B116" s="36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9">
        <f t="shared" ref="L116" si="397">IF(0=(1-$J$9*$K$9*$B116^2),10^14,$B116*$K$9/(1-$J$9*$K$9*$B116^2))</f>
        <v>0.33979454047368074</v>
      </c>
      <c r="N116" s="1">
        <f t="shared" ref="N116" si="398">D116*I116+F116*I119-E116*J116-G116*J119</f>
        <v>1</v>
      </c>
      <c r="O116" s="9">
        <f t="shared" ref="O116" si="399">(D116*J116+E116*I116+F116*J119+G116*I119)</f>
        <v>0</v>
      </c>
      <c r="P116" s="2">
        <f t="shared" ref="P116" si="400">D116*K116+F116*K119-E116*L116-G116*L119</f>
        <v>0</v>
      </c>
      <c r="Q116" s="8">
        <f t="shared" ref="Q116" si="401">(D116*L116+E116*K116+F116*L119+G116*K119)</f>
        <v>0.33979454047368074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402">N116*S116+P116*S119-O116*T116-Q116*T119</f>
        <v>0.86029055245119812</v>
      </c>
      <c r="Y116" s="9">
        <f t="shared" ref="Y116" si="403">(N116*T116+O116*S116+P116*T119+Q116*S119)</f>
        <v>0</v>
      </c>
      <c r="Z116" s="2">
        <f t="shared" ref="Z116" si="404">N116*U116+P116*U119-O116*V116-Q116*V119</f>
        <v>0</v>
      </c>
      <c r="AA116" s="8">
        <f t="shared" ref="AA116" si="405">(N116*V116+O116*U116+P116*V119+Q116*U119)</f>
        <v>0.33979454047368074</v>
      </c>
      <c r="AB116" s="22"/>
      <c r="AC116" s="1">
        <v>1</v>
      </c>
      <c r="AD116" s="9">
        <v>0</v>
      </c>
      <c r="AE116" s="2">
        <v>0</v>
      </c>
      <c r="AF116" s="9">
        <f t="shared" ref="AF116" si="406">$B116*$AE$9</f>
        <v>0.27563460000000001</v>
      </c>
      <c r="AH116" s="1">
        <f t="shared" ref="AH116" si="407">X116*AC116+Z116*AC119-Y116*AD116-AA116*AD119</f>
        <v>0.86029055245119812</v>
      </c>
      <c r="AI116" s="9">
        <f t="shared" ref="AI116" si="408">(X116*AD116+Y116*AC116+Z116*AD119+AA116*AC119)</f>
        <v>0</v>
      </c>
      <c r="AJ116" s="2">
        <f t="shared" ref="AJ116" si="409">X116*AE116+Z116*AE119-Y116*AF116-AA116*AF119</f>
        <v>0</v>
      </c>
      <c r="AK116" s="8">
        <f t="shared" ref="AK116" si="410">(X116*AF116+Y116*AE116+Z116*AF119+AA116*AE119)</f>
        <v>0.5769203827823457</v>
      </c>
      <c r="AM116" s="26">
        <f t="shared" ref="AM116" si="411">20*LOG((2*$AH$9)/(($AH$9*AH116+AJ116+$AH$9*AH119+AJ119)^2+($AH$9*AI116+AK116+$AH$9*AI119+AK119)^2)^0.5)</f>
        <v>-7.7972390852366364E-3</v>
      </c>
      <c r="AO116" s="133">
        <f t="shared" ref="AO116" si="412">((AI116^2+AJ116^2+AK116^2+AL116^2)/(AI119^2+AJ119^2+AK119^2+AL119^2))^0.5</f>
        <v>0.59687597019555794</v>
      </c>
      <c r="AP116" s="13"/>
      <c r="AQ116" s="81">
        <f t="shared" si="312"/>
        <v>1.74</v>
      </c>
      <c r="AR116" s="82">
        <f t="shared" si="313"/>
        <v>-29.443621443377502</v>
      </c>
      <c r="AS116" s="86">
        <f t="shared" si="314"/>
        <v>24.690466957357252</v>
      </c>
      <c r="AT116" s="88"/>
      <c r="AU116" s="14">
        <f t="shared" si="311"/>
        <v>29.866366483352078</v>
      </c>
      <c r="AV116" s="86">
        <f t="shared" si="332"/>
        <v>0.52189977287854528</v>
      </c>
      <c r="AW116" s="137">
        <f t="shared" si="331"/>
        <v>-4.9393421468768225E-3</v>
      </c>
    </row>
    <row r="117" spans="2:49" ht="18.649999999999999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O117" s="134"/>
      <c r="AP117" s="33"/>
      <c r="AQ117" s="81">
        <f t="shared" si="312"/>
        <v>1.76</v>
      </c>
      <c r="AR117" s="82">
        <f t="shared" si="313"/>
        <v>-31.782908128015276</v>
      </c>
      <c r="AS117" s="86">
        <f t="shared" si="314"/>
        <v>25.287794287024294</v>
      </c>
      <c r="AT117" s="88"/>
      <c r="AU117" s="14">
        <f t="shared" si="311"/>
        <v>29.032624590579889</v>
      </c>
      <c r="AV117" s="86">
        <f t="shared" si="332"/>
        <v>0.50726480521609163</v>
      </c>
      <c r="AW117" s="137">
        <f t="shared" si="331"/>
        <v>-2.8816257201489132E-3</v>
      </c>
    </row>
    <row r="118" spans="2:49" ht="18.649999999999999" customHeight="1" thickBot="1">
      <c r="D118" s="209" t="s">
        <v>66</v>
      </c>
      <c r="E118" s="210"/>
      <c r="F118" s="211" t="s">
        <v>67</v>
      </c>
      <c r="G118" s="212"/>
      <c r="H118" s="204"/>
      <c r="I118" s="209" t="s">
        <v>68</v>
      </c>
      <c r="J118" s="210"/>
      <c r="K118" s="211" t="s">
        <v>69</v>
      </c>
      <c r="L118" s="212"/>
      <c r="N118" s="213" t="s">
        <v>70</v>
      </c>
      <c r="O118" s="214"/>
      <c r="P118" s="215" t="s">
        <v>71</v>
      </c>
      <c r="Q118" s="216"/>
      <c r="S118" s="209" t="s">
        <v>72</v>
      </c>
      <c r="T118" s="210"/>
      <c r="U118" s="211" t="s">
        <v>73</v>
      </c>
      <c r="V118" s="212"/>
      <c r="W118" s="22"/>
      <c r="X118" s="213" t="s">
        <v>74</v>
      </c>
      <c r="Y118" s="214"/>
      <c r="Z118" s="215" t="s">
        <v>75</v>
      </c>
      <c r="AA118" s="216"/>
      <c r="AB118" s="22"/>
      <c r="AC118" s="209" t="s">
        <v>76</v>
      </c>
      <c r="AD118" s="210"/>
      <c r="AE118" s="211" t="s">
        <v>77</v>
      </c>
      <c r="AF118" s="212"/>
      <c r="AG118" s="22"/>
      <c r="AH118" s="213" t="s">
        <v>78</v>
      </c>
      <c r="AI118" s="214"/>
      <c r="AJ118" s="215" t="s">
        <v>79</v>
      </c>
      <c r="AK118" s="216"/>
      <c r="AL118" s="22"/>
      <c r="AM118" s="44" t="s">
        <v>6</v>
      </c>
      <c r="AO118" s="135" t="s">
        <v>42</v>
      </c>
      <c r="AP118" s="33"/>
      <c r="AQ118" s="81">
        <f t="shared" si="312"/>
        <v>1.78</v>
      </c>
      <c r="AR118" s="82">
        <f t="shared" si="313"/>
        <v>-34.661353983220849</v>
      </c>
      <c r="AS118" s="86">
        <f t="shared" si="314"/>
        <v>25.868446778835892</v>
      </c>
      <c r="AT118" s="88"/>
      <c r="AU118" s="14">
        <f t="shared" si="311"/>
        <v>28.261898385463599</v>
      </c>
      <c r="AV118" s="86">
        <f t="shared" si="332"/>
        <v>0.49374359709716847</v>
      </c>
      <c r="AW118" s="137">
        <f t="shared" si="331"/>
        <v>-1.4849887389514109E-3</v>
      </c>
    </row>
    <row r="119" spans="2:49" ht="18.649999999999999" customHeight="1" thickTop="1" thickBot="1">
      <c r="D119" s="1">
        <v>0</v>
      </c>
      <c r="E119" s="8">
        <f t="shared" ref="E119" si="413">$E$9*$B116</f>
        <v>0.19268140000000003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414">D119*I116+F119*I119-E119*J116-G119*J119</f>
        <v>0</v>
      </c>
      <c r="O119" s="9">
        <f t="shared" ref="O119" si="415">(D119*J116+E119*I116+F119*J119+G119*I119)</f>
        <v>0.19268140000000003</v>
      </c>
      <c r="P119" s="2">
        <f t="shared" ref="P119" si="416">D119*K116+F119*K119-E119*L116-G119*L119</f>
        <v>0.93452791222917453</v>
      </c>
      <c r="Q119" s="8">
        <f t="shared" ref="Q119" si="417">(D119*L116+E119*K116+F119*L119+G119*K119)</f>
        <v>0</v>
      </c>
      <c r="S119" s="1">
        <v>0</v>
      </c>
      <c r="T119" s="8">
        <f t="shared" ref="T119" si="418">$T$9*$B116</f>
        <v>0.41115860000000004</v>
      </c>
      <c r="U119" s="2">
        <v>1</v>
      </c>
      <c r="V119" s="8">
        <v>0</v>
      </c>
      <c r="X119" s="1">
        <f t="shared" ref="X119" si="419">N119*S116+P119*S119-O119*T116-Q119*T119</f>
        <v>0</v>
      </c>
      <c r="Y119" s="9">
        <f t="shared" ref="Y119" si="420">(N119*T116+O119*S116+P119*T119+Q119*S119)</f>
        <v>0.57692058805307034</v>
      </c>
      <c r="Z119" s="2">
        <f t="shared" ref="Z119" si="421">N119*U116+P119*U119-O119*V116-Q119*V119</f>
        <v>0.93452791222917453</v>
      </c>
      <c r="AA119" s="8">
        <f t="shared" ref="AA119" si="422">(N119*V116+O119*U116+P119*V119+Q119*U119)</f>
        <v>0</v>
      </c>
      <c r="AB119" s="22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423">X119*AC116+Z119*AC119-Y119*AD116-AA119*AD119</f>
        <v>0</v>
      </c>
      <c r="AI119" s="9">
        <f t="shared" ref="AI119" si="424">(X119*AD116+Y119*AC116+Z119*AD119+AA119*AC119)</f>
        <v>0.57692058805307034</v>
      </c>
      <c r="AJ119" s="2">
        <f t="shared" ref="AJ119" si="425">X119*AE116+Z119*AE119-Y119*AF116-AA119*AF119</f>
        <v>0.77550863670940173</v>
      </c>
      <c r="AK119" s="8">
        <f t="shared" ref="AK119" si="426">(X119*AF116+Y119*AE116+Z119*AF119+AA119*AE119)</f>
        <v>0</v>
      </c>
      <c r="AM119" s="45">
        <f t="shared" ref="AM119" si="427">(180/PI())*ATAN(-1*(($AH$9*AJ116+AL116+$AH$9*AJ119+AL119)/($AH$9*AI116+AK116+$AH$9*AI119+AK119)))</f>
        <v>-33.905462263093483</v>
      </c>
      <c r="AO119" s="206">
        <f t="shared" ref="AO119" si="428">20*LOG(((($AH$9*AH116+AJ116-$AH$9*AH119-AJ119)^2+($AH$9*AI116+AK116-$AH$9*AI119-AK119)^2)/(($AH$9*AH116+AJ116+$AH$9*AH119+AJ119)^2+($AH$9*AI116+AK116+$AH$9*AI119+AK119)^2))^0.5)</f>
        <v>-27.462332638129205</v>
      </c>
      <c r="AP119" s="33"/>
      <c r="AQ119" s="81">
        <f t="shared" si="312"/>
        <v>1.8</v>
      </c>
      <c r="AR119" s="82">
        <f t="shared" si="313"/>
        <v>-38.519877518089977</v>
      </c>
      <c r="AS119" s="86">
        <f t="shared" si="314"/>
        <v>26.433684746545165</v>
      </c>
      <c r="AT119" s="88"/>
      <c r="AU119" s="14">
        <f t="shared" si="311"/>
        <v>27.546223959971147</v>
      </c>
      <c r="AV119" s="86">
        <f t="shared" si="332"/>
        <v>0.48119443103097664</v>
      </c>
      <c r="AW119" s="137">
        <f t="shared" si="331"/>
        <v>-6.1069883860081684E-4</v>
      </c>
    </row>
    <row r="120" spans="2:49" ht="18.649999999999999" customHeight="1">
      <c r="AO120" s="33"/>
      <c r="AP120" s="33"/>
      <c r="AQ120" s="81">
        <f t="shared" si="312"/>
        <v>1.82</v>
      </c>
      <c r="AR120" s="82">
        <f t="shared" si="313"/>
        <v>-44.727989019957619</v>
      </c>
      <c r="AS120" s="86">
        <f t="shared" si="314"/>
        <v>26.984609225744588</v>
      </c>
      <c r="AT120" s="84"/>
      <c r="AU120" s="14">
        <f t="shared" si="311"/>
        <v>26.878921661084274</v>
      </c>
      <c r="AV120" s="86">
        <f t="shared" si="332"/>
        <v>0.46949860529506704</v>
      </c>
      <c r="AW120" s="137">
        <f t="shared" si="331"/>
        <v>-1.462152664628997E-4</v>
      </c>
    </row>
    <row r="121" spans="2:49" ht="18.649999999999999" customHeight="1" thickBot="1">
      <c r="D121" s="22" t="s">
        <v>80</v>
      </c>
      <c r="E121" s="22"/>
      <c r="F121" s="22"/>
      <c r="G121" s="22"/>
      <c r="H121" s="22"/>
      <c r="I121" s="22" t="s">
        <v>81</v>
      </c>
      <c r="J121" s="22"/>
      <c r="K121" s="22"/>
      <c r="L121" s="22"/>
      <c r="M121" s="23"/>
      <c r="N121" s="23"/>
      <c r="O121" s="24" t="s">
        <v>82</v>
      </c>
      <c r="P121" s="23"/>
      <c r="Q121" s="23"/>
      <c r="R121" s="23"/>
      <c r="S121" s="22"/>
      <c r="T121" s="22" t="s">
        <v>83</v>
      </c>
      <c r="U121" s="23"/>
      <c r="V121" s="23"/>
      <c r="W121" s="23"/>
      <c r="X121" s="23"/>
      <c r="Y121" s="24" t="s">
        <v>84</v>
      </c>
      <c r="Z121" s="23"/>
      <c r="AA121" s="23"/>
      <c r="AB121" s="23"/>
      <c r="AC121" s="24" t="s">
        <v>85</v>
      </c>
      <c r="AD121" s="22"/>
      <c r="AE121" s="22"/>
      <c r="AF121" s="22"/>
      <c r="AG121" s="22"/>
      <c r="AH121" s="23"/>
      <c r="AI121" s="24" t="s">
        <v>86</v>
      </c>
      <c r="AJ121" s="23"/>
      <c r="AK121" s="23"/>
      <c r="AL121" s="22"/>
      <c r="AQ121" s="81">
        <f t="shared" si="312"/>
        <v>1.84</v>
      </c>
      <c r="AR121" s="82">
        <f t="shared" si="313"/>
        <v>-71.303528996957908</v>
      </c>
      <c r="AS121" s="86">
        <f t="shared" si="314"/>
        <v>27.522187658966274</v>
      </c>
      <c r="AT121" s="84"/>
      <c r="AU121" s="14">
        <f t="shared" si="311"/>
        <v>26.2543531814005</v>
      </c>
      <c r="AV121" s="86">
        <f t="shared" si="332"/>
        <v>0.45855604721095156</v>
      </c>
      <c r="AW121" s="137">
        <f t="shared" si="331"/>
        <v>-3.2168545679172715E-7</v>
      </c>
    </row>
    <row r="122" spans="2:49" ht="18.649999999999999" customHeight="1" thickBot="1">
      <c r="B122" s="11"/>
      <c r="D122" s="217" t="s">
        <v>55</v>
      </c>
      <c r="E122" s="218"/>
      <c r="F122" s="219" t="s">
        <v>56</v>
      </c>
      <c r="G122" s="220"/>
      <c r="H122" s="204"/>
      <c r="I122" s="217" t="s">
        <v>87</v>
      </c>
      <c r="J122" s="218"/>
      <c r="K122" s="219" t="s">
        <v>88</v>
      </c>
      <c r="L122" s="220"/>
      <c r="M122" s="23"/>
      <c r="N122" s="213" t="s">
        <v>57</v>
      </c>
      <c r="O122" s="214"/>
      <c r="P122" s="215" t="s">
        <v>58</v>
      </c>
      <c r="Q122" s="216"/>
      <c r="R122" s="23"/>
      <c r="S122" s="217" t="s">
        <v>59</v>
      </c>
      <c r="T122" s="218"/>
      <c r="U122" s="219" t="s">
        <v>60</v>
      </c>
      <c r="V122" s="220"/>
      <c r="W122" s="22"/>
      <c r="X122" s="213" t="s">
        <v>61</v>
      </c>
      <c r="Y122" s="214"/>
      <c r="Z122" s="215" t="s">
        <v>62</v>
      </c>
      <c r="AA122" s="216"/>
      <c r="AB122" s="22"/>
      <c r="AC122" s="217" t="s">
        <v>63</v>
      </c>
      <c r="AD122" s="218"/>
      <c r="AE122" s="219" t="s">
        <v>89</v>
      </c>
      <c r="AF122" s="220"/>
      <c r="AG122" s="22"/>
      <c r="AH122" s="213" t="s">
        <v>64</v>
      </c>
      <c r="AI122" s="214"/>
      <c r="AJ122" s="215" t="s">
        <v>65</v>
      </c>
      <c r="AK122" s="216"/>
      <c r="AL122" s="22"/>
      <c r="AM122" s="25" t="s">
        <v>2</v>
      </c>
      <c r="AO122" s="132" t="s">
        <v>41</v>
      </c>
      <c r="AQ122" s="81">
        <f t="shared" si="312"/>
        <v>1.86</v>
      </c>
      <c r="AR122" s="82">
        <f t="shared" si="313"/>
        <v>-46.413844500465842</v>
      </c>
      <c r="AS122" s="86">
        <f t="shared" si="314"/>
        <v>28.047274722594285</v>
      </c>
      <c r="AT122" s="88"/>
      <c r="AU122" s="14">
        <f t="shared" si="311"/>
        <v>25.667730689694231</v>
      </c>
      <c r="AV122" s="86">
        <f t="shared" si="332"/>
        <v>0.44828187397217156</v>
      </c>
      <c r="AW122" s="137">
        <f t="shared" si="331"/>
        <v>-9.9175596218970731E-5</v>
      </c>
    </row>
    <row r="123" spans="2:49" ht="18.649999999999999" customHeight="1" thickTop="1" thickBot="1">
      <c r="B123" s="36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9">
        <f t="shared" ref="L123" si="429">IF(0=(1-$J$9*$K$9*$B123^2),10^14,$B123*$K$9/(1-$J$9*$K$9*$B123^2))</f>
        <v>0.36132762678019248</v>
      </c>
      <c r="N123" s="1">
        <f t="shared" ref="N123" si="430">D123*I123+F123*I126-E123*J123-G123*J126</f>
        <v>1</v>
      </c>
      <c r="O123" s="9">
        <f t="shared" ref="O123" si="431">(D123*J123+E123*I123+F123*J126+G123*I126)</f>
        <v>0</v>
      </c>
      <c r="P123" s="2">
        <f t="shared" ref="P123" si="432">D123*K123+F123*K126-E123*L123-G123*L126</f>
        <v>0</v>
      </c>
      <c r="Q123" s="8">
        <f t="shared" ref="Q123" si="433">(D123*L123+E123*K123+F123*L126+G123*K126)</f>
        <v>0.36132762678019248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434">N123*S123+P123*S126-O123*T123-Q123*T126</f>
        <v>0.84269804111595314</v>
      </c>
      <c r="Y123" s="9">
        <f t="shared" ref="Y123" si="435">(N123*T123+O123*S123+P123*T126+Q123*S126)</f>
        <v>0</v>
      </c>
      <c r="Z123" s="2">
        <f t="shared" ref="Z123" si="436">N123*U123+P123*U126-O123*V123-Q123*V126</f>
        <v>0</v>
      </c>
      <c r="AA123" s="8">
        <f t="shared" ref="AA123" si="437">(N123*V123+O123*U123+P123*V126+Q123*U126)</f>
        <v>0.36132762678019248</v>
      </c>
      <c r="AB123" s="22"/>
      <c r="AC123" s="1">
        <v>1</v>
      </c>
      <c r="AD123" s="9">
        <v>0</v>
      </c>
      <c r="AE123" s="2">
        <v>0</v>
      </c>
      <c r="AF123" s="9">
        <f t="shared" ref="AF123" si="438">$B123*$AE$9</f>
        <v>0.29184840000000001</v>
      </c>
      <c r="AH123" s="1">
        <f t="shared" ref="AH123" si="439">X123*AC123+Z123*AC126-Y123*AD123-AA123*AD126</f>
        <v>0.84269804111595314</v>
      </c>
      <c r="AI123" s="9">
        <f t="shared" ref="AI123" si="440">(X123*AD123+Y123*AC123+Z123*AD126+AA123*AC126)</f>
        <v>0</v>
      </c>
      <c r="AJ123" s="2">
        <f t="shared" ref="AJ123" si="441">X123*AE123+Z123*AE126-Y123*AF123-AA123*AF126</f>
        <v>0</v>
      </c>
      <c r="AK123" s="8">
        <f t="shared" ref="AK123" si="442">(X123*AF123+Y123*AE123+Z123*AF126+AA123*AE126)</f>
        <v>0.60726770176301759</v>
      </c>
      <c r="AM123" s="26">
        <f t="shared" ref="AM123" si="443">20*LOG((2*$AH$9)/(($AH$9*AH123+AJ123+$AH$9*AH126+AJ126)^2+($AH$9*AI123+AK123+$AH$9*AI126+AK126)^2)^0.5)</f>
        <v>-9.5107557565070264E-3</v>
      </c>
      <c r="AO123" s="133">
        <f t="shared" ref="AO123" si="444">((AI123^2+AJ123^2+AK123^2+AL123^2)/(AI126^2+AJ126^2+AK126^2+AL126^2))^0.5</f>
        <v>0.62975627408814738</v>
      </c>
      <c r="AP123" s="13"/>
      <c r="AQ123" s="81">
        <f t="shared" si="312"/>
        <v>1.88</v>
      </c>
      <c r="AR123" s="82">
        <f t="shared" si="313"/>
        <v>-40.544931260111959</v>
      </c>
      <c r="AS123" s="86">
        <f t="shared" si="314"/>
        <v>28.560629336388164</v>
      </c>
      <c r="AT123" s="88"/>
      <c r="AU123" s="14">
        <f t="shared" si="311"/>
        <v>25.114965640241294</v>
      </c>
      <c r="AV123" s="86">
        <f t="shared" si="332"/>
        <v>0.4386036739744788</v>
      </c>
      <c r="AW123" s="137">
        <f t="shared" si="331"/>
        <v>-3.8309840167650235E-4</v>
      </c>
    </row>
    <row r="124" spans="2:49" ht="18.649999999999999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O124" s="134"/>
      <c r="AP124" s="33"/>
      <c r="AQ124" s="81">
        <f t="shared" si="312"/>
        <v>1.9</v>
      </c>
      <c r="AR124" s="82">
        <f t="shared" si="313"/>
        <v>-37.325877190963212</v>
      </c>
      <c r="AS124" s="86">
        <f t="shared" si="314"/>
        <v>29.06292864919299</v>
      </c>
      <c r="AT124" s="88"/>
      <c r="AU124" s="14">
        <f t="shared" si="311"/>
        <v>24.59254810564493</v>
      </c>
      <c r="AV124" s="86">
        <f t="shared" si="332"/>
        <v>0.42945934102844685</v>
      </c>
      <c r="AW124" s="137">
        <f t="shared" si="331"/>
        <v>-8.0396434711754554E-4</v>
      </c>
    </row>
    <row r="125" spans="2:49" ht="18.649999999999999" customHeight="1" thickBot="1">
      <c r="D125" s="209" t="s">
        <v>66</v>
      </c>
      <c r="E125" s="210"/>
      <c r="F125" s="211" t="s">
        <v>67</v>
      </c>
      <c r="G125" s="212"/>
      <c r="H125" s="204"/>
      <c r="I125" s="209" t="s">
        <v>68</v>
      </c>
      <c r="J125" s="210"/>
      <c r="K125" s="211" t="s">
        <v>69</v>
      </c>
      <c r="L125" s="212"/>
      <c r="N125" s="213" t="s">
        <v>70</v>
      </c>
      <c r="O125" s="214"/>
      <c r="P125" s="215" t="s">
        <v>71</v>
      </c>
      <c r="Q125" s="216"/>
      <c r="S125" s="209" t="s">
        <v>72</v>
      </c>
      <c r="T125" s="210"/>
      <c r="U125" s="211" t="s">
        <v>73</v>
      </c>
      <c r="V125" s="212"/>
      <c r="W125" s="22"/>
      <c r="X125" s="213" t="s">
        <v>74</v>
      </c>
      <c r="Y125" s="214"/>
      <c r="Z125" s="215" t="s">
        <v>75</v>
      </c>
      <c r="AA125" s="216"/>
      <c r="AB125" s="22"/>
      <c r="AC125" s="209" t="s">
        <v>76</v>
      </c>
      <c r="AD125" s="210"/>
      <c r="AE125" s="211" t="s">
        <v>77</v>
      </c>
      <c r="AF125" s="212"/>
      <c r="AG125" s="22"/>
      <c r="AH125" s="213" t="s">
        <v>78</v>
      </c>
      <c r="AI125" s="214"/>
      <c r="AJ125" s="215" t="s">
        <v>79</v>
      </c>
      <c r="AK125" s="216"/>
      <c r="AL125" s="22"/>
      <c r="AM125" s="44" t="s">
        <v>6</v>
      </c>
      <c r="AO125" s="135" t="s">
        <v>42</v>
      </c>
      <c r="AP125" s="33"/>
      <c r="AQ125" s="81">
        <f t="shared" si="312"/>
        <v>1.92</v>
      </c>
      <c r="AR125" s="82">
        <f t="shared" si="313"/>
        <v>-35.162662735576951</v>
      </c>
      <c r="AS125" s="86">
        <f t="shared" si="314"/>
        <v>29.554779611305889</v>
      </c>
      <c r="AT125" s="88"/>
      <c r="AU125" s="14">
        <f t="shared" si="311"/>
        <v>24.097449786557746</v>
      </c>
      <c r="AV125" s="86">
        <f t="shared" si="332"/>
        <v>0.4207953364714061</v>
      </c>
      <c r="AW125" s="137">
        <f t="shared" si="331"/>
        <v>-1.3230741665207569E-3</v>
      </c>
    </row>
    <row r="126" spans="2:49" ht="18.649999999999999" customHeight="1" thickTop="1" thickBot="1">
      <c r="D126" s="1">
        <v>0</v>
      </c>
      <c r="E126" s="8">
        <f t="shared" ref="E126" si="445">$E$9*$B123</f>
        <v>0.20401560000000002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446">D126*I123+F126*I126-E126*J123-G126*J126</f>
        <v>0</v>
      </c>
      <c r="O126" s="9">
        <f t="shared" ref="O126" si="447">(D126*J123+E126*I123+F126*J126+G126*I126)</f>
        <v>0.20401560000000002</v>
      </c>
      <c r="P126" s="2">
        <f t="shared" ref="P126" si="448">D126*K123+F126*K126-E126*L123-G126*L126</f>
        <v>0.92628352742586295</v>
      </c>
      <c r="Q126" s="8">
        <f t="shared" ref="Q126" si="449">(D126*L123+E126*K123+F126*L126+G126*K126)</f>
        <v>0</v>
      </c>
      <c r="S126" s="1">
        <v>0</v>
      </c>
      <c r="T126" s="8">
        <f t="shared" ref="T126" si="450">$T$9*$B123</f>
        <v>0.43534439999999996</v>
      </c>
      <c r="U126" s="2">
        <v>1</v>
      </c>
      <c r="V126" s="8">
        <v>0</v>
      </c>
      <c r="X126" s="1">
        <f t="shared" ref="X126" si="451">N126*S123+P126*S126-O126*T123-Q126*T126</f>
        <v>0</v>
      </c>
      <c r="Y126" s="9">
        <f t="shared" ref="Y126" si="452">(N126*T123+O126*S123+P126*T126+Q126*S126)</f>
        <v>0.60726794647709581</v>
      </c>
      <c r="Z126" s="2">
        <f t="shared" ref="Z126" si="453">N126*U123+P126*U126-O126*V123-Q126*V126</f>
        <v>0.92628352742586295</v>
      </c>
      <c r="AA126" s="8">
        <f t="shared" ref="AA126" si="454">(N126*V123+O126*U123+P126*V126+Q126*U126)</f>
        <v>0</v>
      </c>
      <c r="AB126" s="22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455">X126*AC123+Z126*AC126-Y126*AD123-AA126*AD126</f>
        <v>0</v>
      </c>
      <c r="AI126" s="9">
        <f t="shared" ref="AI126" si="456">(X126*AD123+Y126*AC123+Z126*AD126+AA126*AC126)</f>
        <v>0.60726794647709581</v>
      </c>
      <c r="AJ126" s="2">
        <f t="shared" ref="AJ126" si="457">X126*AE123+Z126*AE126-Y126*AF123-AA126*AF126</f>
        <v>0.74905334887523689</v>
      </c>
      <c r="AK126" s="8">
        <f t="shared" ref="AK126" si="458">(X126*AF123+Y126*AE123+Z126*AF126+AA126*AE126)</f>
        <v>0</v>
      </c>
      <c r="AM126" s="45">
        <f t="shared" ref="AM126" si="459">(180/PI())*ATAN(-1*(($AH$9*AJ123+AL123+$AH$9*AJ126+AL126)/($AH$9*AI123+AK123+$AH$9*AI126+AK126)))</f>
        <v>-31.663816726774233</v>
      </c>
      <c r="AO126" s="206">
        <f t="shared" ref="AO126" si="460">20*LOG(((($AH$9*AH123+AJ123-$AH$9*AH126-AJ126)^2+($AH$9*AI123+AK123-$AH$9*AI126-AK126)^2)/(($AH$9*AH123+AJ123+$AH$9*AH126+AJ126)^2+($AH$9*AI123+AK123+$AH$9*AI126+AK126)^2))^0.5)</f>
        <v>-26.600447335025684</v>
      </c>
      <c r="AP126" s="33"/>
      <c r="AQ126" s="81">
        <f t="shared" si="312"/>
        <v>1.94</v>
      </c>
      <c r="AR126" s="82">
        <f t="shared" si="313"/>
        <v>-33.569779761152745</v>
      </c>
      <c r="AS126" s="86">
        <f t="shared" si="314"/>
        <v>30.036728607037045</v>
      </c>
      <c r="AT126" s="88"/>
      <c r="AU126" s="14">
        <f t="shared" si="311"/>
        <v>23.627045531553016</v>
      </c>
      <c r="AV126" s="86">
        <f t="shared" si="332"/>
        <v>0.41256528511410623</v>
      </c>
      <c r="AW126" s="137">
        <f t="shared" si="331"/>
        <v>-1.9094214752436987E-3</v>
      </c>
    </row>
    <row r="127" spans="2:49" ht="18.649999999999999" customHeight="1">
      <c r="AO127" s="33"/>
      <c r="AP127" s="33"/>
      <c r="AQ127" s="81">
        <f t="shared" si="312"/>
        <v>1.96</v>
      </c>
      <c r="AR127" s="82">
        <f t="shared" si="313"/>
        <v>-32.333720683229295</v>
      </c>
      <c r="AS127" s="86">
        <f t="shared" si="314"/>
        <v>30.509269517668105</v>
      </c>
      <c r="AT127" s="84"/>
      <c r="AU127" s="14">
        <f t="shared" si="311"/>
        <v>23.179049434741806</v>
      </c>
      <c r="AV127" s="86">
        <f t="shared" si="332"/>
        <v>0.4047288336052286</v>
      </c>
      <c r="AW127" s="137">
        <f t="shared" si="331"/>
        <v>-2.5382777957737935E-3</v>
      </c>
    </row>
    <row r="128" spans="2:49" ht="18.649999999999999" customHeight="1" thickBot="1">
      <c r="D128" s="22" t="s">
        <v>80</v>
      </c>
      <c r="E128" s="22"/>
      <c r="F128" s="22"/>
      <c r="G128" s="22"/>
      <c r="H128" s="22"/>
      <c r="I128" s="22" t="s">
        <v>81</v>
      </c>
      <c r="J128" s="22"/>
      <c r="K128" s="22"/>
      <c r="L128" s="22"/>
      <c r="M128" s="23"/>
      <c r="N128" s="23"/>
      <c r="O128" s="24" t="s">
        <v>82</v>
      </c>
      <c r="P128" s="23"/>
      <c r="Q128" s="23"/>
      <c r="R128" s="23"/>
      <c r="S128" s="22"/>
      <c r="T128" s="22" t="s">
        <v>83</v>
      </c>
      <c r="U128" s="23"/>
      <c r="V128" s="23"/>
      <c r="W128" s="23"/>
      <c r="X128" s="23"/>
      <c r="Y128" s="24" t="s">
        <v>84</v>
      </c>
      <c r="Z128" s="23"/>
      <c r="AA128" s="23"/>
      <c r="AB128" s="23"/>
      <c r="AC128" s="24" t="s">
        <v>85</v>
      </c>
      <c r="AD128" s="22"/>
      <c r="AE128" s="22"/>
      <c r="AF128" s="22"/>
      <c r="AG128" s="22"/>
      <c r="AH128" s="23"/>
      <c r="AI128" s="24" t="s">
        <v>86</v>
      </c>
      <c r="AJ128" s="23"/>
      <c r="AK128" s="23"/>
      <c r="AL128" s="22"/>
      <c r="AQ128" s="81">
        <f t="shared" si="312"/>
        <v>1.98</v>
      </c>
      <c r="AR128" s="82">
        <f t="shared" si="313"/>
        <v>-31.341481600502625</v>
      </c>
      <c r="AS128" s="86">
        <f t="shared" si="314"/>
        <v>30.972850506362942</v>
      </c>
      <c r="AT128" s="84"/>
      <c r="AU128" s="14">
        <f t="shared" si="311"/>
        <v>22.751462494111308</v>
      </c>
      <c r="AV128" s="86">
        <f t="shared" si="332"/>
        <v>0.39725071654309113</v>
      </c>
      <c r="AW128" s="137">
        <f t="shared" si="331"/>
        <v>-3.1900364344789739E-3</v>
      </c>
    </row>
    <row r="129" spans="2:49" ht="18.649999999999999" customHeight="1" thickBot="1">
      <c r="B129" s="11"/>
      <c r="D129" s="217" t="s">
        <v>55</v>
      </c>
      <c r="E129" s="218"/>
      <c r="F129" s="219" t="s">
        <v>56</v>
      </c>
      <c r="G129" s="220"/>
      <c r="H129" s="204"/>
      <c r="I129" s="217" t="s">
        <v>87</v>
      </c>
      <c r="J129" s="218"/>
      <c r="K129" s="219" t="s">
        <v>88</v>
      </c>
      <c r="L129" s="220"/>
      <c r="M129" s="23"/>
      <c r="N129" s="213" t="s">
        <v>57</v>
      </c>
      <c r="O129" s="214"/>
      <c r="P129" s="215" t="s">
        <v>58</v>
      </c>
      <c r="Q129" s="216"/>
      <c r="R129" s="23"/>
      <c r="S129" s="217" t="s">
        <v>59</v>
      </c>
      <c r="T129" s="218"/>
      <c r="U129" s="219" t="s">
        <v>60</v>
      </c>
      <c r="V129" s="220"/>
      <c r="W129" s="22"/>
      <c r="X129" s="213" t="s">
        <v>61</v>
      </c>
      <c r="Y129" s="214"/>
      <c r="Z129" s="215" t="s">
        <v>62</v>
      </c>
      <c r="AA129" s="216"/>
      <c r="AB129" s="22"/>
      <c r="AC129" s="217" t="s">
        <v>63</v>
      </c>
      <c r="AD129" s="218"/>
      <c r="AE129" s="219" t="s">
        <v>89</v>
      </c>
      <c r="AF129" s="220"/>
      <c r="AG129" s="22"/>
      <c r="AH129" s="213" t="s">
        <v>64</v>
      </c>
      <c r="AI129" s="214"/>
      <c r="AJ129" s="215" t="s">
        <v>65</v>
      </c>
      <c r="AK129" s="216"/>
      <c r="AL129" s="22"/>
      <c r="AM129" s="25" t="s">
        <v>2</v>
      </c>
      <c r="AO129" s="132" t="s">
        <v>41</v>
      </c>
      <c r="AQ129" s="196">
        <f t="shared" si="312"/>
        <v>2</v>
      </c>
      <c r="AR129" s="197">
        <f t="shared" si="313"/>
        <v>-30.525987313911621</v>
      </c>
      <c r="AS129" s="198">
        <f t="shared" si="314"/>
        <v>31.427879756245169</v>
      </c>
      <c r="AT129" s="199"/>
      <c r="AU129" s="200">
        <f t="shared" si="311"/>
        <v>22.342529498192022</v>
      </c>
      <c r="AV129" s="198">
        <f t="shared" si="332"/>
        <v>0.39009998815856761</v>
      </c>
      <c r="AW129" s="201">
        <f t="shared" si="331"/>
        <v>-3.8492669340707457E-3</v>
      </c>
    </row>
    <row r="130" spans="2:49" ht="18.649999999999999" customHeight="1" thickTop="1" thickBot="1">
      <c r="B130" s="36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9">
        <f t="shared" ref="L130" si="461">IF(0=(1-$J$9*$K$9*$B130^2),10^14,$B130*$K$9/(1-$J$9*$K$9*$B130^2))</f>
        <v>0.38314090248467642</v>
      </c>
      <c r="N130" s="1">
        <f t="shared" ref="N130" si="462">D130*I130+F130*I133-E130*J130-G130*J133</f>
        <v>1</v>
      </c>
      <c r="O130" s="9">
        <f t="shared" ref="O130" si="463">(D130*J130+E130*I130+F130*J133+G130*I133)</f>
        <v>0</v>
      </c>
      <c r="P130" s="2">
        <f t="shared" ref="P130" si="464">D130*K130+F130*K133-E130*L130-G130*L133</f>
        <v>0</v>
      </c>
      <c r="Q130" s="8">
        <f t="shared" ref="Q130" si="465">(D130*L130+E130*K130+F130*L133+G130*K133)</f>
        <v>0.38314090248467642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466">N130*S130+P130*S133-O130*T130-Q130*T133</f>
        <v>0.82393518445303615</v>
      </c>
      <c r="Y130" s="9">
        <f t="shared" ref="Y130" si="467">(N130*T130+O130*S130+P130*T133+Q130*S133)</f>
        <v>0</v>
      </c>
      <c r="Z130" s="2">
        <f t="shared" ref="Z130" si="468">N130*U130+P130*U133-O130*V130-Q130*V133</f>
        <v>0</v>
      </c>
      <c r="AA130" s="8">
        <f t="shared" ref="AA130" si="469">(N130*V130+O130*U130+P130*V133+Q130*U133)</f>
        <v>0.38314090248467642</v>
      </c>
      <c r="AB130" s="22"/>
      <c r="AC130" s="1">
        <v>1</v>
      </c>
      <c r="AD130" s="9">
        <v>0</v>
      </c>
      <c r="AE130" s="2">
        <v>0</v>
      </c>
      <c r="AF130" s="9">
        <f t="shared" ref="AF130" si="470">$B130*$AE$9</f>
        <v>0.30806220000000001</v>
      </c>
      <c r="AH130" s="1">
        <f t="shared" ref="AH130" si="471">X130*AC130+Z130*AC133-Y130*AD130-AA130*AD133</f>
        <v>0.82393518445303615</v>
      </c>
      <c r="AI130" s="9">
        <f t="shared" ref="AI130" si="472">(X130*AD130+Y130*AC130+Z130*AD133+AA130*AC133)</f>
        <v>0</v>
      </c>
      <c r="AJ130" s="2">
        <f t="shared" ref="AJ130" si="473">X130*AE130+Z130*AE133-Y130*AF130-AA130*AF133</f>
        <v>0</v>
      </c>
      <c r="AK130" s="8">
        <f t="shared" ref="AK130" si="474">(X130*AF130+Y130*AE130+Z130*AF133+AA130*AE133)</f>
        <v>0.63696418806468458</v>
      </c>
      <c r="AM130" s="26">
        <f t="shared" ref="AM130" si="475">20*LOG((2*$AH$9)/(($AH$9*AH130+AJ130+$AH$9*AH133+AJ133)^2+($AH$9*AI130+AK130+$AH$9*AI133+AK133)^2)^0.5)</f>
        <v>-1.1429648995169258E-2</v>
      </c>
      <c r="AO130" s="133">
        <f t="shared" ref="AO130" si="476">((AI130^2+AJ130^2+AK130^2+AL130^2)/(AI133^2+AJ133^2+AK133^2+AL133^2))^0.5</f>
        <v>0.66194457015681452</v>
      </c>
      <c r="AP130" s="13"/>
      <c r="AQ130" s="81">
        <f t="shared" si="312"/>
        <v>2.02</v>
      </c>
      <c r="AR130" s="82">
        <f t="shared" si="313"/>
        <v>-29.844167894088017</v>
      </c>
      <c r="AS130" s="86">
        <f t="shared" si="314"/>
        <v>31.874730346209009</v>
      </c>
      <c r="AT130" s="88"/>
      <c r="AU130" s="14">
        <f t="shared" si="311"/>
        <v>21.950703325067327</v>
      </c>
      <c r="AV130" s="86">
        <f t="shared" si="332"/>
        <v>0.38324938679240422</v>
      </c>
      <c r="AW130" s="137">
        <f t="shared" si="331"/>
        <v>-4.5039410695176824E-3</v>
      </c>
    </row>
    <row r="131" spans="2:49" ht="18.649999999999999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O131" s="134"/>
      <c r="AP131" s="33"/>
      <c r="AQ131" s="81">
        <f t="shared" si="312"/>
        <v>2.04</v>
      </c>
      <c r="AR131" s="82">
        <f t="shared" si="313"/>
        <v>-29.266731318973733</v>
      </c>
      <c r="AS131" s="86">
        <f t="shared" si="314"/>
        <v>32.313744412710356</v>
      </c>
      <c r="AT131" s="88"/>
      <c r="AU131" s="14">
        <f t="shared" si="311"/>
        <v>21.574615230171172</v>
      </c>
      <c r="AV131" s="86">
        <f t="shared" si="332"/>
        <v>0.37667480651811663</v>
      </c>
      <c r="AW131" s="137">
        <f t="shared" si="331"/>
        <v>-5.1447987842481568E-3</v>
      </c>
    </row>
    <row r="132" spans="2:49" ht="18.649999999999999" customHeight="1" thickBot="1">
      <c r="D132" s="209" t="s">
        <v>66</v>
      </c>
      <c r="E132" s="210"/>
      <c r="F132" s="211" t="s">
        <v>67</v>
      </c>
      <c r="G132" s="212"/>
      <c r="H132" s="204"/>
      <c r="I132" s="209" t="s">
        <v>68</v>
      </c>
      <c r="J132" s="210"/>
      <c r="K132" s="211" t="s">
        <v>69</v>
      </c>
      <c r="L132" s="212"/>
      <c r="N132" s="213" t="s">
        <v>70</v>
      </c>
      <c r="O132" s="214"/>
      <c r="P132" s="215" t="s">
        <v>71</v>
      </c>
      <c r="Q132" s="216"/>
      <c r="S132" s="209" t="s">
        <v>72</v>
      </c>
      <c r="T132" s="210"/>
      <c r="U132" s="211" t="s">
        <v>73</v>
      </c>
      <c r="V132" s="212"/>
      <c r="W132" s="22"/>
      <c r="X132" s="213" t="s">
        <v>74</v>
      </c>
      <c r="Y132" s="214"/>
      <c r="Z132" s="215" t="s">
        <v>75</v>
      </c>
      <c r="AA132" s="216"/>
      <c r="AB132" s="22"/>
      <c r="AC132" s="209" t="s">
        <v>76</v>
      </c>
      <c r="AD132" s="210"/>
      <c r="AE132" s="211" t="s">
        <v>77</v>
      </c>
      <c r="AF132" s="212"/>
      <c r="AG132" s="22"/>
      <c r="AH132" s="213" t="s">
        <v>78</v>
      </c>
      <c r="AI132" s="214"/>
      <c r="AJ132" s="215" t="s">
        <v>79</v>
      </c>
      <c r="AK132" s="216"/>
      <c r="AL132" s="22"/>
      <c r="AM132" s="44" t="s">
        <v>6</v>
      </c>
      <c r="AO132" s="135" t="s">
        <v>42</v>
      </c>
      <c r="AP132" s="33"/>
      <c r="AQ132" s="81">
        <f t="shared" si="312"/>
        <v>2.06</v>
      </c>
      <c r="AR132" s="82">
        <f t="shared" si="313"/>
        <v>-28.772861334235699</v>
      </c>
      <c r="AS132" s="86">
        <f t="shared" si="314"/>
        <v>32.74523671731378</v>
      </c>
      <c r="AT132" s="88"/>
      <c r="AU132" s="14">
        <f t="shared" si="311"/>
        <v>21.213049999722582</v>
      </c>
      <c r="AV132" s="86">
        <f t="shared" si="332"/>
        <v>0.37035485570806909</v>
      </c>
      <c r="AW132" s="137">
        <f t="shared" si="331"/>
        <v>-5.7648284413007386E-3</v>
      </c>
    </row>
    <row r="133" spans="2:49" ht="18.649999999999999" customHeight="1" thickTop="1" thickBot="1">
      <c r="D133" s="1">
        <v>0</v>
      </c>
      <c r="E133" s="8">
        <f t="shared" ref="E133" si="477">$E$9*$B130</f>
        <v>0.21534980000000001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478">D133*I130+F133*I133-E133*J130-G133*J133</f>
        <v>0</v>
      </c>
      <c r="O133" s="9">
        <f t="shared" ref="O133" si="479">(D133*J130+E133*I130+F133*J133+G133*I133)</f>
        <v>0.21534980000000001</v>
      </c>
      <c r="P133" s="2">
        <f t="shared" ref="P133" si="480">D133*K130+F133*K133-E133*L130-G133*L133</f>
        <v>0.91749068327810546</v>
      </c>
      <c r="Q133" s="8">
        <f t="shared" ref="Q133" si="481">(D133*L130+E133*K130+F133*L133+G133*K133)</f>
        <v>0</v>
      </c>
      <c r="S133" s="1">
        <v>0</v>
      </c>
      <c r="T133" s="8">
        <f t="shared" ref="T133" si="482">$T$9*$B130</f>
        <v>0.4595302</v>
      </c>
      <c r="U133" s="2">
        <v>1</v>
      </c>
      <c r="V133" s="8">
        <v>0</v>
      </c>
      <c r="X133" s="1">
        <f t="shared" ref="X133" si="483">N133*S130+P133*S133-O133*T130-Q133*T133</f>
        <v>0</v>
      </c>
      <c r="Y133" s="9">
        <f t="shared" ref="Y133" si="484">(N133*T130+O133*S130+P133*T133+Q133*S133)</f>
        <v>0.63696447718492444</v>
      </c>
      <c r="Z133" s="2">
        <f t="shared" ref="Z133" si="485">N133*U130+P133*U133-O133*V130-Q133*V133</f>
        <v>0.91749068327810546</v>
      </c>
      <c r="AA133" s="8">
        <f t="shared" ref="AA133" si="486">(N133*V130+O133*U130+P133*V133+Q133*U133)</f>
        <v>0</v>
      </c>
      <c r="AB133" s="22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487">X133*AC130+Z133*AC133-Y133*AD130-AA133*AD133</f>
        <v>0</v>
      </c>
      <c r="AI133" s="9">
        <f t="shared" ref="AI133" si="488">(X133*AD130+Y133*AC130+Z133*AD133+AA133*AC133)</f>
        <v>0.63696447718492444</v>
      </c>
      <c r="AJ133" s="2">
        <f t="shared" ref="AJ133" si="489">X133*AE130+Z133*AE133-Y133*AF130-AA133*AF133</f>
        <v>0.72126600511466776</v>
      </c>
      <c r="AK133" s="8">
        <f t="shared" ref="AK133" si="490">(X133*AF130+Y133*AE130+Z133*AF133+AA133*AE133)</f>
        <v>0</v>
      </c>
      <c r="AM133" s="45">
        <f t="shared" ref="AM133" si="491">(180/PI())*ATAN(-1*(($AH$9*AJ130+AL130+$AH$9*AJ133+AL133)/($AH$9*AI130+AK130+$AH$9*AI133+AK133)))</f>
        <v>-29.517435512457123</v>
      </c>
      <c r="AO133" s="206">
        <f t="shared" ref="AO133" si="492">20*LOG(((($AH$9*AH130+AJ130-$AH$9*AH133-AJ133)^2+($AH$9*AI130+AK130-$AH$9*AI133-AK133)^2)/(($AH$9*AH130+AJ130+$AH$9*AH133+AJ133)^2+($AH$9*AI130+AK130+$AH$9*AI133+AK133)^2))^0.5)</f>
        <v>-25.803227750111422</v>
      </c>
      <c r="AP133" s="33"/>
      <c r="AQ133" s="81">
        <f t="shared" si="312"/>
        <v>2.08</v>
      </c>
      <c r="AR133" s="82">
        <f t="shared" si="313"/>
        <v>-28.34724277477763</v>
      </c>
      <c r="AS133" s="86">
        <f t="shared" si="314"/>
        <v>33.169497717308232</v>
      </c>
      <c r="AT133" s="88"/>
      <c r="AU133" s="14">
        <f t="shared" si="311"/>
        <v>20.864925078326717</v>
      </c>
      <c r="AV133" s="86">
        <f t="shared" si="332"/>
        <v>0.36427048652991384</v>
      </c>
      <c r="AW133" s="137">
        <f t="shared" si="331"/>
        <v>-6.3588405794839159E-3</v>
      </c>
    </row>
    <row r="134" spans="2:49" ht="18.649999999999999" customHeight="1">
      <c r="AO134" s="33"/>
      <c r="AP134" s="33"/>
      <c r="AQ134" s="81">
        <f t="shared" si="312"/>
        <v>2.1</v>
      </c>
      <c r="AR134" s="82">
        <f t="shared" si="313"/>
        <v>-27.978286716770082</v>
      </c>
      <c r="AS134" s="86">
        <f t="shared" si="314"/>
        <v>33.586796218874767</v>
      </c>
      <c r="AT134" s="84"/>
      <c r="AU134" s="14">
        <f t="shared" si="311"/>
        <v>20.529272958959748</v>
      </c>
      <c r="AV134" s="86">
        <f t="shared" si="332"/>
        <v>0.35840468260743502</v>
      </c>
      <c r="AW134" s="137">
        <f t="shared" si="331"/>
        <v>-6.9231182488901054E-3</v>
      </c>
    </row>
    <row r="135" spans="2:49" ht="18.649999999999999" customHeight="1" thickBot="1">
      <c r="D135" s="22" t="s">
        <v>80</v>
      </c>
      <c r="E135" s="22"/>
      <c r="F135" s="22"/>
      <c r="G135" s="22"/>
      <c r="H135" s="22"/>
      <c r="I135" s="22" t="s">
        <v>81</v>
      </c>
      <c r="J135" s="22"/>
      <c r="K135" s="22"/>
      <c r="L135" s="22"/>
      <c r="M135" s="23"/>
      <c r="N135" s="23"/>
      <c r="O135" s="24" t="s">
        <v>82</v>
      </c>
      <c r="P135" s="23"/>
      <c r="Q135" s="23"/>
      <c r="R135" s="23"/>
      <c r="S135" s="22"/>
      <c r="T135" s="22" t="s">
        <v>83</v>
      </c>
      <c r="U135" s="23"/>
      <c r="V135" s="23"/>
      <c r="W135" s="23"/>
      <c r="X135" s="23"/>
      <c r="Y135" s="24" t="s">
        <v>84</v>
      </c>
      <c r="Z135" s="23"/>
      <c r="AA135" s="23"/>
      <c r="AB135" s="23"/>
      <c r="AC135" s="24" t="s">
        <v>85</v>
      </c>
      <c r="AD135" s="22"/>
      <c r="AE135" s="22"/>
      <c r="AF135" s="22"/>
      <c r="AG135" s="22"/>
      <c r="AH135" s="23"/>
      <c r="AI135" s="24" t="s">
        <v>86</v>
      </c>
      <c r="AJ135" s="23"/>
      <c r="AK135" s="23"/>
      <c r="AL135" s="22"/>
      <c r="AQ135" s="81">
        <f t="shared" si="312"/>
        <v>2.12</v>
      </c>
      <c r="AR135" s="82">
        <f t="shared" si="313"/>
        <v>-27.657017855024076</v>
      </c>
      <c r="AS135" s="86">
        <f t="shared" si="314"/>
        <v>33.997381678053962</v>
      </c>
      <c r="AT135" s="84"/>
      <c r="AU135" s="14">
        <f t="shared" si="311"/>
        <v>20.205226263936975</v>
      </c>
      <c r="AV135" s="86">
        <f t="shared" si="332"/>
        <v>0.35274219461031348</v>
      </c>
      <c r="AW135" s="137">
        <f t="shared" si="331"/>
        <v>-7.4551301381632316E-3</v>
      </c>
    </row>
    <row r="136" spans="2:49" ht="18.649999999999999" customHeight="1" thickBot="1">
      <c r="B136" s="11"/>
      <c r="D136" s="217" t="s">
        <v>55</v>
      </c>
      <c r="E136" s="218"/>
      <c r="F136" s="219" t="s">
        <v>56</v>
      </c>
      <c r="G136" s="220"/>
      <c r="H136" s="204"/>
      <c r="I136" s="217" t="s">
        <v>87</v>
      </c>
      <c r="J136" s="218"/>
      <c r="K136" s="219" t="s">
        <v>88</v>
      </c>
      <c r="L136" s="220"/>
      <c r="M136" s="23"/>
      <c r="N136" s="213" t="s">
        <v>57</v>
      </c>
      <c r="O136" s="214"/>
      <c r="P136" s="215" t="s">
        <v>58</v>
      </c>
      <c r="Q136" s="216"/>
      <c r="R136" s="23"/>
      <c r="S136" s="217" t="s">
        <v>59</v>
      </c>
      <c r="T136" s="218"/>
      <c r="U136" s="219" t="s">
        <v>60</v>
      </c>
      <c r="V136" s="220"/>
      <c r="W136" s="22"/>
      <c r="X136" s="213" t="s">
        <v>61</v>
      </c>
      <c r="Y136" s="214"/>
      <c r="Z136" s="215" t="s">
        <v>62</v>
      </c>
      <c r="AA136" s="216"/>
      <c r="AB136" s="22"/>
      <c r="AC136" s="217" t="s">
        <v>63</v>
      </c>
      <c r="AD136" s="218"/>
      <c r="AE136" s="219" t="s">
        <v>89</v>
      </c>
      <c r="AF136" s="220"/>
      <c r="AG136" s="22"/>
      <c r="AH136" s="213" t="s">
        <v>64</v>
      </c>
      <c r="AI136" s="214"/>
      <c r="AJ136" s="215" t="s">
        <v>65</v>
      </c>
      <c r="AK136" s="216"/>
      <c r="AL136" s="22"/>
      <c r="AM136" s="25" t="s">
        <v>2</v>
      </c>
      <c r="AO136" s="132" t="s">
        <v>41</v>
      </c>
      <c r="AQ136" s="81">
        <f t="shared" si="312"/>
        <v>2.14</v>
      </c>
      <c r="AR136" s="82">
        <f t="shared" si="313"/>
        <v>-27.376348106025389</v>
      </c>
      <c r="AS136" s="86">
        <f t="shared" si="314"/>
        <v>34.401486203332702</v>
      </c>
      <c r="AT136" s="88"/>
      <c r="AU136" s="14">
        <f t="shared" si="311"/>
        <v>19.892005055746846</v>
      </c>
      <c r="AV136" s="86">
        <f t="shared" si="332"/>
        <v>0.34726931552218532</v>
      </c>
      <c r="AW136" s="137">
        <f t="shared" si="331"/>
        <v>-7.9532952448102597E-3</v>
      </c>
    </row>
    <row r="137" spans="2:49" ht="18.649999999999999" customHeight="1" thickTop="1" thickBot="1">
      <c r="B137" s="36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9">
        <f t="shared" ref="L137" si="493">IF(0=(1-$J$9*$K$9*$B137^2),10^14,$B137*$K$9/(1-$J$9*$K$9*$B137^2))</f>
        <v>0.40525443083200413</v>
      </c>
      <c r="N137" s="1">
        <f t="shared" ref="N137" si="494">D137*I137+F137*I140-E137*J137-G137*J140</f>
        <v>1</v>
      </c>
      <c r="O137" s="9">
        <f t="shared" ref="O137" si="495">(D137*J137+E137*I137+F137*J140+G137*I140)</f>
        <v>0</v>
      </c>
      <c r="P137" s="2">
        <f t="shared" ref="P137" si="496">D137*K137+F137*K140-E137*L137-G137*L140</f>
        <v>0</v>
      </c>
      <c r="Q137" s="8">
        <f t="shared" ref="Q137" si="497">(D137*L137+E137*K137+F137*L140+G137*K140)</f>
        <v>0.40525443083200413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498">N137*S137+P137*S140-O137*T137-Q137*T140</f>
        <v>0.80397194773566627</v>
      </c>
      <c r="Y137" s="9">
        <f t="shared" ref="Y137" si="499">(N137*T137+O137*S137+P137*T140+Q137*S140)</f>
        <v>0</v>
      </c>
      <c r="Z137" s="2">
        <f t="shared" ref="Z137" si="500">N137*U137+P137*U140-O137*V137-Q137*V140</f>
        <v>0</v>
      </c>
      <c r="AA137" s="8">
        <f t="shared" ref="AA137" si="501">(N137*V137+O137*U137+P137*V140+Q137*U140)</f>
        <v>0.40525443083200413</v>
      </c>
      <c r="AB137" s="22"/>
      <c r="AC137" s="1">
        <v>1</v>
      </c>
      <c r="AD137" s="9">
        <v>0</v>
      </c>
      <c r="AE137" s="2">
        <v>0</v>
      </c>
      <c r="AF137" s="9">
        <f t="shared" ref="AF137" si="502">$B137*$AE$9</f>
        <v>0.32427600000000001</v>
      </c>
      <c r="AH137" s="1">
        <f t="shared" ref="AH137" si="503">X137*AC137+Z137*AC140-Y137*AD137-AA137*AD140</f>
        <v>0.80397194773566627</v>
      </c>
      <c r="AI137" s="9">
        <f t="shared" ref="AI137" si="504">(X137*AD137+Y137*AC137+Z137*AD140+AA137*AC140)</f>
        <v>0</v>
      </c>
      <c r="AJ137" s="2">
        <f t="shared" ref="AJ137" si="505">X137*AE137+Z137*AE140-Y137*AF137-AA137*AF140</f>
        <v>0</v>
      </c>
      <c r="AK137" s="8">
        <f t="shared" ref="AK137" si="506">(X137*AF137+Y137*AE137+Z137*AF140+AA137*AE140)</f>
        <v>0.66596323815593506</v>
      </c>
      <c r="AM137" s="26">
        <f t="shared" ref="AM137" si="507">20*LOG((2*$AH$9)/(($AH$9*AH137+AJ137+$AH$9*AH140+AJ140)^2+($AH$9*AI137+AK137+$AH$9*AI140+AK140)^2)^0.5)</f>
        <v>-1.3547939036512489E-2</v>
      </c>
      <c r="AO137" s="133">
        <f t="shared" ref="AO137" si="508">((AI137^2+AJ137^2+AK137^2+AL137^2)/(AI140^2+AJ140^2+AK140^2+AL140^2))^0.5</f>
        <v>0.69332825926820596</v>
      </c>
      <c r="AP137" s="13"/>
      <c r="AQ137" s="81">
        <f t="shared" si="312"/>
        <v>2.16</v>
      </c>
      <c r="AR137" s="82">
        <f t="shared" si="313"/>
        <v>-27.130585965244641</v>
      </c>
      <c r="AS137" s="86">
        <f t="shared" si="314"/>
        <v>34.799326304447639</v>
      </c>
      <c r="AT137" s="88"/>
      <c r="AU137" s="14">
        <f t="shared" si="311"/>
        <v>19.588906003699318</v>
      </c>
      <c r="AV137" s="86">
        <f t="shared" si="332"/>
        <v>0.34197368890319707</v>
      </c>
      <c r="AW137" s="137">
        <f t="shared" si="331"/>
        <v>-8.4167898972153064E-3</v>
      </c>
    </row>
    <row r="138" spans="2:49" ht="18.649999999999999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O138" s="134"/>
      <c r="AP138" s="33"/>
      <c r="AQ138" s="81">
        <f t="shared" si="312"/>
        <v>2.1800000000000002</v>
      </c>
      <c r="AR138" s="82">
        <f t="shared" si="313"/>
        <v>-26.915095389516669</v>
      </c>
      <c r="AS138" s="86">
        <f t="shared" si="314"/>
        <v>35.191104424521626</v>
      </c>
      <c r="AT138" s="88"/>
      <c r="AU138" s="14">
        <f t="shared" si="311"/>
        <v>19.295293101599125</v>
      </c>
      <c r="AV138" s="86">
        <f t="shared" si="332"/>
        <v>0.33684414470494572</v>
      </c>
      <c r="AW138" s="137">
        <f t="shared" si="331"/>
        <v>-8.8453896073357012E-3</v>
      </c>
    </row>
    <row r="139" spans="2:49" ht="18.649999999999999" customHeight="1" thickBot="1">
      <c r="D139" s="209" t="s">
        <v>66</v>
      </c>
      <c r="E139" s="210"/>
      <c r="F139" s="211" t="s">
        <v>67</v>
      </c>
      <c r="G139" s="212"/>
      <c r="H139" s="204"/>
      <c r="I139" s="209" t="s">
        <v>68</v>
      </c>
      <c r="J139" s="210"/>
      <c r="K139" s="211" t="s">
        <v>69</v>
      </c>
      <c r="L139" s="212"/>
      <c r="N139" s="213" t="s">
        <v>70</v>
      </c>
      <c r="O139" s="214"/>
      <c r="P139" s="215" t="s">
        <v>71</v>
      </c>
      <c r="Q139" s="216"/>
      <c r="S139" s="209" t="s">
        <v>72</v>
      </c>
      <c r="T139" s="210"/>
      <c r="U139" s="211" t="s">
        <v>73</v>
      </c>
      <c r="V139" s="212"/>
      <c r="W139" s="22"/>
      <c r="X139" s="213" t="s">
        <v>74</v>
      </c>
      <c r="Y139" s="214"/>
      <c r="Z139" s="215" t="s">
        <v>75</v>
      </c>
      <c r="AA139" s="216"/>
      <c r="AB139" s="22"/>
      <c r="AC139" s="209" t="s">
        <v>76</v>
      </c>
      <c r="AD139" s="210"/>
      <c r="AE139" s="211" t="s">
        <v>77</v>
      </c>
      <c r="AF139" s="212"/>
      <c r="AG139" s="22"/>
      <c r="AH139" s="213" t="s">
        <v>78</v>
      </c>
      <c r="AI139" s="214"/>
      <c r="AJ139" s="215" t="s">
        <v>79</v>
      </c>
      <c r="AK139" s="216"/>
      <c r="AL139" s="22"/>
      <c r="AM139" s="44" t="s">
        <v>6</v>
      </c>
      <c r="AO139" s="135" t="s">
        <v>42</v>
      </c>
      <c r="AP139" s="33"/>
      <c r="AQ139" s="81">
        <f t="shared" si="312"/>
        <v>2.2000000000000002</v>
      </c>
      <c r="AR139" s="82">
        <f t="shared" si="313"/>
        <v>-26.726052665437223</v>
      </c>
      <c r="AS139" s="86">
        <f t="shared" si="314"/>
        <v>35.577010286553609</v>
      </c>
      <c r="AT139" s="88"/>
      <c r="AU139" s="14">
        <f t="shared" si="311"/>
        <v>19.010589686875417</v>
      </c>
      <c r="AV139" s="86">
        <f t="shared" si="332"/>
        <v>0.33187055818696076</v>
      </c>
      <c r="AW139" s="137">
        <f t="shared" si="331"/>
        <v>-9.2393395906413319E-3</v>
      </c>
    </row>
    <row r="140" spans="2:49" ht="18.649999999999999" customHeight="1" thickTop="1" thickBot="1">
      <c r="D140" s="1">
        <v>0</v>
      </c>
      <c r="E140" s="8">
        <f t="shared" ref="E140" si="509">$E$9*$B137</f>
        <v>0.22668400000000002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510">D140*I137+F140*I140-E140*J137-G140*J140</f>
        <v>0</v>
      </c>
      <c r="O140" s="9">
        <f t="shared" ref="O140" si="511">(D140*J137+E140*I137+F140*J140+G140*I140)</f>
        <v>0.22668400000000002</v>
      </c>
      <c r="P140" s="2">
        <f t="shared" ref="P140" si="512">D140*K137+F140*K140-E140*L137-G140*L140</f>
        <v>0.908135304601278</v>
      </c>
      <c r="Q140" s="8">
        <f t="shared" ref="Q140" si="513">(D140*L137+E140*K137+F140*L140+G140*K140)</f>
        <v>0</v>
      </c>
      <c r="S140" s="1">
        <v>0</v>
      </c>
      <c r="T140" s="8">
        <f t="shared" ref="T140" si="514">$T$9*$B137</f>
        <v>0.48371600000000003</v>
      </c>
      <c r="U140" s="2">
        <v>1</v>
      </c>
      <c r="V140" s="8">
        <v>0</v>
      </c>
      <c r="X140" s="1">
        <f t="shared" ref="X140" si="515">N140*S137+P140*S140-O140*T137-Q140*T140</f>
        <v>0</v>
      </c>
      <c r="Y140" s="9">
        <f t="shared" ref="Y140" si="516">(N140*T137+O140*S137+P140*T140+Q140*S140)</f>
        <v>0.6659635770005119</v>
      </c>
      <c r="Z140" s="2">
        <f t="shared" ref="Z140" si="517">N140*U137+P140*U140-O140*V137-Q140*V140</f>
        <v>0.908135304601278</v>
      </c>
      <c r="AA140" s="8">
        <f t="shared" ref="AA140" si="518">(N140*V137+O140*U137+P140*V140+Q140*U140)</f>
        <v>0</v>
      </c>
      <c r="AB140" s="22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519">X140*AC137+Z140*AC140-Y140*AD137-AA140*AD140</f>
        <v>0</v>
      </c>
      <c r="AI140" s="9">
        <f t="shared" ref="AI140" si="520">(X140*AD137+Y140*AC137+Z140*AD140+AA140*AC140)</f>
        <v>0.6659635770005119</v>
      </c>
      <c r="AJ140" s="2">
        <f t="shared" ref="AJ140" si="521">X140*AE137+Z140*AE140-Y140*AF137-AA140*AF140</f>
        <v>0.69217929970586001</v>
      </c>
      <c r="AK140" s="8">
        <f t="shared" ref="AK140" si="522">(X140*AF137+Y140*AE137+Z140*AF140+AA140*AE140)</f>
        <v>0</v>
      </c>
      <c r="AM140" s="45">
        <f t="shared" ref="AM140" si="523">(180/PI())*ATAN(-1*(($AH$9*AJ137+AL137+$AH$9*AJ140+AL140)/($AH$9*AI137+AK137+$AH$9*AI140+AK140)))</f>
        <v>-27.460118547028401</v>
      </c>
      <c r="AO140" s="206">
        <f t="shared" ref="AO140" si="524">20*LOG(((($AH$9*AH137+AJ137-$AH$9*AH140-AJ140)^2+($AH$9*AI137+AK137-$AH$9*AI140-AK140)^2)/(($AH$9*AH137+AJ137+$AH$9*AH140+AJ140)^2+($AH$9*AI137+AK137+$AH$9*AI140+AK140)^2))^0.5)</f>
        <v>-25.065882984322549</v>
      </c>
      <c r="AP140" s="33"/>
      <c r="AQ140" s="81">
        <f t="shared" si="312"/>
        <v>2.2200000000000002</v>
      </c>
      <c r="AR140" s="82">
        <f t="shared" si="313"/>
        <v>-26.560269328330868</v>
      </c>
      <c r="AS140" s="86">
        <f t="shared" si="314"/>
        <v>35.957222080291118</v>
      </c>
      <c r="AT140" s="88"/>
      <c r="AU140" s="14">
        <f t="shared" si="311"/>
        <v>18.734271555928199</v>
      </c>
      <c r="AV140" s="86">
        <f t="shared" si="332"/>
        <v>0.32704372827848421</v>
      </c>
      <c r="AW140" s="137">
        <f t="shared" si="331"/>
        <v>-9.5992488959301629E-3</v>
      </c>
    </row>
    <row r="141" spans="2:49" ht="18.649999999999999" customHeight="1">
      <c r="AO141" s="33"/>
      <c r="AP141" s="33"/>
      <c r="AQ141" s="81">
        <f t="shared" si="312"/>
        <v>2.2400000000000002</v>
      </c>
      <c r="AR141" s="82">
        <f t="shared" si="313"/>
        <v>-26.415060715589416</v>
      </c>
      <c r="AS141" s="86">
        <f t="shared" si="314"/>
        <v>36.331907511409682</v>
      </c>
      <c r="AT141" s="84"/>
      <c r="AU141" s="14">
        <f t="shared" si="311"/>
        <v>18.465861006285461</v>
      </c>
      <c r="AV141" s="86">
        <f t="shared" si="332"/>
        <v>0.32235527236776151</v>
      </c>
      <c r="AW141" s="137">
        <f t="shared" si="331"/>
        <v>-9.9260039894981129E-3</v>
      </c>
    </row>
    <row r="142" spans="2:49" ht="18.649999999999999" customHeight="1" thickBot="1">
      <c r="D142" s="22" t="s">
        <v>80</v>
      </c>
      <c r="E142" s="22"/>
      <c r="F142" s="22"/>
      <c r="G142" s="22"/>
      <c r="H142" s="22"/>
      <c r="I142" s="22" t="s">
        <v>81</v>
      </c>
      <c r="J142" s="22"/>
      <c r="K142" s="22"/>
      <c r="L142" s="22"/>
      <c r="M142" s="23"/>
      <c r="N142" s="23"/>
      <c r="O142" s="24" t="s">
        <v>82</v>
      </c>
      <c r="P142" s="23"/>
      <c r="Q142" s="23"/>
      <c r="R142" s="23"/>
      <c r="S142" s="22"/>
      <c r="T142" s="22" t="s">
        <v>83</v>
      </c>
      <c r="U142" s="23"/>
      <c r="V142" s="23"/>
      <c r="W142" s="23"/>
      <c r="X142" s="23"/>
      <c r="Y142" s="24" t="s">
        <v>84</v>
      </c>
      <c r="Z142" s="23"/>
      <c r="AA142" s="23"/>
      <c r="AB142" s="23"/>
      <c r="AC142" s="24" t="s">
        <v>85</v>
      </c>
      <c r="AD142" s="22"/>
      <c r="AE142" s="22"/>
      <c r="AF142" s="22"/>
      <c r="AG142" s="22"/>
      <c r="AH142" s="23"/>
      <c r="AI142" s="24" t="s">
        <v>86</v>
      </c>
      <c r="AJ142" s="23"/>
      <c r="AK142" s="23"/>
      <c r="AL142" s="22"/>
      <c r="AQ142" s="81">
        <f t="shared" si="312"/>
        <v>2.2599999999999998</v>
      </c>
      <c r="AR142" s="82">
        <f t="shared" si="313"/>
        <v>-26.28814674059813</v>
      </c>
      <c r="AS142" s="86">
        <f t="shared" si="314"/>
        <v>36.701224731535383</v>
      </c>
      <c r="AT142" s="84"/>
      <c r="AU142" s="14">
        <f t="shared" si="311"/>
        <v>18.204921664997524</v>
      </c>
      <c r="AV142" s="86">
        <f t="shared" si="332"/>
        <v>0.31779753502059699</v>
      </c>
      <c r="AW142" s="137">
        <f t="shared" si="331"/>
        <v>-1.0220698375198643E-2</v>
      </c>
    </row>
    <row r="143" spans="2:49" ht="18.649999999999999" customHeight="1" thickBot="1">
      <c r="B143" s="11"/>
      <c r="D143" s="217" t="s">
        <v>55</v>
      </c>
      <c r="E143" s="218"/>
      <c r="F143" s="219" t="s">
        <v>56</v>
      </c>
      <c r="G143" s="220"/>
      <c r="H143" s="204"/>
      <c r="I143" s="217" t="s">
        <v>87</v>
      </c>
      <c r="J143" s="218"/>
      <c r="K143" s="219" t="s">
        <v>88</v>
      </c>
      <c r="L143" s="220"/>
      <c r="M143" s="23"/>
      <c r="N143" s="213" t="s">
        <v>57</v>
      </c>
      <c r="O143" s="214"/>
      <c r="P143" s="215" t="s">
        <v>58</v>
      </c>
      <c r="Q143" s="216"/>
      <c r="R143" s="23"/>
      <c r="S143" s="217" t="s">
        <v>59</v>
      </c>
      <c r="T143" s="218"/>
      <c r="U143" s="219" t="s">
        <v>60</v>
      </c>
      <c r="V143" s="220"/>
      <c r="W143" s="22"/>
      <c r="X143" s="213" t="s">
        <v>61</v>
      </c>
      <c r="Y143" s="214"/>
      <c r="Z143" s="215" t="s">
        <v>62</v>
      </c>
      <c r="AA143" s="216"/>
      <c r="AB143" s="22"/>
      <c r="AC143" s="217" t="s">
        <v>63</v>
      </c>
      <c r="AD143" s="218"/>
      <c r="AE143" s="219" t="s">
        <v>89</v>
      </c>
      <c r="AF143" s="220"/>
      <c r="AG143" s="22"/>
      <c r="AH143" s="213" t="s">
        <v>64</v>
      </c>
      <c r="AI143" s="214"/>
      <c r="AJ143" s="215" t="s">
        <v>65</v>
      </c>
      <c r="AK143" s="216"/>
      <c r="AL143" s="22"/>
      <c r="AM143" s="25" t="s">
        <v>2</v>
      </c>
      <c r="AO143" s="132" t="s">
        <v>41</v>
      </c>
      <c r="AQ143" s="81">
        <f t="shared" si="312"/>
        <v>2.2799999999999998</v>
      </c>
      <c r="AR143" s="82">
        <f t="shared" si="313"/>
        <v>-26.177575858809178</v>
      </c>
      <c r="AS143" s="86">
        <f t="shared" si="314"/>
        <v>37.065323164835334</v>
      </c>
      <c r="AT143" s="88"/>
      <c r="AU143" s="14">
        <f t="shared" si="311"/>
        <v>17.9510539863969</v>
      </c>
      <c r="AV143" s="86">
        <f t="shared" si="332"/>
        <v>0.31336350854840744</v>
      </c>
      <c r="AW143" s="137">
        <f t="shared" si="331"/>
        <v>-1.0484575434952738E-2</v>
      </c>
    </row>
    <row r="144" spans="2:49" ht="18.649999999999999" customHeight="1" thickTop="1" thickBot="1">
      <c r="B144" s="36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9">
        <f t="shared" ref="L144" si="525">IF(0=(1-$J$9*$K$9*$B144^2),10^14,$B144*$K$9/(1-$J$9*$K$9*$B144^2))</f>
        <v>0.42768910328267751</v>
      </c>
      <c r="N144" s="1">
        <f t="shared" ref="N144" si="526">D144*I144+F144*I147-E144*J144-G144*J147</f>
        <v>1</v>
      </c>
      <c r="O144" s="9">
        <f t="shared" ref="O144" si="527">(D144*J144+E144*I144+F144*J147+G144*I147)</f>
        <v>0</v>
      </c>
      <c r="P144" s="2">
        <f t="shared" ref="P144" si="528">D144*K144+F144*K147-E144*L144-G144*L147</f>
        <v>0</v>
      </c>
      <c r="Q144" s="8">
        <f t="shared" ref="Q144" si="529">(D144*L144+E144*K144+F144*L147+G144*K147)</f>
        <v>0.42768910328267751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530">N144*S144+P144*S147-O144*T144-Q144*T147</f>
        <v>0.78277593460234218</v>
      </c>
      <c r="Y144" s="9">
        <f t="shared" ref="Y144" si="531">(N144*T144+O144*S144+P144*T147+Q144*S147)</f>
        <v>0</v>
      </c>
      <c r="Z144" s="2">
        <f t="shared" ref="Z144" si="532">N144*U144+P144*U147-O144*V144-Q144*V147</f>
        <v>0</v>
      </c>
      <c r="AA144" s="8">
        <f t="shared" ref="AA144" si="533">(N144*V144+O144*U144+P144*V147+Q144*U147)</f>
        <v>0.42768910328267751</v>
      </c>
      <c r="AB144" s="22"/>
      <c r="AC144" s="1">
        <v>1</v>
      </c>
      <c r="AD144" s="9">
        <v>0</v>
      </c>
      <c r="AE144" s="2">
        <v>0</v>
      </c>
      <c r="AF144" s="9">
        <f t="shared" ref="AF144" si="534">$B144*$AE$9</f>
        <v>0.34048980000000001</v>
      </c>
      <c r="AH144" s="1">
        <f t="shared" ref="AH144" si="535">X144*AC144+Z144*AC147-Y144*AD144-AA144*AD147</f>
        <v>0.78277593460234218</v>
      </c>
      <c r="AI144" s="9">
        <f t="shared" ref="AI144" si="536">(X144*AD144+Y144*AC144+Z144*AD147+AA144*AC147)</f>
        <v>0</v>
      </c>
      <c r="AJ144" s="2">
        <f t="shared" ref="AJ144" si="537">X144*AE144+Z144*AE147-Y144*AF144-AA144*AF147</f>
        <v>0</v>
      </c>
      <c r="AK144" s="8">
        <f t="shared" ref="AK144" si="538">(X144*AF144+Y144*AE144+Z144*AF147+AA144*AE147)</f>
        <v>0.69421632470024208</v>
      </c>
      <c r="AM144" s="26">
        <f t="shared" ref="AM144" si="539">20*LOG((2*$AH$9)/(($AH$9*AH144+AJ144+$AH$9*AH147+AJ147)^2+($AH$9*AI144+AK144+$AH$9*AI147+AK147)^2)^0.5)</f>
        <v>-1.5853484900818685E-2</v>
      </c>
      <c r="AO144" s="133">
        <f t="shared" ref="AO144" si="540">((AI144^2+AJ144^2+AK144^2+AL144^2)/(AI147^2+AJ147^2+AK147^2+AL147^2))^0.5</f>
        <v>0.72378871928520871</v>
      </c>
      <c r="AP144" s="13"/>
      <c r="AQ144" s="81">
        <f t="shared" si="312"/>
        <v>2.2999999999999998</v>
      </c>
      <c r="AR144" s="82">
        <f t="shared" si="313"/>
        <v>-26.081666017226866</v>
      </c>
      <c r="AS144" s="86">
        <f t="shared" si="314"/>
        <v>37.424344244563272</v>
      </c>
      <c r="AT144" s="88"/>
      <c r="AU144" s="14">
        <f t="shared" si="311"/>
        <v>17.70389132147335</v>
      </c>
      <c r="AV144" s="86">
        <f t="shared" si="332"/>
        <v>0.309046763691531</v>
      </c>
      <c r="AW144" s="137">
        <f t="shared" si="331"/>
        <v>-1.0718982168466635E-2</v>
      </c>
    </row>
    <row r="145" spans="2:49" ht="18.649999999999999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O145" s="134"/>
      <c r="AP145" s="33"/>
      <c r="AQ145" s="81">
        <f t="shared" si="312"/>
        <v>2.3199999999999998</v>
      </c>
      <c r="AR145" s="82">
        <f t="shared" si="313"/>
        <v>-25.998958234699423</v>
      </c>
      <c r="AS145" s="86">
        <f t="shared" si="314"/>
        <v>37.77842207099274</v>
      </c>
      <c r="AT145" s="88"/>
      <c r="AU145" s="14">
        <f t="shared" si="311"/>
        <v>17.463096477006331</v>
      </c>
      <c r="AV145" s="86">
        <f t="shared" si="332"/>
        <v>0.3048413889630493</v>
      </c>
      <c r="AW145" s="137">
        <f t="shared" si="331"/>
        <v>-1.0925331916595506E-2</v>
      </c>
    </row>
    <row r="146" spans="2:49" ht="18.649999999999999" customHeight="1" thickBot="1">
      <c r="D146" s="209" t="s">
        <v>66</v>
      </c>
      <c r="E146" s="210"/>
      <c r="F146" s="211" t="s">
        <v>67</v>
      </c>
      <c r="G146" s="212"/>
      <c r="H146" s="204"/>
      <c r="I146" s="209" t="s">
        <v>68</v>
      </c>
      <c r="J146" s="210"/>
      <c r="K146" s="211" t="s">
        <v>69</v>
      </c>
      <c r="L146" s="212"/>
      <c r="N146" s="213" t="s">
        <v>70</v>
      </c>
      <c r="O146" s="214"/>
      <c r="P146" s="215" t="s">
        <v>71</v>
      </c>
      <c r="Q146" s="216"/>
      <c r="S146" s="209" t="s">
        <v>72</v>
      </c>
      <c r="T146" s="210"/>
      <c r="U146" s="211" t="s">
        <v>73</v>
      </c>
      <c r="V146" s="212"/>
      <c r="W146" s="22"/>
      <c r="X146" s="213" t="s">
        <v>74</v>
      </c>
      <c r="Y146" s="214"/>
      <c r="Z146" s="215" t="s">
        <v>75</v>
      </c>
      <c r="AA146" s="216"/>
      <c r="AB146" s="22"/>
      <c r="AC146" s="209" t="s">
        <v>76</v>
      </c>
      <c r="AD146" s="210"/>
      <c r="AE146" s="211" t="s">
        <v>77</v>
      </c>
      <c r="AF146" s="212"/>
      <c r="AG146" s="22"/>
      <c r="AH146" s="213" t="s">
        <v>78</v>
      </c>
      <c r="AI146" s="214"/>
      <c r="AJ146" s="215" t="s">
        <v>79</v>
      </c>
      <c r="AK146" s="216"/>
      <c r="AL146" s="22"/>
      <c r="AM146" s="44" t="s">
        <v>6</v>
      </c>
      <c r="AO146" s="135" t="s">
        <v>42</v>
      </c>
      <c r="AP146" s="33"/>
      <c r="AQ146" s="81">
        <f t="shared" si="312"/>
        <v>2.34</v>
      </c>
      <c r="AR146" s="82">
        <f t="shared" si="313"/>
        <v>-25.928179708286493</v>
      </c>
      <c r="AS146" s="86">
        <f t="shared" si="314"/>
        <v>38.127684000532867</v>
      </c>
      <c r="AT146" s="88"/>
      <c r="AU146" s="14">
        <f t="shared" si="311"/>
        <v>17.228358695503928</v>
      </c>
      <c r="AV146" s="86">
        <f t="shared" si="332"/>
        <v>0.30074193743156186</v>
      </c>
      <c r="AW146" s="137">
        <f t="shared" si="331"/>
        <v>-1.1105074486128847E-2</v>
      </c>
    </row>
    <row r="147" spans="2:49" ht="18.649999999999999" customHeight="1" thickTop="1" thickBot="1">
      <c r="D147" s="1">
        <v>0</v>
      </c>
      <c r="E147" s="8">
        <f t="shared" ref="E147" si="541">$E$9*$B144</f>
        <v>0.23801820000000001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542">D147*I144+F147*I147-E147*J144-G147*J147</f>
        <v>0</v>
      </c>
      <c r="O147" s="9">
        <f t="shared" ref="O147" si="543">(D147*J144+E147*I144+F147*J147+G147*I147)</f>
        <v>0.23801820000000001</v>
      </c>
      <c r="P147" s="2">
        <f t="shared" ref="P147" si="544">D147*K144+F147*K147-E147*L144-G147*L147</f>
        <v>0.89820220947704299</v>
      </c>
      <c r="Q147" s="8">
        <f t="shared" ref="Q147" si="545">(D147*L144+E147*K144+F147*L147+G147*K147)</f>
        <v>0</v>
      </c>
      <c r="S147" s="1">
        <v>0</v>
      </c>
      <c r="T147" s="8">
        <f t="shared" ref="T147" si="546">$T$9*$B144</f>
        <v>0.50790179999999996</v>
      </c>
      <c r="U147" s="2">
        <v>1</v>
      </c>
      <c r="V147" s="8">
        <v>0</v>
      </c>
      <c r="X147" s="1">
        <f t="shared" ref="X147" si="547">N147*S144+P147*S147-O147*T144-Q147*T147</f>
        <v>0</v>
      </c>
      <c r="Y147" s="9">
        <f t="shared" ref="Y147" si="548">(N147*T144+O147*S144+P147*T147+Q147*S147)</f>
        <v>0.69421671895736714</v>
      </c>
      <c r="Z147" s="2">
        <f t="shared" ref="Z147" si="549">N147*U144+P147*U147-O147*V144-Q147*V147</f>
        <v>0.89820220947704299</v>
      </c>
      <c r="AA147" s="8">
        <f t="shared" ref="AA147" si="550">(N147*V144+O147*U144+P147*V147+Q147*U147)</f>
        <v>0</v>
      </c>
      <c r="AB147" s="22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551">X147*AC144+Z147*AC147-Y147*AD144-AA147*AD147</f>
        <v>0</v>
      </c>
      <c r="AI147" s="9">
        <f t="shared" ref="AI147" si="552">(X147*AD144+Y147*AC144+Z147*AD147+AA147*AC147)</f>
        <v>0.69421671895736714</v>
      </c>
      <c r="AJ147" s="2">
        <f t="shared" ref="AJ147" si="553">X147*AE144+Z147*AE147-Y147*AF144-AA147*AF147</f>
        <v>0.66182849768259278</v>
      </c>
      <c r="AK147" s="8">
        <f t="shared" ref="AK147" si="554">(X147*AF144+Y147*AE144+Z147*AF147+AA147*AE147)</f>
        <v>0</v>
      </c>
      <c r="AM147" s="45">
        <f t="shared" ref="AM147" si="555">(180/PI())*ATAN(-1*(($AH$9*AJ144+AL144+$AH$9*AJ147+AL147)/($AH$9*AI144+AK144+$AH$9*AI147+AK147)))</f>
        <v>-25.485875580210273</v>
      </c>
      <c r="AO147" s="206">
        <f t="shared" ref="AO147" si="556">20*LOG(((($AH$9*AH144+AJ144-$AH$9*AH147-AJ147)^2+($AH$9*AI144+AK144-$AH$9*AI147-AK147)^2)/(($AH$9*AH144+AJ144+$AH$9*AH147+AJ147)^2+($AH$9*AI144+AK144+$AH$9*AI147+AK147)^2))^0.5)</f>
        <v>-24.384520010882234</v>
      </c>
      <c r="AP147" s="33"/>
      <c r="AQ147" s="81">
        <f t="shared" si="312"/>
        <v>2.36</v>
      </c>
      <c r="AR147" s="82">
        <f t="shared" si="313"/>
        <v>-25.86821419603757</v>
      </c>
      <c r="AS147" s="86">
        <f t="shared" si="314"/>
        <v>38.472251174442945</v>
      </c>
      <c r="AT147" s="88"/>
      <c r="AU147" s="14">
        <f t="shared" si="311"/>
        <v>16.9993909978256</v>
      </c>
      <c r="AV147" s="86">
        <f t="shared" si="332"/>
        <v>0.29674337991121563</v>
      </c>
      <c r="AW147" s="137">
        <f t="shared" si="331"/>
        <v>-1.1259672368195332E-2</v>
      </c>
    </row>
    <row r="148" spans="2:49" ht="18.649999999999999" customHeight="1">
      <c r="AO148" s="33"/>
      <c r="AP148" s="33"/>
      <c r="AQ148" s="81">
        <f t="shared" si="312"/>
        <v>2.38</v>
      </c>
      <c r="AR148" s="82">
        <f t="shared" si="313"/>
        <v>-25.818078022630182</v>
      </c>
      <c r="AS148" s="86">
        <f t="shared" si="314"/>
        <v>38.812238994399458</v>
      </c>
      <c r="AT148" s="84"/>
      <c r="AU148" s="14">
        <f t="shared" si="311"/>
        <v>16.77592783921574</v>
      </c>
      <c r="AV148" s="86">
        <f t="shared" si="332"/>
        <v>0.29284106368685542</v>
      </c>
      <c r="AW148" s="137">
        <f t="shared" si="331"/>
        <v>-1.1390581968590467E-2</v>
      </c>
    </row>
    <row r="149" spans="2:49" ht="18.649999999999999" customHeight="1" thickBot="1">
      <c r="D149" s="22" t="s">
        <v>80</v>
      </c>
      <c r="E149" s="22"/>
      <c r="F149" s="22"/>
      <c r="G149" s="22"/>
      <c r="H149" s="22"/>
      <c r="I149" s="22" t="s">
        <v>81</v>
      </c>
      <c r="J149" s="22"/>
      <c r="K149" s="22"/>
      <c r="L149" s="22"/>
      <c r="M149" s="23"/>
      <c r="N149" s="23"/>
      <c r="O149" s="24" t="s">
        <v>82</v>
      </c>
      <c r="P149" s="23"/>
      <c r="Q149" s="23"/>
      <c r="R149" s="23"/>
      <c r="S149" s="22"/>
      <c r="T149" s="22" t="s">
        <v>83</v>
      </c>
      <c r="U149" s="23"/>
      <c r="V149" s="23"/>
      <c r="W149" s="23"/>
      <c r="X149" s="23"/>
      <c r="Y149" s="24" t="s">
        <v>84</v>
      </c>
      <c r="Z149" s="23"/>
      <c r="AA149" s="23"/>
      <c r="AB149" s="23"/>
      <c r="AC149" s="24" t="s">
        <v>85</v>
      </c>
      <c r="AD149" s="22"/>
      <c r="AE149" s="22"/>
      <c r="AF149" s="22"/>
      <c r="AG149" s="22"/>
      <c r="AH149" s="23"/>
      <c r="AI149" s="24" t="s">
        <v>86</v>
      </c>
      <c r="AJ149" s="23"/>
      <c r="AK149" s="23"/>
      <c r="AL149" s="22"/>
      <c r="AQ149" s="81">
        <f t="shared" si="312"/>
        <v>2.4</v>
      </c>
      <c r="AR149" s="82">
        <f t="shared" si="313"/>
        <v>-25.776900476493712</v>
      </c>
      <c r="AS149" s="86">
        <f t="shared" si="314"/>
        <v>39.147757551183773</v>
      </c>
      <c r="AT149" s="84"/>
      <c r="AU149" s="14">
        <f t="shared" si="311"/>
        <v>16.557723036931534</v>
      </c>
      <c r="AV149" s="86">
        <f t="shared" si="332"/>
        <v>0.28903067603329385</v>
      </c>
      <c r="AW149" s="137">
        <f t="shared" si="331"/>
        <v>-1.149923895488858E-2</v>
      </c>
    </row>
    <row r="150" spans="2:49" ht="18.649999999999999" customHeight="1" thickBot="1">
      <c r="B150" s="11"/>
      <c r="D150" s="217" t="s">
        <v>55</v>
      </c>
      <c r="E150" s="218"/>
      <c r="F150" s="219" t="s">
        <v>56</v>
      </c>
      <c r="G150" s="220"/>
      <c r="H150" s="204"/>
      <c r="I150" s="217" t="s">
        <v>87</v>
      </c>
      <c r="J150" s="218"/>
      <c r="K150" s="219" t="s">
        <v>88</v>
      </c>
      <c r="L150" s="220"/>
      <c r="M150" s="23"/>
      <c r="N150" s="213" t="s">
        <v>57</v>
      </c>
      <c r="O150" s="214"/>
      <c r="P150" s="215" t="s">
        <v>58</v>
      </c>
      <c r="Q150" s="216"/>
      <c r="R150" s="23"/>
      <c r="S150" s="217" t="s">
        <v>59</v>
      </c>
      <c r="T150" s="218"/>
      <c r="U150" s="219" t="s">
        <v>60</v>
      </c>
      <c r="V150" s="220"/>
      <c r="W150" s="22"/>
      <c r="X150" s="213" t="s">
        <v>61</v>
      </c>
      <c r="Y150" s="214"/>
      <c r="Z150" s="215" t="s">
        <v>62</v>
      </c>
      <c r="AA150" s="216"/>
      <c r="AB150" s="22"/>
      <c r="AC150" s="217" t="s">
        <v>63</v>
      </c>
      <c r="AD150" s="218"/>
      <c r="AE150" s="219" t="s">
        <v>89</v>
      </c>
      <c r="AF150" s="220"/>
      <c r="AG150" s="22"/>
      <c r="AH150" s="213" t="s">
        <v>64</v>
      </c>
      <c r="AI150" s="214"/>
      <c r="AJ150" s="215" t="s">
        <v>65</v>
      </c>
      <c r="AK150" s="216"/>
      <c r="AL150" s="22"/>
      <c r="AM150" s="25" t="s">
        <v>2</v>
      </c>
      <c r="AO150" s="132" t="s">
        <v>41</v>
      </c>
      <c r="AQ150" s="81">
        <f t="shared" si="312"/>
        <v>2.42</v>
      </c>
      <c r="AR150" s="82">
        <f t="shared" si="313"/>
        <v>-25.74390767037784</v>
      </c>
      <c r="AS150" s="86">
        <f t="shared" si="314"/>
        <v>39.478912011922404</v>
      </c>
      <c r="AT150" s="88"/>
      <c r="AU150" s="14">
        <f t="shared" si="311"/>
        <v>16.344547933825723</v>
      </c>
      <c r="AV150" s="86">
        <f t="shared" si="332"/>
        <v>0.28530821189808309</v>
      </c>
      <c r="AW150" s="137">
        <f t="shared" si="331"/>
        <v>-1.1587046979314473E-2</v>
      </c>
    </row>
    <row r="151" spans="2:49" ht="18.649999999999999" customHeight="1" thickTop="1" thickBot="1">
      <c r="B151" s="36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9">
        <f t="shared" ref="L151" si="557">IF(0=(1-$J$9*$K$9*$B151^2),10^14,$B151*$K$9/(1-$J$9*$K$9*$B151^2))</f>
        <v>0.4504667120243756</v>
      </c>
      <c r="N151" s="1">
        <f t="shared" ref="N151" si="558">D151*I151+F151*I154-E151*J151-G151*J154</f>
        <v>1</v>
      </c>
      <c r="O151" s="9">
        <f t="shared" ref="O151" si="559">(D151*J151+E151*I151+F151*J154+G151*I154)</f>
        <v>0</v>
      </c>
      <c r="P151" s="2">
        <f t="shared" ref="P151" si="560">D151*K151+F151*K154-E151*L151-G151*L154</f>
        <v>0</v>
      </c>
      <c r="Q151" s="8">
        <f t="shared" ref="Q151" si="561">(D151*L151+E151*K151+F151*L154+G151*K154)</f>
        <v>0.4504667120243756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562">N151*S151+P151*S154-O151*T151-Q151*T154</f>
        <v>0.76031224831905886</v>
      </c>
      <c r="Y151" s="9">
        <f t="shared" ref="Y151" si="563">(N151*T151+O151*S151+P151*T154+Q151*S154)</f>
        <v>0</v>
      </c>
      <c r="Z151" s="2">
        <f t="shared" ref="Z151" si="564">N151*U151+P151*U154-O151*V151-Q151*V154</f>
        <v>0</v>
      </c>
      <c r="AA151" s="8">
        <f t="shared" ref="AA151" si="565">(N151*V151+O151*U151+P151*V154+Q151*U154)</f>
        <v>0.4504667120243756</v>
      </c>
      <c r="AB151" s="22"/>
      <c r="AC151" s="1">
        <v>1</v>
      </c>
      <c r="AD151" s="9">
        <v>0</v>
      </c>
      <c r="AE151" s="2">
        <v>0</v>
      </c>
      <c r="AF151" s="9">
        <f t="shared" ref="AF151" si="566">$B151*$AE$9</f>
        <v>0.35670360000000001</v>
      </c>
      <c r="AH151" s="1">
        <f t="shared" ref="AH151" si="567">X151*AC151+Z151*AC154-Y151*AD151-AA151*AD154</f>
        <v>0.76031224831905886</v>
      </c>
      <c r="AI151" s="9">
        <f t="shared" ref="AI151" si="568">(X151*AD151+Y151*AC151+Z151*AD154+AA151*AC154)</f>
        <v>0</v>
      </c>
      <c r="AJ151" s="2">
        <f t="shared" ref="AJ151" si="569">X151*AE151+Z151*AE154-Y151*AF151-AA151*AF154</f>
        <v>0</v>
      </c>
      <c r="AK151" s="8">
        <f t="shared" ref="AK151" si="570">(X151*AF151+Y151*AE151+Z151*AF154+AA151*AE154)</f>
        <v>0.72167282812387779</v>
      </c>
      <c r="AM151" s="26">
        <f t="shared" ref="AM151" si="571">20*LOG((2*$AH$9)/(($AH$9*AH151+AJ151+$AH$9*AH154+AJ154)^2+($AH$9*AI151+AK151+$AH$9*AI154+AK154)^2)^0.5)</f>
        <v>-1.8327344946837368E-2</v>
      </c>
      <c r="AO151" s="133">
        <f t="shared" ref="AO151" si="572">((AI151^2+AJ151^2+AK151^2+AL151^2)/(AI154^2+AJ154^2+AK154^2+AL154^2))^0.5</f>
        <v>0.75320303503253572</v>
      </c>
      <c r="AP151" s="13"/>
      <c r="AQ151" s="81">
        <f t="shared" si="312"/>
        <v>2.44</v>
      </c>
      <c r="AR151" s="82">
        <f t="shared" si="313"/>
        <v>-25.718409158173262</v>
      </c>
      <c r="AS151" s="86">
        <f t="shared" si="314"/>
        <v>39.805802970598918</v>
      </c>
      <c r="AT151" s="88"/>
      <c r="AU151" s="14">
        <f t="shared" si="311"/>
        <v>16.136189767437145</v>
      </c>
      <c r="AV151" s="86">
        <f t="shared" si="332"/>
        <v>0.28166994520927935</v>
      </c>
      <c r="AW151" s="137">
        <f t="shared" si="331"/>
        <v>-1.1655369163840574E-2</v>
      </c>
    </row>
    <row r="152" spans="2:49" ht="18.649999999999999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O152" s="134"/>
      <c r="AP152" s="33"/>
      <c r="AQ152" s="81">
        <f t="shared" si="312"/>
        <v>2.46</v>
      </c>
      <c r="AR152" s="82">
        <f t="shared" si="313"/>
        <v>-25.699786763561953</v>
      </c>
      <c r="AS152" s="86">
        <f t="shared" si="314"/>
        <v>40.128526765947662</v>
      </c>
      <c r="AT152" s="88"/>
      <c r="AU152" s="14">
        <f t="shared" si="311"/>
        <v>15.932450218519975</v>
      </c>
      <c r="AV152" s="86">
        <f t="shared" si="332"/>
        <v>0.27811240334693027</v>
      </c>
      <c r="AW152" s="137">
        <f t="shared" si="331"/>
        <v>-1.1705521839343732E-2</v>
      </c>
    </row>
    <row r="153" spans="2:49" ht="18.649999999999999" customHeight="1" thickBot="1">
      <c r="D153" s="209" t="s">
        <v>66</v>
      </c>
      <c r="E153" s="210"/>
      <c r="F153" s="211" t="s">
        <v>67</v>
      </c>
      <c r="G153" s="212"/>
      <c r="H153" s="204"/>
      <c r="I153" s="209" t="s">
        <v>68</v>
      </c>
      <c r="J153" s="210"/>
      <c r="K153" s="211" t="s">
        <v>69</v>
      </c>
      <c r="L153" s="212"/>
      <c r="N153" s="213" t="s">
        <v>70</v>
      </c>
      <c r="O153" s="214"/>
      <c r="P153" s="215" t="s">
        <v>71</v>
      </c>
      <c r="Q153" s="216"/>
      <c r="S153" s="209" t="s">
        <v>72</v>
      </c>
      <c r="T153" s="210"/>
      <c r="U153" s="211" t="s">
        <v>73</v>
      </c>
      <c r="V153" s="212"/>
      <c r="W153" s="22"/>
      <c r="X153" s="213" t="s">
        <v>74</v>
      </c>
      <c r="Y153" s="214"/>
      <c r="Z153" s="215" t="s">
        <v>75</v>
      </c>
      <c r="AA153" s="216"/>
      <c r="AB153" s="22"/>
      <c r="AC153" s="209" t="s">
        <v>76</v>
      </c>
      <c r="AD153" s="210"/>
      <c r="AE153" s="211" t="s">
        <v>77</v>
      </c>
      <c r="AF153" s="212"/>
      <c r="AG153" s="22"/>
      <c r="AH153" s="213" t="s">
        <v>78</v>
      </c>
      <c r="AI153" s="214"/>
      <c r="AJ153" s="215" t="s">
        <v>79</v>
      </c>
      <c r="AK153" s="216"/>
      <c r="AL153" s="22"/>
      <c r="AM153" s="44" t="s">
        <v>6</v>
      </c>
      <c r="AO153" s="135" t="s">
        <v>42</v>
      </c>
      <c r="AP153" s="33"/>
      <c r="AQ153" s="81">
        <f t="shared" si="312"/>
        <v>2.48</v>
      </c>
      <c r="AR153" s="82">
        <f t="shared" si="313"/>
        <v>-25.687485197401671</v>
      </c>
      <c r="AS153" s="86">
        <f t="shared" si="314"/>
        <v>40.447175770318061</v>
      </c>
      <c r="AT153" s="88"/>
      <c r="AU153" s="14">
        <f t="shared" si="311"/>
        <v>15.733144116601125</v>
      </c>
      <c r="AV153" s="86">
        <f t="shared" si="332"/>
        <v>0.27463234438242939</v>
      </c>
      <c r="AW153" s="137">
        <f t="shared" si="331"/>
        <v>-1.1738770118204143E-2</v>
      </c>
    </row>
    <row r="154" spans="2:49" ht="18.649999999999999" customHeight="1" thickTop="1" thickBot="1">
      <c r="D154" s="1">
        <v>0</v>
      </c>
      <c r="E154" s="8">
        <f t="shared" ref="E154" si="573">$E$9*$B151</f>
        <v>0.24935240000000003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574">D154*I151+F154*I154-E154*J151-G154*J154</f>
        <v>0</v>
      </c>
      <c r="O154" s="9">
        <f t="shared" ref="O154" si="575">(D154*J151+E154*I151+F154*J154+G154*I154)</f>
        <v>0.24935240000000003</v>
      </c>
      <c r="P154" s="2">
        <f t="shared" ref="P154" si="576">D154*K151+F154*K154-E154*L151-G154*L154</f>
        <v>0.88767504423661303</v>
      </c>
      <c r="Q154" s="8">
        <f t="shared" ref="Q154" si="577">(D154*L151+E154*K151+F154*L154+G154*K154)</f>
        <v>0</v>
      </c>
      <c r="S154" s="1">
        <v>0</v>
      </c>
      <c r="T154" s="8">
        <f t="shared" ref="T154" si="578">$T$9*$B151</f>
        <v>0.53208759999999999</v>
      </c>
      <c r="U154" s="2">
        <v>1</v>
      </c>
      <c r="V154" s="8">
        <v>0</v>
      </c>
      <c r="X154" s="1">
        <f t="shared" ref="X154" si="579">N154*S151+P154*S154-O154*T151-Q154*T154</f>
        <v>0</v>
      </c>
      <c r="Y154" s="9">
        <f t="shared" ref="Y154" si="580">(N154*T151+O154*S151+P154*T154+Q154*S154)</f>
        <v>0.72167328386775331</v>
      </c>
      <c r="Z154" s="2">
        <f t="shared" ref="Z154" si="581">N154*U151+P154*U154-O154*V151-Q154*V154</f>
        <v>0.88767504423661303</v>
      </c>
      <c r="AA154" s="8">
        <f t="shared" ref="AA154" si="582">(N154*V151+O154*U151+P154*V154+Q154*U154)</f>
        <v>0</v>
      </c>
      <c r="AB154" s="22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583">X154*AC151+Z154*AC154-Y154*AD151-AA154*AD154</f>
        <v>0</v>
      </c>
      <c r="AI154" s="9">
        <f t="shared" ref="AI154" si="584">(X154*AD151+Y154*AC151+Z154*AD154+AA154*AC154)</f>
        <v>0.72167328386775331</v>
      </c>
      <c r="AJ154" s="2">
        <f t="shared" ref="AJ154" si="585">X154*AE151+Z154*AE154-Y154*AF151-AA154*AF154</f>
        <v>0.63025158585716357</v>
      </c>
      <c r="AK154" s="8">
        <f t="shared" ref="AK154" si="586">(X154*AF151+Y154*AE151+Z154*AF154+AA154*AE154)</f>
        <v>0</v>
      </c>
      <c r="AM154" s="45">
        <f t="shared" ref="AM154" si="587">(180/PI())*ATAN(-1*(($AH$9*AJ151+AL151+$AH$9*AJ154+AL154)/($AH$9*AI151+AK151+$AH$9*AI154+AK154)))</f>
        <v>-23.588971350796641</v>
      </c>
      <c r="AO154" s="206">
        <f t="shared" ref="AO154" si="588">20*LOG(((($AH$9*AH151+AJ151-$AH$9*AH154-AJ154)^2+($AH$9*AI151+AK151-$AH$9*AI154-AK154)^2)/(($AH$9*AH151+AJ151+$AH$9*AH154+AJ154)^2+($AH$9*AI151+AK151+$AH$9*AI154+AK154)^2))^0.5)</f>
        <v>-23.756008023183504</v>
      </c>
      <c r="AP154" s="33"/>
      <c r="AQ154" s="81">
        <f t="shared" si="312"/>
        <v>2.5</v>
      </c>
      <c r="AR154" s="82">
        <f t="shared" si="313"/>
        <v>-25.681004132138298</v>
      </c>
      <c r="AS154" s="86">
        <f t="shared" si="314"/>
        <v>40.761838652650084</v>
      </c>
      <c r="AT154" s="88"/>
      <c r="AU154" s="14">
        <f t="shared" si="311"/>
        <v>15.538098283273158</v>
      </c>
      <c r="AV154" s="86">
        <f t="shared" si="332"/>
        <v>0.27122673674479164</v>
      </c>
      <c r="AW154" s="137">
        <f t="shared" si="331"/>
        <v>-1.1756324952052886E-2</v>
      </c>
    </row>
    <row r="155" spans="2:49" ht="18.649999999999999" customHeight="1">
      <c r="AO155" s="33"/>
      <c r="AP155" s="33"/>
      <c r="AQ155" s="81">
        <f t="shared" si="312"/>
        <v>2.52</v>
      </c>
      <c r="AR155" s="82">
        <f t="shared" si="313"/>
        <v>-25.679891471052247</v>
      </c>
      <c r="AS155" s="86">
        <f t="shared" si="314"/>
        <v>41.072600618315548</v>
      </c>
      <c r="AT155" s="84"/>
      <c r="AU155" s="14">
        <f t="shared" si="311"/>
        <v>15.347150496563685</v>
      </c>
      <c r="AV155" s="86">
        <f t="shared" si="332"/>
        <v>0.26789274101982391</v>
      </c>
      <c r="AW155" s="137">
        <f t="shared" si="331"/>
        <v>-1.1759341386583905E-2</v>
      </c>
    </row>
    <row r="156" spans="2:49" ht="18.649999999999999" customHeight="1" thickBot="1">
      <c r="D156" s="22" t="s">
        <v>80</v>
      </c>
      <c r="E156" s="22"/>
      <c r="F156" s="22"/>
      <c r="G156" s="22"/>
      <c r="H156" s="22"/>
      <c r="I156" s="22" t="s">
        <v>81</v>
      </c>
      <c r="J156" s="22"/>
      <c r="K156" s="22"/>
      <c r="L156" s="22"/>
      <c r="M156" s="23"/>
      <c r="N156" s="23"/>
      <c r="O156" s="24" t="s">
        <v>82</v>
      </c>
      <c r="P156" s="23"/>
      <c r="Q156" s="23"/>
      <c r="R156" s="23"/>
      <c r="S156" s="22"/>
      <c r="T156" s="22" t="s">
        <v>83</v>
      </c>
      <c r="U156" s="23"/>
      <c r="V156" s="23"/>
      <c r="W156" s="23"/>
      <c r="X156" s="23"/>
      <c r="Y156" s="24" t="s">
        <v>84</v>
      </c>
      <c r="Z156" s="23"/>
      <c r="AA156" s="23"/>
      <c r="AB156" s="23"/>
      <c r="AC156" s="24" t="s">
        <v>85</v>
      </c>
      <c r="AD156" s="22"/>
      <c r="AE156" s="22"/>
      <c r="AF156" s="22"/>
      <c r="AG156" s="22"/>
      <c r="AH156" s="23"/>
      <c r="AI156" s="24" t="s">
        <v>86</v>
      </c>
      <c r="AJ156" s="23"/>
      <c r="AK156" s="23"/>
      <c r="AL156" s="22"/>
      <c r="AQ156" s="81">
        <f t="shared" si="312"/>
        <v>2.54</v>
      </c>
      <c r="AR156" s="82">
        <f t="shared" si="313"/>
        <v>-25.683737603501854</v>
      </c>
      <c r="AS156" s="86">
        <f t="shared" si="314"/>
        <v>41.379543628246822</v>
      </c>
      <c r="AT156" s="84"/>
      <c r="AU156" s="14">
        <f t="shared" si="311"/>
        <v>15.160148561981032</v>
      </c>
      <c r="AV156" s="86">
        <f t="shared" si="332"/>
        <v>0.26462769362743671</v>
      </c>
      <c r="AW156" s="137">
        <f t="shared" si="331"/>
        <v>-1.1748917775249879E-2</v>
      </c>
    </row>
    <row r="157" spans="2:49" ht="18.649999999999999" customHeight="1" thickBot="1">
      <c r="B157" s="11"/>
      <c r="D157" s="217" t="s">
        <v>55</v>
      </c>
      <c r="E157" s="218"/>
      <c r="F157" s="219" t="s">
        <v>56</v>
      </c>
      <c r="G157" s="220"/>
      <c r="H157" s="204"/>
      <c r="I157" s="217" t="s">
        <v>87</v>
      </c>
      <c r="J157" s="218"/>
      <c r="K157" s="219" t="s">
        <v>88</v>
      </c>
      <c r="L157" s="220"/>
      <c r="M157" s="23"/>
      <c r="N157" s="213" t="s">
        <v>57</v>
      </c>
      <c r="O157" s="214"/>
      <c r="P157" s="215" t="s">
        <v>58</v>
      </c>
      <c r="Q157" s="216"/>
      <c r="R157" s="23"/>
      <c r="S157" s="217" t="s">
        <v>59</v>
      </c>
      <c r="T157" s="218"/>
      <c r="U157" s="219" t="s">
        <v>60</v>
      </c>
      <c r="V157" s="220"/>
      <c r="W157" s="22"/>
      <c r="X157" s="213" t="s">
        <v>61</v>
      </c>
      <c r="Y157" s="214"/>
      <c r="Z157" s="215" t="s">
        <v>62</v>
      </c>
      <c r="AA157" s="216"/>
      <c r="AB157" s="22"/>
      <c r="AC157" s="217" t="s">
        <v>63</v>
      </c>
      <c r="AD157" s="218"/>
      <c r="AE157" s="219" t="s">
        <v>89</v>
      </c>
      <c r="AF157" s="220"/>
      <c r="AG157" s="22"/>
      <c r="AH157" s="213" t="s">
        <v>64</v>
      </c>
      <c r="AI157" s="214"/>
      <c r="AJ157" s="215" t="s">
        <v>65</v>
      </c>
      <c r="AK157" s="216"/>
      <c r="AL157" s="22"/>
      <c r="AM157" s="25" t="s">
        <v>2</v>
      </c>
      <c r="AO157" s="132" t="s">
        <v>41</v>
      </c>
      <c r="AQ157" s="81">
        <f t="shared" si="312"/>
        <v>2.56</v>
      </c>
      <c r="AR157" s="82">
        <f t="shared" si="313"/>
        <v>-25.692170478630679</v>
      </c>
      <c r="AS157" s="86">
        <f t="shared" si="314"/>
        <v>41.682746599486443</v>
      </c>
      <c r="AT157" s="88"/>
      <c r="AU157" s="14">
        <f t="shared" si="311"/>
        <v>14.976949477702549</v>
      </c>
      <c r="AV157" s="86">
        <f t="shared" si="332"/>
        <v>0.2614290921567789</v>
      </c>
      <c r="AW157" s="137">
        <f t="shared" si="331"/>
        <v>-1.1726095755110327E-2</v>
      </c>
    </row>
    <row r="158" spans="2:49" ht="18.649999999999999" customHeight="1" thickTop="1" thickBot="1">
      <c r="B158" s="36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9">
        <f t="shared" ref="L158" si="589">IF(0=(1-$J$9*$K$9*$B158^2),10^14,$B158*$K$9/(1-$J$9*$K$9*$B158^2))</f>
        <v>0.47361002807536556</v>
      </c>
      <c r="N158" s="1">
        <f t="shared" ref="N158" si="590">D158*I158+F158*I161-E158*J158-G158*J161</f>
        <v>1</v>
      </c>
      <c r="O158" s="9">
        <f t="shared" ref="O158" si="591">(D158*J158+E158*I158+F158*J161+G158*I161)</f>
        <v>0</v>
      </c>
      <c r="P158" s="2">
        <f t="shared" ref="P158" si="592">D158*K158+F158*K161-E158*L158-G158*L161</f>
        <v>0</v>
      </c>
      <c r="Q158" s="8">
        <f t="shared" ref="Q158" si="593">(D158*L158+E158*K158+F158*L161+G158*K161)</f>
        <v>0.47361002807536556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594">N158*S158+P158*S161-O158*T158-Q158*T161</f>
        <v>0.73654333940842087</v>
      </c>
      <c r="Y158" s="9">
        <f t="shared" ref="Y158" si="595">(N158*T158+O158*S158+P158*T161+Q158*S161)</f>
        <v>0</v>
      </c>
      <c r="Z158" s="2">
        <f t="shared" ref="Z158" si="596">N158*U158+P158*U161-O158*V158-Q158*V161</f>
        <v>0</v>
      </c>
      <c r="AA158" s="8">
        <f t="shared" ref="AA158" si="597">(N158*V158+O158*U158+P158*V161+Q158*U161)</f>
        <v>0.47361002807536556</v>
      </c>
      <c r="AB158" s="22"/>
      <c r="AC158" s="1">
        <v>1</v>
      </c>
      <c r="AD158" s="9">
        <v>0</v>
      </c>
      <c r="AE158" s="2">
        <v>0</v>
      </c>
      <c r="AF158" s="9">
        <f t="shared" ref="AF158" si="598">$B158*$AE$9</f>
        <v>0.37291740000000001</v>
      </c>
      <c r="AH158" s="1">
        <f t="shared" ref="AH158" si="599">X158*AC158+Z158*AC161-Y158*AD158-AA158*AD161</f>
        <v>0.73654333940842087</v>
      </c>
      <c r="AI158" s="9">
        <f t="shared" ref="AI158" si="600">(X158*AD158+Y158*AC158+Z158*AD161+AA158*AC161)</f>
        <v>0</v>
      </c>
      <c r="AJ158" s="2">
        <f t="shared" ref="AJ158" si="601">X158*AE158+Z158*AE161-Y158*AF158-AA158*AF161</f>
        <v>0</v>
      </c>
      <c r="AK158" s="8">
        <f t="shared" ref="AK158" si="602">(X158*AF158+Y158*AE158+Z158*AF161+AA158*AE161)</f>
        <v>0.7482798551948715</v>
      </c>
      <c r="AM158" s="26">
        <f t="shared" ref="AM158" si="603">20*LOG((2*$AH$9)/(($AH$9*AH158+AJ158+$AH$9*AH161+AJ161)^2+($AH$9*AI158+AK158+$AH$9*AI161+AK161)^2)^0.5)</f>
        <v>-2.0943202471173469E-2</v>
      </c>
      <c r="AO158" s="133">
        <f t="shared" ref="AO158" si="604">((AI158^2+AJ158^2+AK158^2+AL158^2)/(AI161^2+AJ161^2+AK161^2+AL161^2))^0.5</f>
        <v>0.78144605755486374</v>
      </c>
      <c r="AP158" s="13"/>
      <c r="AQ158" s="81">
        <f t="shared" si="312"/>
        <v>2.58</v>
      </c>
      <c r="AR158" s="82">
        <f t="shared" si="313"/>
        <v>-25.704851362236806</v>
      </c>
      <c r="AS158" s="86">
        <f t="shared" si="314"/>
        <v>41.982285589040494</v>
      </c>
      <c r="AT158" s="88"/>
      <c r="AU158" s="14">
        <f t="shared" si="311"/>
        <v>14.797418683059137</v>
      </c>
      <c r="AV158" s="86">
        <f t="shared" si="332"/>
        <v>0.25829458216704537</v>
      </c>
      <c r="AW158" s="137">
        <f t="shared" si="331"/>
        <v>-1.1691860822573785E-2</v>
      </c>
    </row>
    <row r="159" spans="2:49" ht="18.649999999999999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O159" s="134"/>
      <c r="AP159" s="33"/>
      <c r="AQ159" s="81">
        <f t="shared" si="312"/>
        <v>2.6</v>
      </c>
      <c r="AR159" s="82">
        <f t="shared" si="313"/>
        <v>-25.721471166840999</v>
      </c>
      <c r="AS159" s="86">
        <f t="shared" si="314"/>
        <v>42.278233962701677</v>
      </c>
      <c r="AT159" s="88"/>
      <c r="AU159" s="14">
        <f t="shared" si="311"/>
        <v>14.621429380830962</v>
      </c>
      <c r="AV159" s="86">
        <f t="shared" si="332"/>
        <v>0.25522194528704661</v>
      </c>
      <c r="AW159" s="137">
        <f t="shared" si="331"/>
        <v>-1.1647143375431268E-2</v>
      </c>
    </row>
    <row r="160" spans="2:49" ht="18.649999999999999" customHeight="1" thickBot="1">
      <c r="D160" s="209" t="s">
        <v>66</v>
      </c>
      <c r="E160" s="210"/>
      <c r="F160" s="211" t="s">
        <v>67</v>
      </c>
      <c r="G160" s="212"/>
      <c r="H160" s="204"/>
      <c r="I160" s="209" t="s">
        <v>68</v>
      </c>
      <c r="J160" s="210"/>
      <c r="K160" s="211" t="s">
        <v>69</v>
      </c>
      <c r="L160" s="212"/>
      <c r="N160" s="213" t="s">
        <v>70</v>
      </c>
      <c r="O160" s="214"/>
      <c r="P160" s="215" t="s">
        <v>71</v>
      </c>
      <c r="Q160" s="216"/>
      <c r="S160" s="209" t="s">
        <v>72</v>
      </c>
      <c r="T160" s="210"/>
      <c r="U160" s="211" t="s">
        <v>73</v>
      </c>
      <c r="V160" s="212"/>
      <c r="W160" s="22"/>
      <c r="X160" s="213" t="s">
        <v>74</v>
      </c>
      <c r="Y160" s="214"/>
      <c r="Z160" s="215" t="s">
        <v>75</v>
      </c>
      <c r="AA160" s="216"/>
      <c r="AB160" s="22"/>
      <c r="AC160" s="209" t="s">
        <v>76</v>
      </c>
      <c r="AD160" s="210"/>
      <c r="AE160" s="211" t="s">
        <v>77</v>
      </c>
      <c r="AF160" s="212"/>
      <c r="AG160" s="22"/>
      <c r="AH160" s="213" t="s">
        <v>78</v>
      </c>
      <c r="AI160" s="214"/>
      <c r="AJ160" s="215" t="s">
        <v>79</v>
      </c>
      <c r="AK160" s="216"/>
      <c r="AL160" s="22"/>
      <c r="AM160" s="44" t="s">
        <v>6</v>
      </c>
      <c r="AO160" s="135" t="s">
        <v>42</v>
      </c>
      <c r="AP160" s="33"/>
      <c r="AQ160" s="81">
        <f t="shared" si="312"/>
        <v>2.62</v>
      </c>
      <c r="AR160" s="82">
        <f t="shared" si="313"/>
        <v>-25.741747265052389</v>
      </c>
      <c r="AS160" s="86">
        <f t="shared" si="314"/>
        <v>42.570662550318296</v>
      </c>
      <c r="AT160" s="88"/>
      <c r="AU160" s="14">
        <f t="shared" ref="AU160:AU223" si="605">(AS161-AS160)/(AQ161-AQ160)</f>
        <v>14.448861925074029</v>
      </c>
      <c r="AV160" s="86">
        <f t="shared" si="332"/>
        <v>0.25220908846771883</v>
      </c>
      <c r="AW160" s="137">
        <f t="shared" si="331"/>
        <v>-1.1592820111352637E-2</v>
      </c>
    </row>
    <row r="161" spans="2:49" ht="18.649999999999999" customHeight="1" thickTop="1" thickBot="1">
      <c r="D161" s="1">
        <v>0</v>
      </c>
      <c r="E161" s="8">
        <f t="shared" ref="E161" si="606">$E$9*$B158</f>
        <v>0.26068660000000005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607">D161*I158+F161*I161-E161*J158-G161*J161</f>
        <v>0</v>
      </c>
      <c r="O161" s="9">
        <f t="shared" ref="O161" si="608">(D161*J158+E161*I158+F161*J161+G161*I161)</f>
        <v>0.26068660000000005</v>
      </c>
      <c r="P161" s="2">
        <f t="shared" ref="P161" si="609">D161*K158+F161*K161-E161*L158-G161*L161</f>
        <v>0.87653621205512833</v>
      </c>
      <c r="Q161" s="8">
        <f t="shared" ref="Q161" si="610">(D161*L158+E161*K158+F161*L161+G161*K161)</f>
        <v>0</v>
      </c>
      <c r="S161" s="1">
        <v>0</v>
      </c>
      <c r="T161" s="8">
        <f t="shared" ref="T161" si="611">$T$9*$B158</f>
        <v>0.55627340000000003</v>
      </c>
      <c r="U161" s="2">
        <v>1</v>
      </c>
      <c r="V161" s="8">
        <v>0</v>
      </c>
      <c r="X161" s="1">
        <f t="shared" ref="X161" si="612">N161*S158+P161*S161-O161*T158-Q161*T161</f>
        <v>0</v>
      </c>
      <c r="Y161" s="9">
        <f t="shared" ref="Y161" si="613">(N161*T158+O161*S158+P161*T161+Q161*S161)</f>
        <v>0.74828037890302723</v>
      </c>
      <c r="Z161" s="2">
        <f t="shared" ref="Z161" si="614">N161*U158+P161*U161-O161*V158-Q161*V161</f>
        <v>0.87653621205512833</v>
      </c>
      <c r="AA161" s="8">
        <f t="shared" ref="AA161" si="615">(N161*V158+O161*U158+P161*V161+Q161*U161)</f>
        <v>0</v>
      </c>
      <c r="AB161" s="22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616">X161*AC158+Z161*AC161-Y161*AD158-AA161*AD161</f>
        <v>0</v>
      </c>
      <c r="AI161" s="9">
        <f t="shared" ref="AI161" si="617">(X161*AD158+Y161*AC158+Z161*AD161+AA161*AC161)</f>
        <v>0.74828037890302723</v>
      </c>
      <c r="AJ161" s="2">
        <f t="shared" ref="AJ161" si="618">X161*AE158+Z161*AE161-Y161*AF158-AA161*AF161</f>
        <v>0.5974894386835965</v>
      </c>
      <c r="AK161" s="8">
        <f t="shared" ref="AK161" si="619">(X161*AF158+Y161*AE158+Z161*AF161+AA161*AE161)</f>
        <v>0</v>
      </c>
      <c r="AM161" s="45">
        <f t="shared" ref="AM161" si="620">(180/PI())*ATAN(-1*(($AH$9*AJ158+AL158+$AH$9*AJ161+AL161)/($AH$9*AI158+AK158+$AH$9*AI161+AK161)))</f>
        <v>-21.763951213304669</v>
      </c>
      <c r="AO161" s="206">
        <f t="shared" ref="AO161" si="621">20*LOG(((($AH$9*AH158+AJ158-$AH$9*AH161-AJ161)^2+($AH$9*AI158+AK158-$AH$9*AI161-AK161)^2)/(($AH$9*AH158+AJ158+$AH$9*AH161+AJ161)^2+($AH$9*AI158+AK158+$AH$9*AI161+AK161)^2))^0.5)</f>
        <v>-23.177879592641318</v>
      </c>
      <c r="AP161" s="33"/>
      <c r="AQ161" s="81">
        <f t="shared" ref="AQ161:AQ224" si="622">INDEX(B:B,(ROW()-33)*7+25)</f>
        <v>2.64</v>
      </c>
      <c r="AR161" s="82">
        <f t="shared" ref="AR161:AR224" si="623">INDEX(AM:AM,(ROW()-33)*7+25)</f>
        <v>-25.765420712319262</v>
      </c>
      <c r="AS161" s="86">
        <f t="shared" ref="AS161:AS224" si="624">INDEX(AM:AM,(ROW()-33)*7+28)</f>
        <v>42.859639788819777</v>
      </c>
      <c r="AT161" s="88"/>
      <c r="AU161" s="14">
        <f t="shared" si="605"/>
        <v>14.279603267252826</v>
      </c>
      <c r="AV161" s="86">
        <f t="shared" si="332"/>
        <v>0.24925403425984077</v>
      </c>
      <c r="AW161" s="137">
        <f t="shared" si="331"/>
        <v>-1.1529715692869945E-2</v>
      </c>
    </row>
    <row r="162" spans="2:49" ht="18.649999999999999" customHeight="1">
      <c r="AO162" s="33"/>
      <c r="AP162" s="33"/>
      <c r="AQ162" s="81">
        <f t="shared" si="622"/>
        <v>2.66</v>
      </c>
      <c r="AR162" s="82">
        <f t="shared" si="623"/>
        <v>-25.792253817975666</v>
      </c>
      <c r="AS162" s="86">
        <f t="shared" si="624"/>
        <v>43.145231854164834</v>
      </c>
      <c r="AT162" s="84"/>
      <c r="AU162" s="14">
        <f t="shared" si="605"/>
        <v>14.113546454322178</v>
      </c>
      <c r="AV162" s="86">
        <f t="shared" si="332"/>
        <v>0.24635491200515638</v>
      </c>
      <c r="AW162" s="137">
        <f t="shared" ref="AW162:AW225" si="625">INDEX(AO:AO,(ROW()-33)*7+28)</f>
        <v>-1.1458604605264976E-2</v>
      </c>
    </row>
    <row r="163" spans="2:49" ht="18.649999999999999" customHeight="1" thickBot="1">
      <c r="D163" s="22" t="s">
        <v>80</v>
      </c>
      <c r="E163" s="22"/>
      <c r="F163" s="22"/>
      <c r="G163" s="22"/>
      <c r="H163" s="22"/>
      <c r="I163" s="22" t="s">
        <v>81</v>
      </c>
      <c r="J163" s="22"/>
      <c r="K163" s="22"/>
      <c r="L163" s="22"/>
      <c r="M163" s="23"/>
      <c r="N163" s="23"/>
      <c r="O163" s="24" t="s">
        <v>82</v>
      </c>
      <c r="P163" s="23"/>
      <c r="Q163" s="23"/>
      <c r="R163" s="23"/>
      <c r="S163" s="22"/>
      <c r="T163" s="22" t="s">
        <v>83</v>
      </c>
      <c r="U163" s="23"/>
      <c r="V163" s="23"/>
      <c r="W163" s="23"/>
      <c r="X163" s="23"/>
      <c r="Y163" s="24" t="s">
        <v>84</v>
      </c>
      <c r="Z163" s="23"/>
      <c r="AA163" s="23"/>
      <c r="AB163" s="23"/>
      <c r="AC163" s="24" t="s">
        <v>85</v>
      </c>
      <c r="AD163" s="22"/>
      <c r="AE163" s="22"/>
      <c r="AF163" s="22"/>
      <c r="AG163" s="22"/>
      <c r="AH163" s="23"/>
      <c r="AI163" s="24" t="s">
        <v>86</v>
      </c>
      <c r="AJ163" s="23"/>
      <c r="AK163" s="23"/>
      <c r="AL163" s="22"/>
      <c r="AQ163" s="81">
        <f t="shared" si="622"/>
        <v>2.68</v>
      </c>
      <c r="AR163" s="82">
        <f t="shared" si="623"/>
        <v>-25.822028013839777</v>
      </c>
      <c r="AS163" s="86">
        <f t="shared" si="624"/>
        <v>43.427502783251278</v>
      </c>
      <c r="AT163" s="84"/>
      <c r="AU163" s="14">
        <f t="shared" si="605"/>
        <v>13.95059017317165</v>
      </c>
      <c r="AV163" s="86">
        <f t="shared" si="332"/>
        <v>0.24350994984289082</v>
      </c>
      <c r="AW163" s="137">
        <f t="shared" si="625"/>
        <v>-1.1380213147475473E-2</v>
      </c>
    </row>
    <row r="164" spans="2:49" ht="18.649999999999999" customHeight="1" thickBot="1">
      <c r="B164" s="11"/>
      <c r="D164" s="217" t="s">
        <v>55</v>
      </c>
      <c r="E164" s="218"/>
      <c r="F164" s="219" t="s">
        <v>56</v>
      </c>
      <c r="G164" s="220"/>
      <c r="H164" s="204"/>
      <c r="I164" s="217" t="s">
        <v>87</v>
      </c>
      <c r="J164" s="218"/>
      <c r="K164" s="219" t="s">
        <v>88</v>
      </c>
      <c r="L164" s="220"/>
      <c r="M164" s="23"/>
      <c r="N164" s="213" t="s">
        <v>57</v>
      </c>
      <c r="O164" s="214"/>
      <c r="P164" s="215" t="s">
        <v>58</v>
      </c>
      <c r="Q164" s="216"/>
      <c r="R164" s="23"/>
      <c r="S164" s="217" t="s">
        <v>59</v>
      </c>
      <c r="T164" s="218"/>
      <c r="U164" s="219" t="s">
        <v>60</v>
      </c>
      <c r="V164" s="220"/>
      <c r="W164" s="22"/>
      <c r="X164" s="213" t="s">
        <v>61</v>
      </c>
      <c r="Y164" s="214"/>
      <c r="Z164" s="215" t="s">
        <v>62</v>
      </c>
      <c r="AA164" s="216"/>
      <c r="AB164" s="22"/>
      <c r="AC164" s="217" t="s">
        <v>63</v>
      </c>
      <c r="AD164" s="218"/>
      <c r="AE164" s="219" t="s">
        <v>89</v>
      </c>
      <c r="AF164" s="220"/>
      <c r="AG164" s="22"/>
      <c r="AH164" s="213" t="s">
        <v>64</v>
      </c>
      <c r="AI164" s="214"/>
      <c r="AJ164" s="215" t="s">
        <v>65</v>
      </c>
      <c r="AK164" s="216"/>
      <c r="AL164" s="22"/>
      <c r="AM164" s="25" t="s">
        <v>2</v>
      </c>
      <c r="AO164" s="132" t="s">
        <v>41</v>
      </c>
      <c r="AQ164" s="81">
        <f t="shared" si="622"/>
        <v>2.7</v>
      </c>
      <c r="AR164" s="82">
        <f t="shared" si="623"/>
        <v>-25.854541978012723</v>
      </c>
      <c r="AS164" s="86">
        <f t="shared" si="624"/>
        <v>43.706514586714711</v>
      </c>
      <c r="AT164" s="88"/>
      <c r="AU164" s="14">
        <f t="shared" si="605"/>
        <v>13.790638336557835</v>
      </c>
      <c r="AV164" s="86">
        <f t="shared" ref="AV164:AV227" si="626">PI()*(IF(AU164&lt;0,AU164,(AU165+AU163)/2))/180</f>
        <v>0.2407174674446903</v>
      </c>
      <c r="AW164" s="137">
        <f t="shared" si="625"/>
        <v>-1.1295221507522785E-2</v>
      </c>
    </row>
    <row r="165" spans="2:49" ht="18.649999999999999" customHeight="1" thickTop="1" thickBot="1">
      <c r="B165" s="36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9">
        <f t="shared" ref="L165" si="627">IF(0=(1-$J$9*$K$9*$B165^2),10^14,$B165*$K$9/(1-$J$9*$K$9*$B165^2))</f>
        <v>0.49714288559835573</v>
      </c>
      <c r="N165" s="1">
        <f t="shared" ref="N165" si="628">D165*I165+F165*I168-E165*J165-G165*J168</f>
        <v>1</v>
      </c>
      <c r="O165" s="9">
        <f t="shared" ref="O165" si="629">(D165*J165+E165*I165+F165*J168+G165*I168)</f>
        <v>0</v>
      </c>
      <c r="P165" s="2">
        <f t="shared" ref="P165" si="630">D165*K165+F165*K168-E165*L165-G165*L168</f>
        <v>0</v>
      </c>
      <c r="Q165" s="8">
        <f t="shared" ref="Q165" si="631">(D165*L165+E165*K165+F165*L168+G165*K168)</f>
        <v>0.49714288559835573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632">N165*S165+P165*S168-O165*T165-Q165*T168</f>
        <v>0.71142883833988702</v>
      </c>
      <c r="Y165" s="9">
        <f t="shared" ref="Y165" si="633">(N165*T165+O165*S165+P165*T168+Q165*S168)</f>
        <v>0</v>
      </c>
      <c r="Z165" s="2">
        <f t="shared" ref="Z165" si="634">N165*U165+P165*U168-O165*V165-Q165*V168</f>
        <v>0</v>
      </c>
      <c r="AA165" s="8">
        <f t="shared" ref="AA165" si="635">(N165*V165+O165*U165+P165*V168+Q165*U168)</f>
        <v>0.49714288559835573</v>
      </c>
      <c r="AB165" s="22"/>
      <c r="AC165" s="1">
        <v>1</v>
      </c>
      <c r="AD165" s="9">
        <v>0</v>
      </c>
      <c r="AE165" s="2">
        <v>0</v>
      </c>
      <c r="AF165" s="9">
        <f t="shared" ref="AF165" si="636">$B165*$AE$9</f>
        <v>0.38913120000000001</v>
      </c>
      <c r="AH165" s="1">
        <f t="shared" ref="AH165" si="637">X165*AC165+Z165*AC168-Y165*AD165-AA165*AD168</f>
        <v>0.71142883833988702</v>
      </c>
      <c r="AI165" s="9">
        <f t="shared" ref="AI165" si="638">(X165*AD165+Y165*AC165+Z165*AD168+AA165*AC168)</f>
        <v>0</v>
      </c>
      <c r="AJ165" s="2">
        <f t="shared" ref="AJ165" si="639">X165*AE165+Z165*AE168-Y165*AF165-AA165*AF168</f>
        <v>0</v>
      </c>
      <c r="AK165" s="8">
        <f t="shared" ref="AK165" si="640">(X165*AF165+Y165*AE165+Z165*AF168+AA165*AE168)</f>
        <v>0.77398204317616193</v>
      </c>
      <c r="AM165" s="26">
        <f t="shared" ref="AM165" si="641">20*LOG((2*$AH$9)/(($AH$9*AH165+AJ165+$AH$9*AH168+AJ168)^2+($AH$9*AI165+AK165+$AH$9*AI168+AK168)^2)^0.5)</f>
        <v>-2.3666880597388903E-2</v>
      </c>
      <c r="AO165" s="133">
        <f t="shared" ref="AO165" si="642">((AI165^2+AJ165^2+AK165^2+AL165^2)/(AI168^2+AJ168^2+AK168^2+AL168^2))^0.5</f>
        <v>0.80839274515119963</v>
      </c>
      <c r="AP165" s="13"/>
      <c r="AQ165" s="81">
        <f t="shared" si="622"/>
        <v>2.72</v>
      </c>
      <c r="AR165" s="82">
        <f t="shared" si="623"/>
        <v>-25.889609978372068</v>
      </c>
      <c r="AS165" s="86">
        <f t="shared" si="624"/>
        <v>43.982327353445868</v>
      </c>
      <c r="AT165" s="88"/>
      <c r="AU165" s="14">
        <f t="shared" si="605"/>
        <v>13.633599706145448</v>
      </c>
      <c r="AV165" s="86">
        <f t="shared" si="626"/>
        <v>0.23797586940255047</v>
      </c>
      <c r="AW165" s="137">
        <f t="shared" si="625"/>
        <v>-1.1204265883305128E-2</v>
      </c>
    </row>
    <row r="166" spans="2:49" ht="18.649999999999999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O166" s="134"/>
      <c r="AP166" s="33"/>
      <c r="AQ166" s="81">
        <f t="shared" si="622"/>
        <v>2.74</v>
      </c>
      <c r="AR166" s="82">
        <f t="shared" si="623"/>
        <v>-25.927060405865383</v>
      </c>
      <c r="AS166" s="86">
        <f t="shared" si="624"/>
        <v>44.254999347568777</v>
      </c>
      <c r="AT166" s="88"/>
      <c r="AU166" s="14">
        <f t="shared" si="605"/>
        <v>13.479387548887377</v>
      </c>
      <c r="AV166" s="86">
        <f t="shared" si="626"/>
        <v>0.23528363920154285</v>
      </c>
      <c r="AW166" s="137">
        <f t="shared" si="625"/>
        <v>-1.1107940617476261E-2</v>
      </c>
    </row>
    <row r="167" spans="2:49" ht="18.649999999999999" customHeight="1" thickBot="1">
      <c r="D167" s="209" t="s">
        <v>66</v>
      </c>
      <c r="E167" s="210"/>
      <c r="F167" s="211" t="s">
        <v>67</v>
      </c>
      <c r="G167" s="212"/>
      <c r="H167" s="204"/>
      <c r="I167" s="209" t="s">
        <v>68</v>
      </c>
      <c r="J167" s="210"/>
      <c r="K167" s="211" t="s">
        <v>69</v>
      </c>
      <c r="L167" s="212"/>
      <c r="N167" s="213" t="s">
        <v>70</v>
      </c>
      <c r="O167" s="214"/>
      <c r="P167" s="215" t="s">
        <v>71</v>
      </c>
      <c r="Q167" s="216"/>
      <c r="S167" s="209" t="s">
        <v>72</v>
      </c>
      <c r="T167" s="210"/>
      <c r="U167" s="211" t="s">
        <v>73</v>
      </c>
      <c r="V167" s="212"/>
      <c r="W167" s="22"/>
      <c r="X167" s="213" t="s">
        <v>74</v>
      </c>
      <c r="Y167" s="214"/>
      <c r="Z167" s="215" t="s">
        <v>75</v>
      </c>
      <c r="AA167" s="216"/>
      <c r="AB167" s="22"/>
      <c r="AC167" s="209" t="s">
        <v>76</v>
      </c>
      <c r="AD167" s="210"/>
      <c r="AE167" s="211" t="s">
        <v>77</v>
      </c>
      <c r="AF167" s="212"/>
      <c r="AG167" s="22"/>
      <c r="AH167" s="213" t="s">
        <v>78</v>
      </c>
      <c r="AI167" s="214"/>
      <c r="AJ167" s="215" t="s">
        <v>79</v>
      </c>
      <c r="AK167" s="216"/>
      <c r="AL167" s="22"/>
      <c r="AM167" s="44" t="s">
        <v>6</v>
      </c>
      <c r="AO167" s="135" t="s">
        <v>42</v>
      </c>
      <c r="AP167" s="33"/>
      <c r="AQ167" s="81">
        <f t="shared" si="622"/>
        <v>2.76</v>
      </c>
      <c r="AR167" s="82">
        <f t="shared" si="623"/>
        <v>-25.966734472331503</v>
      </c>
      <c r="AS167" s="86">
        <f t="shared" si="624"/>
        <v>44.524587098546519</v>
      </c>
      <c r="AT167" s="88"/>
      <c r="AU167" s="14">
        <f t="shared" si="605"/>
        <v>13.327919323308977</v>
      </c>
      <c r="AV167" s="86">
        <f t="shared" si="626"/>
        <v>0.23263933371868789</v>
      </c>
      <c r="AW167" s="137">
        <f t="shared" si="625"/>
        <v>-1.1006800321589261E-2</v>
      </c>
    </row>
    <row r="168" spans="2:49" ht="18.649999999999999" customHeight="1" thickTop="1" thickBot="1">
      <c r="D168" s="1">
        <v>0</v>
      </c>
      <c r="E168" s="8">
        <f t="shared" ref="E168" si="643">$E$9*$B165</f>
        <v>0.27202080000000001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644">D168*I165+F168*I168-E168*J165-G168*J168</f>
        <v>0</v>
      </c>
      <c r="O168" s="9">
        <f t="shared" ref="O168" si="645">(D168*J165+E168*I165+F168*J168+G168*I168)</f>
        <v>0.27202080000000001</v>
      </c>
      <c r="P168" s="2">
        <f t="shared" ref="P168" si="646">D168*K165+F168*K168-E168*L165-G168*L168</f>
        <v>0.86476679454522676</v>
      </c>
      <c r="Q168" s="8">
        <f t="shared" ref="Q168" si="647">(D168*L165+E168*K165+F168*L168+G168*K168)</f>
        <v>0</v>
      </c>
      <c r="S168" s="1">
        <v>0</v>
      </c>
      <c r="T168" s="8">
        <f t="shared" ref="T168" si="648">$T$9*$B165</f>
        <v>0.58045919999999995</v>
      </c>
      <c r="U168" s="2">
        <v>1</v>
      </c>
      <c r="V168" s="8">
        <v>0</v>
      </c>
      <c r="X168" s="1">
        <f t="shared" ref="X168" si="649">N168*S165+P168*S168-O168*T165-Q168*T168</f>
        <v>0</v>
      </c>
      <c r="Y168" s="9">
        <f t="shared" ref="Y168" si="650">(N168*T165+O168*S165+P168*T168+Q168*S168)</f>
        <v>0.77398264174828668</v>
      </c>
      <c r="Z168" s="2">
        <f t="shared" ref="Z168" si="651">N168*U165+P168*U168-O168*V165-Q168*V168</f>
        <v>0.86476679454522676</v>
      </c>
      <c r="AA168" s="8">
        <f t="shared" ref="AA168" si="652">(N168*V165+O168*U165+P168*V168+Q168*U168)</f>
        <v>0</v>
      </c>
      <c r="AB168" s="22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653">X168*AC165+Z168*AC168-Y168*AD165-AA168*AD168</f>
        <v>0</v>
      </c>
      <c r="AI168" s="9">
        <f t="shared" ref="AI168" si="654">(X168*AD165+Y168*AC165+Z168*AD168+AA168*AC168)</f>
        <v>0.77398264174828668</v>
      </c>
      <c r="AJ168" s="2">
        <f t="shared" ref="AJ168" si="655">X168*AE165+Z168*AE168-Y168*AF165-AA168*AF168</f>
        <v>0.56358600038254592</v>
      </c>
      <c r="AK168" s="8">
        <f t="shared" ref="AK168" si="656">(X168*AF165+Y168*AE165+Z168*AF168+AA168*AE168)</f>
        <v>0</v>
      </c>
      <c r="AM168" s="45">
        <f t="shared" ref="AM168" si="657">(180/PI())*ATAN(-1*(($AH$9*AJ165+AL165+$AH$9*AJ168+AL168)/($AH$9*AI165+AK165+$AH$9*AI168+AK168)))</f>
        <v>-20.005651860273108</v>
      </c>
      <c r="AO168" s="206">
        <f t="shared" ref="AO168" si="658">20*LOG(((($AH$9*AH165+AJ165-$AH$9*AH168-AJ168)^2+($AH$9*AI165+AK165-$AH$9*AI168-AK168)^2)/(($AH$9*AH165+AJ165+$AH$9*AH168+AJ168)^2+($AH$9*AI165+AK165+$AH$9*AI168+AK168)^2))^0.5)</f>
        <v>-22.648260982331788</v>
      </c>
      <c r="AP168" s="33"/>
      <c r="AQ168" s="81">
        <f t="shared" si="622"/>
        <v>2.78</v>
      </c>
      <c r="AR168" s="82">
        <f t="shared" si="623"/>
        <v>-26.008485051401205</v>
      </c>
      <c r="AS168" s="86">
        <f t="shared" si="624"/>
        <v>44.791145485012699</v>
      </c>
      <c r="AT168" s="88"/>
      <c r="AU168" s="14">
        <f t="shared" si="605"/>
        <v>13.179116392745259</v>
      </c>
      <c r="AV168" s="86">
        <f t="shared" si="626"/>
        <v>0.23004157819436699</v>
      </c>
      <c r="AW168" s="137">
        <f t="shared" si="625"/>
        <v>-1.0901361969976668E-2</v>
      </c>
    </row>
    <row r="169" spans="2:49" ht="18.649999999999999" customHeight="1">
      <c r="AO169" s="33"/>
      <c r="AP169" s="33"/>
      <c r="AQ169" s="81">
        <f t="shared" si="622"/>
        <v>2.8</v>
      </c>
      <c r="AR169" s="82">
        <f t="shared" si="623"/>
        <v>-26.05217564420769</v>
      </c>
      <c r="AS169" s="86">
        <f t="shared" si="624"/>
        <v>45.054727812867604</v>
      </c>
      <c r="AT169" s="84"/>
      <c r="AU169" s="14">
        <f t="shared" si="605"/>
        <v>13.032903762822899</v>
      </c>
      <c r="AV169" s="86">
        <f t="shared" si="626"/>
        <v>0.22748906163013061</v>
      </c>
      <c r="AW169" s="137">
        <f t="shared" si="625"/>
        <v>-1.0792106948328876E-2</v>
      </c>
    </row>
    <row r="170" spans="2:49" ht="18.649999999999999" customHeight="1" thickBot="1">
      <c r="D170" s="22" t="s">
        <v>80</v>
      </c>
      <c r="E170" s="22"/>
      <c r="F170" s="22"/>
      <c r="G170" s="22"/>
      <c r="H170" s="22"/>
      <c r="I170" s="22" t="s">
        <v>81</v>
      </c>
      <c r="J170" s="22"/>
      <c r="K170" s="22"/>
      <c r="L170" s="22"/>
      <c r="M170" s="23"/>
      <c r="N170" s="23"/>
      <c r="O170" s="24" t="s">
        <v>82</v>
      </c>
      <c r="P170" s="23"/>
      <c r="Q170" s="23"/>
      <c r="R170" s="23"/>
      <c r="S170" s="22"/>
      <c r="T170" s="22" t="s">
        <v>83</v>
      </c>
      <c r="U170" s="23"/>
      <c r="V170" s="23"/>
      <c r="W170" s="23"/>
      <c r="X170" s="23"/>
      <c r="Y170" s="24" t="s">
        <v>84</v>
      </c>
      <c r="Z170" s="23"/>
      <c r="AA170" s="23"/>
      <c r="AB170" s="23"/>
      <c r="AC170" s="24" t="s">
        <v>85</v>
      </c>
      <c r="AD170" s="22"/>
      <c r="AE170" s="22"/>
      <c r="AF170" s="22"/>
      <c r="AG170" s="22"/>
      <c r="AH170" s="23"/>
      <c r="AI170" s="24" t="s">
        <v>86</v>
      </c>
      <c r="AJ170" s="23"/>
      <c r="AK170" s="23"/>
      <c r="AL170" s="22"/>
      <c r="AQ170" s="81">
        <f t="shared" si="622"/>
        <v>2.82</v>
      </c>
      <c r="AR170" s="82">
        <f t="shared" si="623"/>
        <v>-26.097679454289285</v>
      </c>
      <c r="AS170" s="86">
        <f t="shared" si="624"/>
        <v>45.315385888124062</v>
      </c>
      <c r="AT170" s="84"/>
      <c r="AU170" s="14">
        <f t="shared" si="605"/>
        <v>12.889209840850658</v>
      </c>
      <c r="AV170" s="86">
        <f t="shared" si="626"/>
        <v>0.22498053257069187</v>
      </c>
      <c r="AW170" s="137">
        <f t="shared" si="625"/>
        <v>-1.0679483045481272E-2</v>
      </c>
    </row>
    <row r="171" spans="2:49" ht="18.649999999999999" customHeight="1" thickBot="1">
      <c r="B171" s="11"/>
      <c r="D171" s="217" t="s">
        <v>55</v>
      </c>
      <c r="E171" s="218"/>
      <c r="F171" s="219" t="s">
        <v>56</v>
      </c>
      <c r="G171" s="220"/>
      <c r="H171" s="204"/>
      <c r="I171" s="217" t="s">
        <v>87</v>
      </c>
      <c r="J171" s="218"/>
      <c r="K171" s="219" t="s">
        <v>88</v>
      </c>
      <c r="L171" s="220"/>
      <c r="M171" s="23"/>
      <c r="N171" s="213" t="s">
        <v>57</v>
      </c>
      <c r="O171" s="214"/>
      <c r="P171" s="215" t="s">
        <v>58</v>
      </c>
      <c r="Q171" s="216"/>
      <c r="R171" s="23"/>
      <c r="S171" s="217" t="s">
        <v>59</v>
      </c>
      <c r="T171" s="218"/>
      <c r="U171" s="219" t="s">
        <v>60</v>
      </c>
      <c r="V171" s="220"/>
      <c r="W171" s="22"/>
      <c r="X171" s="213" t="s">
        <v>61</v>
      </c>
      <c r="Y171" s="214"/>
      <c r="Z171" s="215" t="s">
        <v>62</v>
      </c>
      <c r="AA171" s="216"/>
      <c r="AB171" s="22"/>
      <c r="AC171" s="217" t="s">
        <v>63</v>
      </c>
      <c r="AD171" s="218"/>
      <c r="AE171" s="219" t="s">
        <v>89</v>
      </c>
      <c r="AF171" s="220"/>
      <c r="AG171" s="22"/>
      <c r="AH171" s="213" t="s">
        <v>64</v>
      </c>
      <c r="AI171" s="214"/>
      <c r="AJ171" s="215" t="s">
        <v>65</v>
      </c>
      <c r="AK171" s="216"/>
      <c r="AL171" s="22"/>
      <c r="AM171" s="25" t="s">
        <v>2</v>
      </c>
      <c r="AO171" s="132" t="s">
        <v>41</v>
      </c>
      <c r="AQ171" s="81">
        <f t="shared" si="622"/>
        <v>2.84</v>
      </c>
      <c r="AR171" s="82">
        <f t="shared" si="623"/>
        <v>-26.144878558289271</v>
      </c>
      <c r="AS171" s="86">
        <f t="shared" si="624"/>
        <v>45.573170084941076</v>
      </c>
      <c r="AT171" s="88"/>
      <c r="AU171" s="14">
        <f t="shared" si="605"/>
        <v>12.747966214989493</v>
      </c>
      <c r="AV171" s="86">
        <f t="shared" si="626"/>
        <v>0.22251479523345705</v>
      </c>
      <c r="AW171" s="137">
        <f t="shared" si="625"/>
        <v>-1.0563906379982387E-2</v>
      </c>
    </row>
    <row r="172" spans="2:49" ht="18.649999999999999" customHeight="1" thickTop="1" thickBot="1">
      <c r="B172" s="36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9">
        <f t="shared" ref="L172" si="659">IF(0=(1-$J$9*$K$9*$B172^2),10^14,$B172*$K$9/(1-$J$9*$K$9*$B172^2))</f>
        <v>0.52109027311415834</v>
      </c>
      <c r="N172" s="1">
        <f t="shared" ref="N172" si="660">D172*I172+F172*I175-E172*J172-G172*J175</f>
        <v>1</v>
      </c>
      <c r="O172" s="9">
        <f t="shared" ref="O172" si="661">(D172*J172+E172*I172+F172*J175+G172*I175)</f>
        <v>0</v>
      </c>
      <c r="P172" s="2">
        <f t="shared" ref="P172" si="662">D172*K172+F172*K175-E172*L172-G172*L175</f>
        <v>0</v>
      </c>
      <c r="Q172" s="8">
        <f t="shared" ref="Q172" si="663">(D172*L172+E172*K172+F172*L175+G172*K175)</f>
        <v>0.52109027311415834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664">N172*S172+P172*S175-O172*T172-Q172*T175</f>
        <v>0.68492537181288982</v>
      </c>
      <c r="Y172" s="9">
        <f t="shared" ref="Y172" si="665">(N172*T172+O172*S172+P172*T175+Q172*S175)</f>
        <v>0</v>
      </c>
      <c r="Z172" s="2">
        <f t="shared" ref="Z172" si="666">N172*U172+P172*U175-O172*V172-Q172*V175</f>
        <v>0</v>
      </c>
      <c r="AA172" s="8">
        <f t="shared" ref="AA172" si="667">(N172*V172+O172*U172+P172*V175+Q172*U175)</f>
        <v>0.52109027311415834</v>
      </c>
      <c r="AB172" s="22"/>
      <c r="AC172" s="1">
        <v>1</v>
      </c>
      <c r="AD172" s="9">
        <v>0</v>
      </c>
      <c r="AE172" s="2">
        <v>0</v>
      </c>
      <c r="AF172" s="9">
        <f t="shared" ref="AF172" si="668">$B172*$AE$9</f>
        <v>0.40534500000000001</v>
      </c>
      <c r="AH172" s="1">
        <f t="shared" ref="AH172" si="669">X172*AC172+Z172*AC175-Y172*AD172-AA172*AD175</f>
        <v>0.68492537181288982</v>
      </c>
      <c r="AI172" s="9">
        <f t="shared" ref="AI172" si="670">(X172*AD172+Y172*AC172+Z172*AD175+AA172*AC175)</f>
        <v>0</v>
      </c>
      <c r="AJ172" s="2">
        <f t="shared" ref="AJ172" si="671">X172*AE172+Z172*AE175-Y172*AF172-AA172*AF175</f>
        <v>0</v>
      </c>
      <c r="AK172" s="8">
        <f t="shared" ref="AK172" si="672">(X172*AF172+Y172*AE172+Z172*AF175+AA172*AE175)</f>
        <v>0.79872134795165417</v>
      </c>
      <c r="AM172" s="26">
        <f t="shared" ref="AM172" si="673">20*LOG((2*$AH$9)/(($AH$9*AH172+AJ172+$AH$9*AH175+AJ175)^2+($AH$9*AI172+AK172+$AH$9*AI175+AK175)^2)^0.5)</f>
        <v>-2.6455974850633505E-2</v>
      </c>
      <c r="AO172" s="133">
        <f t="shared" ref="AO172" si="674">((AI172^2+AJ172^2+AK172^2+AL172^2)/(AI175^2+AJ175^2+AK175^2+AL175^2))^0.5</f>
        <v>0.83392071401915757</v>
      </c>
      <c r="AP172" s="13"/>
      <c r="AQ172" s="81">
        <f t="shared" si="622"/>
        <v>2.86</v>
      </c>
      <c r="AR172" s="82">
        <f t="shared" si="623"/>
        <v>-26.193663160926427</v>
      </c>
      <c r="AS172" s="86">
        <f t="shared" si="624"/>
        <v>45.828129409240866</v>
      </c>
      <c r="AT172" s="88"/>
      <c r="AU172" s="14">
        <f t="shared" si="605"/>
        <v>12.609107451338975</v>
      </c>
      <c r="AV172" s="86">
        <f t="shared" si="626"/>
        <v>0.22009070595206578</v>
      </c>
      <c r="AW172" s="137">
        <f t="shared" si="625"/>
        <v>-1.0445763255374304E-2</v>
      </c>
    </row>
    <row r="173" spans="2:49" ht="18.649999999999999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O173" s="134"/>
      <c r="AP173" s="33"/>
      <c r="AQ173" s="81">
        <f t="shared" si="622"/>
        <v>2.88</v>
      </c>
      <c r="AR173" s="82">
        <f t="shared" si="623"/>
        <v>-26.243930924287486</v>
      </c>
      <c r="AS173" s="86">
        <f t="shared" si="624"/>
        <v>46.080311558267645</v>
      </c>
      <c r="AT173" s="88"/>
      <c r="AU173" s="14">
        <f t="shared" si="605"/>
        <v>12.472570907226899</v>
      </c>
      <c r="AV173" s="86">
        <f t="shared" si="626"/>
        <v>0.21770716990490366</v>
      </c>
      <c r="AW173" s="137">
        <f t="shared" si="625"/>
        <v>-1.0325411940146183E-2</v>
      </c>
    </row>
    <row r="174" spans="2:49" ht="18.649999999999999" customHeight="1" thickBot="1">
      <c r="D174" s="209" t="s">
        <v>66</v>
      </c>
      <c r="E174" s="210"/>
      <c r="F174" s="211" t="s">
        <v>67</v>
      </c>
      <c r="G174" s="212"/>
      <c r="H174" s="204"/>
      <c r="I174" s="209" t="s">
        <v>68</v>
      </c>
      <c r="J174" s="210"/>
      <c r="K174" s="211" t="s">
        <v>69</v>
      </c>
      <c r="L174" s="212"/>
      <c r="N174" s="213" t="s">
        <v>70</v>
      </c>
      <c r="O174" s="214"/>
      <c r="P174" s="215" t="s">
        <v>71</v>
      </c>
      <c r="Q174" s="216"/>
      <c r="S174" s="209" t="s">
        <v>72</v>
      </c>
      <c r="T174" s="210"/>
      <c r="U174" s="211" t="s">
        <v>73</v>
      </c>
      <c r="V174" s="212"/>
      <c r="W174" s="22"/>
      <c r="X174" s="213" t="s">
        <v>74</v>
      </c>
      <c r="Y174" s="214"/>
      <c r="Z174" s="215" t="s">
        <v>75</v>
      </c>
      <c r="AA174" s="216"/>
      <c r="AB174" s="22"/>
      <c r="AC174" s="209" t="s">
        <v>76</v>
      </c>
      <c r="AD174" s="210"/>
      <c r="AE174" s="211" t="s">
        <v>77</v>
      </c>
      <c r="AF174" s="212"/>
      <c r="AG174" s="22"/>
      <c r="AH174" s="213" t="s">
        <v>78</v>
      </c>
      <c r="AI174" s="214"/>
      <c r="AJ174" s="215" t="s">
        <v>79</v>
      </c>
      <c r="AK174" s="216"/>
      <c r="AL174" s="22"/>
      <c r="AM174" s="44" t="s">
        <v>6</v>
      </c>
      <c r="AO174" s="135" t="s">
        <v>42</v>
      </c>
      <c r="AP174" s="33"/>
      <c r="AQ174" s="81">
        <f t="shared" si="622"/>
        <v>2.9</v>
      </c>
      <c r="AR174" s="82">
        <f t="shared" si="623"/>
        <v>-26.295586362828889</v>
      </c>
      <c r="AS174" s="86">
        <f t="shared" si="624"/>
        <v>46.329762976412184</v>
      </c>
      <c r="AT174" s="88"/>
      <c r="AU174" s="14">
        <f t="shared" si="605"/>
        <v>12.338296559238049</v>
      </c>
      <c r="AV174" s="86">
        <f t="shared" si="626"/>
        <v>0.21536313810148167</v>
      </c>
      <c r="AW174" s="137">
        <f t="shared" si="625"/>
        <v>-1.0203184369947436E-2</v>
      </c>
    </row>
    <row r="175" spans="2:49" ht="18.649999999999999" customHeight="1" thickTop="1" thickBot="1">
      <c r="D175" s="1">
        <v>0</v>
      </c>
      <c r="E175" s="8">
        <f t="shared" ref="E175" si="675">$E$9*$B172</f>
        <v>0.28335500000000002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676">D175*I172+F175*I175-E175*J172-G175*J175</f>
        <v>0</v>
      </c>
      <c r="O175" s="9">
        <f t="shared" ref="O175" si="677">(D175*J172+E175*I172+F175*J175+G175*I175)</f>
        <v>0.28335500000000002</v>
      </c>
      <c r="P175" s="2">
        <f t="shared" ref="P175" si="678">D175*K172+F175*K175-E175*L172-G175*L175</f>
        <v>0.85234646566173766</v>
      </c>
      <c r="Q175" s="8">
        <f t="shared" ref="Q175" si="679">(D175*L172+E175*K172+F175*L175+G175*K175)</f>
        <v>0</v>
      </c>
      <c r="S175" s="1">
        <v>0</v>
      </c>
      <c r="T175" s="8">
        <f t="shared" ref="T175" si="680">$T$9*$B172</f>
        <v>0.60464499999999999</v>
      </c>
      <c r="U175" s="2">
        <v>1</v>
      </c>
      <c r="V175" s="8">
        <v>0</v>
      </c>
      <c r="X175" s="1">
        <f t="shared" ref="X175" si="681">N175*S172+P175*S175-O175*T172-Q175*T175</f>
        <v>0</v>
      </c>
      <c r="Y175" s="9">
        <f t="shared" ref="Y175" si="682">(N175*T172+O175*S172+P175*T175+Q175*S175)</f>
        <v>0.79872202873004139</v>
      </c>
      <c r="Z175" s="2">
        <f t="shared" ref="Z175" si="683">N175*U172+P175*U175-O175*V172-Q175*V175</f>
        <v>0.85234646566173766</v>
      </c>
      <c r="AA175" s="8">
        <f t="shared" ref="AA175" si="684">(N175*V172+O175*U172+P175*V175+Q175*U175)</f>
        <v>0</v>
      </c>
      <c r="AB175" s="22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685">X175*AC172+Z175*AC175-Y175*AD172-AA175*AD175</f>
        <v>0</v>
      </c>
      <c r="AI175" s="9">
        <f t="shared" ref="AI175" si="686">(X175*AD172+Y175*AC172+Z175*AD175+AA175*AC175)</f>
        <v>0.79872202873004139</v>
      </c>
      <c r="AJ175" s="2">
        <f t="shared" ref="AJ175" si="687">X175*AE172+Z175*AE175-Y175*AF172-AA175*AF175</f>
        <v>0.52858848492615906</v>
      </c>
      <c r="AK175" s="8">
        <f t="shared" ref="AK175" si="688">(X175*AF172+Y175*AE172+Z175*AF175+AA175*AE175)</f>
        <v>0</v>
      </c>
      <c r="AM175" s="45">
        <f t="shared" ref="AM175" si="689">(180/PI())*ATAN(-1*(($AH$9*AJ172+AL172+$AH$9*AJ175+AL175)/($AH$9*AI172+AK172+$AH$9*AI175+AK175)))</f>
        <v>-18.30920088113615</v>
      </c>
      <c r="AO175" s="206">
        <f t="shared" ref="AO175" si="690">20*LOG(((($AH$9*AH172+AJ172-$AH$9*AH175-AJ175)^2+($AH$9*AI172+AK172-$AH$9*AI175-AK175)^2)/(($AH$9*AH172+AJ172+$AH$9*AH175+AJ175)^2+($AH$9*AI172+AK172+$AH$9*AI175+AK175)^2))^0.5)</f>
        <v>-22.165826694737532</v>
      </c>
      <c r="AP175" s="33"/>
      <c r="AQ175" s="81">
        <f t="shared" si="622"/>
        <v>2.92</v>
      </c>
      <c r="AR175" s="82">
        <f t="shared" si="623"/>
        <v>-26.348540296610594</v>
      </c>
      <c r="AS175" s="86">
        <f t="shared" si="624"/>
        <v>46.576528907596945</v>
      </c>
      <c r="AT175" s="88"/>
      <c r="AU175" s="14">
        <f t="shared" si="605"/>
        <v>12.206226844589086</v>
      </c>
      <c r="AV175" s="86">
        <f t="shared" si="626"/>
        <v>0.21305760460378298</v>
      </c>
      <c r="AW175" s="137">
        <f t="shared" si="625"/>
        <v>-1.0079387770880365E-2</v>
      </c>
    </row>
    <row r="176" spans="2:49" ht="18.649999999999999" customHeight="1">
      <c r="AO176" s="33"/>
      <c r="AP176" s="33"/>
      <c r="AQ176" s="81">
        <f t="shared" si="622"/>
        <v>2.94</v>
      </c>
      <c r="AR176" s="82">
        <f t="shared" si="623"/>
        <v>-26.402709356252814</v>
      </c>
      <c r="AS176" s="86">
        <f t="shared" si="624"/>
        <v>46.820653444488727</v>
      </c>
      <c r="AT176" s="84"/>
      <c r="AU176" s="14">
        <f t="shared" si="605"/>
        <v>12.076306514689595</v>
      </c>
      <c r="AV176" s="86">
        <f t="shared" si="626"/>
        <v>0.21078960396052493</v>
      </c>
      <c r="AW176" s="137">
        <f t="shared" si="625"/>
        <v>-9.9543062037971159E-3</v>
      </c>
    </row>
    <row r="177" spans="2:49" ht="18.649999999999999" customHeight="1" thickBot="1">
      <c r="D177" s="22" t="s">
        <v>80</v>
      </c>
      <c r="E177" s="22"/>
      <c r="F177" s="22"/>
      <c r="G177" s="22"/>
      <c r="H177" s="22"/>
      <c r="I177" s="22" t="s">
        <v>81</v>
      </c>
      <c r="J177" s="22"/>
      <c r="K177" s="22"/>
      <c r="L177" s="22"/>
      <c r="M177" s="23"/>
      <c r="N177" s="23"/>
      <c r="O177" s="24" t="s">
        <v>82</v>
      </c>
      <c r="P177" s="23"/>
      <c r="Q177" s="23"/>
      <c r="R177" s="23"/>
      <c r="S177" s="22"/>
      <c r="T177" s="22" t="s">
        <v>83</v>
      </c>
      <c r="U177" s="23"/>
      <c r="V177" s="23"/>
      <c r="W177" s="23"/>
      <c r="X177" s="23"/>
      <c r="Y177" s="24" t="s">
        <v>84</v>
      </c>
      <c r="Z177" s="23"/>
      <c r="AA177" s="23"/>
      <c r="AB177" s="23"/>
      <c r="AC177" s="24" t="s">
        <v>85</v>
      </c>
      <c r="AD177" s="22"/>
      <c r="AE177" s="22"/>
      <c r="AF177" s="22"/>
      <c r="AG177" s="22"/>
      <c r="AH177" s="23"/>
      <c r="AI177" s="24" t="s">
        <v>86</v>
      </c>
      <c r="AJ177" s="23"/>
      <c r="AK177" s="23"/>
      <c r="AL177" s="22"/>
      <c r="AQ177" s="81">
        <f t="shared" si="622"/>
        <v>2.96</v>
      </c>
      <c r="AR177" s="82">
        <f t="shared" si="623"/>
        <v>-26.45801553393472</v>
      </c>
      <c r="AS177" s="86">
        <f t="shared" si="624"/>
        <v>47.062179574782519</v>
      </c>
      <c r="AT177" s="84"/>
      <c r="AU177" s="14">
        <f t="shared" si="605"/>
        <v>11.948482499755276</v>
      </c>
      <c r="AV177" s="86">
        <f t="shared" si="626"/>
        <v>0.208558208835917</v>
      </c>
      <c r="AW177" s="137">
        <f t="shared" si="625"/>
        <v>-9.8282020302984836E-3</v>
      </c>
    </row>
    <row r="178" spans="2:49" ht="18.649999999999999" customHeight="1" thickBot="1">
      <c r="B178" s="11"/>
      <c r="D178" s="217" t="s">
        <v>55</v>
      </c>
      <c r="E178" s="218"/>
      <c r="F178" s="219" t="s">
        <v>56</v>
      </c>
      <c r="G178" s="220"/>
      <c r="H178" s="204"/>
      <c r="I178" s="217" t="s">
        <v>87</v>
      </c>
      <c r="J178" s="218"/>
      <c r="K178" s="219" t="s">
        <v>88</v>
      </c>
      <c r="L178" s="220"/>
      <c r="M178" s="23"/>
      <c r="N178" s="213" t="s">
        <v>57</v>
      </c>
      <c r="O178" s="214"/>
      <c r="P178" s="215" t="s">
        <v>58</v>
      </c>
      <c r="Q178" s="216"/>
      <c r="R178" s="23"/>
      <c r="S178" s="217" t="s">
        <v>59</v>
      </c>
      <c r="T178" s="218"/>
      <c r="U178" s="219" t="s">
        <v>60</v>
      </c>
      <c r="V178" s="220"/>
      <c r="W178" s="22"/>
      <c r="X178" s="213" t="s">
        <v>61</v>
      </c>
      <c r="Y178" s="214"/>
      <c r="Z178" s="215" t="s">
        <v>62</v>
      </c>
      <c r="AA178" s="216"/>
      <c r="AB178" s="22"/>
      <c r="AC178" s="217" t="s">
        <v>63</v>
      </c>
      <c r="AD178" s="218"/>
      <c r="AE178" s="219" t="s">
        <v>89</v>
      </c>
      <c r="AF178" s="220"/>
      <c r="AG178" s="22"/>
      <c r="AH178" s="213" t="s">
        <v>64</v>
      </c>
      <c r="AI178" s="214"/>
      <c r="AJ178" s="215" t="s">
        <v>65</v>
      </c>
      <c r="AK178" s="216"/>
      <c r="AL178" s="22"/>
      <c r="AM178" s="25" t="s">
        <v>2</v>
      </c>
      <c r="AO178" s="132" t="s">
        <v>41</v>
      </c>
      <c r="AQ178" s="81">
        <f t="shared" si="622"/>
        <v>2.98</v>
      </c>
      <c r="AR178" s="82">
        <f t="shared" si="623"/>
        <v>-26.514385775463722</v>
      </c>
      <c r="AS178" s="86">
        <f t="shared" si="624"/>
        <v>47.301149224777625</v>
      </c>
      <c r="AT178" s="88"/>
      <c r="AU178" s="14">
        <f t="shared" si="605"/>
        <v>11.822703783522559</v>
      </c>
      <c r="AV178" s="86">
        <f t="shared" si="626"/>
        <v>0.20636252781533249</v>
      </c>
      <c r="AW178" s="137">
        <f t="shared" si="625"/>
        <v>-9.7013173017978412E-3</v>
      </c>
    </row>
    <row r="179" spans="2:49" ht="18.649999999999999" customHeight="1" thickTop="1" thickBot="1">
      <c r="B179" s="36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9">
        <f t="shared" ref="L179" si="691">IF(0=(1-$J$9*$K$9*$B179^2),10^14,$B179*$K$9/(1-$J$9*$K$9*$B179^2))</f>
        <v>0.54547843238520655</v>
      </c>
      <c r="N179" s="1">
        <f t="shared" ref="N179" si="692">D179*I179+F179*I182-E179*J179-G179*J182</f>
        <v>1</v>
      </c>
      <c r="O179" s="9">
        <f t="shared" ref="O179" si="693">(D179*J179+E179*I179+F179*J182+G179*I182)</f>
        <v>0</v>
      </c>
      <c r="P179" s="2">
        <f t="shared" ref="P179" si="694">D179*K179+F179*K182-E179*L179-G179*L182</f>
        <v>0</v>
      </c>
      <c r="Q179" s="8">
        <f t="shared" ref="Q179" si="695">(D179*L179+E179*K179+F179*L182+G179*K182)</f>
        <v>0.54547843238520655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696">N179*S179+P179*S182-O179*T179-Q179*T182</f>
        <v>0.6569863609804647</v>
      </c>
      <c r="Y179" s="9">
        <f t="shared" ref="Y179" si="697">(N179*T179+O179*S179+P179*T182+Q179*S182)</f>
        <v>0</v>
      </c>
      <c r="Z179" s="2">
        <f t="shared" ref="Z179" si="698">N179*U179+P179*U182-O179*V179-Q179*V182</f>
        <v>0</v>
      </c>
      <c r="AA179" s="8">
        <f t="shared" ref="AA179" si="699">(N179*V179+O179*U179+P179*V182+Q179*U182)</f>
        <v>0.54547843238520655</v>
      </c>
      <c r="AB179" s="22"/>
      <c r="AC179" s="1">
        <v>1</v>
      </c>
      <c r="AD179" s="9">
        <v>0</v>
      </c>
      <c r="AE179" s="2">
        <v>0</v>
      </c>
      <c r="AF179" s="9">
        <f t="shared" ref="AF179" si="700">$B179*$AE$9</f>
        <v>0.42155880000000001</v>
      </c>
      <c r="AH179" s="1">
        <f t="shared" ref="AH179" si="701">X179*AC179+Z179*AC182-Y179*AD179-AA179*AD182</f>
        <v>0.6569863609804647</v>
      </c>
      <c r="AI179" s="9">
        <f t="shared" ref="AI179" si="702">(X179*AD179+Y179*AC179+Z179*AD182+AA179*AC182)</f>
        <v>0</v>
      </c>
      <c r="AJ179" s="2">
        <f t="shared" ref="AJ179" si="703">X179*AE179+Z179*AE182-Y179*AF179-AA179*AF182</f>
        <v>0</v>
      </c>
      <c r="AK179" s="8">
        <f t="shared" ref="AK179" si="704">(X179*AF179+Y179*AE179+Z179*AF182+AA179*AE182)</f>
        <v>0.82243681433649807</v>
      </c>
      <c r="AM179" s="26">
        <f t="shared" ref="AM179" si="705">20*LOG((2*$AH$9)/(($AH$9*AH179+AJ179+$AH$9*AH182+AJ182)^2+($AH$9*AI179+AK179+$AH$9*AI182+AK182)^2)^0.5)</f>
        <v>-2.9259636814532242E-2</v>
      </c>
      <c r="AO179" s="133">
        <f t="shared" ref="AO179" si="706">((AI179^2+AJ179^2+AK179^2+AL179^2)/(AI182^2+AJ182^2+AK182^2+AL182^2))^0.5</f>
        <v>0.85791290316359015</v>
      </c>
      <c r="AP179" s="13"/>
      <c r="AQ179" s="81">
        <f t="shared" si="622"/>
        <v>3</v>
      </c>
      <c r="AR179" s="82">
        <f t="shared" si="623"/>
        <v>-26.571751609055244</v>
      </c>
      <c r="AS179" s="86">
        <f t="shared" si="624"/>
        <v>47.537603300448076</v>
      </c>
      <c r="AT179" s="88"/>
      <c r="AU179" s="14">
        <f t="shared" si="605"/>
        <v>11.698921287183939</v>
      </c>
      <c r="AV179" s="86">
        <f t="shared" si="626"/>
        <v>0.20420170337254481</v>
      </c>
      <c r="AW179" s="137">
        <f t="shared" si="625"/>
        <v>-9.5738750734978735E-3</v>
      </c>
    </row>
    <row r="180" spans="2:49" ht="18.649999999999999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O180" s="134"/>
      <c r="AP180" s="33"/>
      <c r="AQ180" s="81">
        <f t="shared" si="622"/>
        <v>3.02</v>
      </c>
      <c r="AR180" s="82">
        <f t="shared" si="623"/>
        <v>-26.630048806989379</v>
      </c>
      <c r="AS180" s="86">
        <f t="shared" si="624"/>
        <v>47.771581726191755</v>
      </c>
      <c r="AT180" s="88"/>
      <c r="AU180" s="14">
        <f t="shared" si="605"/>
        <v>11.577087761735772</v>
      </c>
      <c r="AV180" s="86">
        <f t="shared" si="626"/>
        <v>0.20207490998468486</v>
      </c>
      <c r="AW180" s="137">
        <f t="shared" si="625"/>
        <v>-9.4460806455110083E-3</v>
      </c>
    </row>
    <row r="181" spans="2:49" ht="18.649999999999999" customHeight="1" thickBot="1">
      <c r="D181" s="209" t="s">
        <v>66</v>
      </c>
      <c r="E181" s="210"/>
      <c r="F181" s="211" t="s">
        <v>67</v>
      </c>
      <c r="G181" s="212"/>
      <c r="H181" s="204"/>
      <c r="I181" s="209" t="s">
        <v>68</v>
      </c>
      <c r="J181" s="210"/>
      <c r="K181" s="211" t="s">
        <v>69</v>
      </c>
      <c r="L181" s="212"/>
      <c r="N181" s="213" t="s">
        <v>70</v>
      </c>
      <c r="O181" s="214"/>
      <c r="P181" s="215" t="s">
        <v>71</v>
      </c>
      <c r="Q181" s="216"/>
      <c r="S181" s="209" t="s">
        <v>72</v>
      </c>
      <c r="T181" s="210"/>
      <c r="U181" s="211" t="s">
        <v>73</v>
      </c>
      <c r="V181" s="212"/>
      <c r="W181" s="22"/>
      <c r="X181" s="213" t="s">
        <v>74</v>
      </c>
      <c r="Y181" s="214"/>
      <c r="Z181" s="215" t="s">
        <v>75</v>
      </c>
      <c r="AA181" s="216"/>
      <c r="AB181" s="22"/>
      <c r="AC181" s="209" t="s">
        <v>76</v>
      </c>
      <c r="AD181" s="210"/>
      <c r="AE181" s="211" t="s">
        <v>77</v>
      </c>
      <c r="AF181" s="212"/>
      <c r="AG181" s="22"/>
      <c r="AH181" s="213" t="s">
        <v>78</v>
      </c>
      <c r="AI181" s="214"/>
      <c r="AJ181" s="215" t="s">
        <v>79</v>
      </c>
      <c r="AK181" s="216"/>
      <c r="AL181" s="22"/>
      <c r="AM181" s="44" t="s">
        <v>6</v>
      </c>
      <c r="AO181" s="135" t="s">
        <v>42</v>
      </c>
      <c r="AP181" s="33"/>
      <c r="AQ181" s="81">
        <f t="shared" si="622"/>
        <v>3.04</v>
      </c>
      <c r="AR181" s="82">
        <f t="shared" si="623"/>
        <v>-26.689217076766564</v>
      </c>
      <c r="AS181" s="86">
        <f t="shared" si="624"/>
        <v>48.003123481426471</v>
      </c>
      <c r="AT181" s="88"/>
      <c r="AU181" s="14">
        <f t="shared" si="605"/>
        <v>11.457157688032982</v>
      </c>
      <c r="AV181" s="86">
        <f t="shared" si="626"/>
        <v>0.19998135238216194</v>
      </c>
      <c r="AW181" s="137">
        <f t="shared" si="625"/>
        <v>-9.3181227336069459E-3</v>
      </c>
    </row>
    <row r="182" spans="2:49" ht="18.649999999999999" customHeight="1" thickTop="1" thickBot="1">
      <c r="D182" s="1">
        <v>0</v>
      </c>
      <c r="E182" s="8">
        <f t="shared" ref="E182" si="707">$E$9*$B179</f>
        <v>0.29468920000000004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708">D182*I179+F182*I182-E182*J179-G182*J182</f>
        <v>0</v>
      </c>
      <c r="O182" s="9">
        <f t="shared" ref="O182" si="709">(D182*J179+E182*I179+F182*J182+G182*I182)</f>
        <v>0.29468920000000004</v>
      </c>
      <c r="P182" s="2">
        <f t="shared" ref="P182" si="710">D182*K179+F182*K182-E182*L179-G182*L182</f>
        <v>0.83925339714314939</v>
      </c>
      <c r="Q182" s="8">
        <f t="shared" ref="Q182" si="711">(D182*L179+E182*K179+F182*L182+G182*K182)</f>
        <v>0</v>
      </c>
      <c r="S182" s="1">
        <v>0</v>
      </c>
      <c r="T182" s="8">
        <f t="shared" ref="T182" si="712">$T$9*$B179</f>
        <v>0.62883080000000002</v>
      </c>
      <c r="U182" s="2">
        <v>1</v>
      </c>
      <c r="V182" s="8">
        <v>0</v>
      </c>
      <c r="X182" s="1">
        <f t="shared" ref="X182" si="713">N182*S179+P182*S182-O182*T179-Q182*T182</f>
        <v>0</v>
      </c>
      <c r="Y182" s="9">
        <f t="shared" ref="Y182" si="714">(N182*T179+O182*S179+P182*T182+Q182*S182)</f>
        <v>0.82243758512824439</v>
      </c>
      <c r="Z182" s="2">
        <f t="shared" ref="Z182" si="715">N182*U179+P182*U182-O182*V179-Q182*V182</f>
        <v>0.83925339714314939</v>
      </c>
      <c r="AA182" s="8">
        <f t="shared" ref="AA182" si="716">(N182*V179+O182*U179+P182*V182+Q182*U182)</f>
        <v>0</v>
      </c>
      <c r="AB182" s="22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717">X182*AC179+Z182*AC182-Y182*AD179-AA182*AD182</f>
        <v>0</v>
      </c>
      <c r="AI182" s="9">
        <f t="shared" ref="AI182" si="718">(X182*AD179+Y182*AC179+Z182*AD182+AA182*AC182)</f>
        <v>0.82243758512824439</v>
      </c>
      <c r="AJ182" s="2">
        <f t="shared" ref="AJ182" si="719">X182*AE179+Z182*AE182-Y182*AF179-AA182*AF182</f>
        <v>0.49254759568158885</v>
      </c>
      <c r="AK182" s="8">
        <f t="shared" ref="AK182" si="720">(X182*AF179+Y182*AE179+Z182*AF182+AA182*AE182)</f>
        <v>0</v>
      </c>
      <c r="AM182" s="45">
        <f t="shared" ref="AM182" si="721">(180/PI())*ATAN(-1*(($AH$9*AJ179+AL179+$AH$9*AJ182+AL182)/($AH$9*AI179+AK179+$AH$9*AI182+AK182)))</f>
        <v>-16.670008097480395</v>
      </c>
      <c r="AO182" s="206">
        <f t="shared" ref="AO182" si="722">20*LOG(((($AH$9*AH179+AJ179-$AH$9*AH182-AJ182)^2+($AH$9*AI179+AK179-$AH$9*AI182-AK182)^2)/(($AH$9*AH179+AJ179+$AH$9*AH182+AJ182)^2+($AH$9*AI179+AK179+$AH$9*AI182+AK182)^2))^0.5)</f>
        <v>-21.72977540625844</v>
      </c>
      <c r="AP182" s="33"/>
      <c r="AQ182" s="81">
        <f t="shared" si="622"/>
        <v>3.06</v>
      </c>
      <c r="AR182" s="82">
        <f t="shared" si="623"/>
        <v>-26.749199778779314</v>
      </c>
      <c r="AS182" s="86">
        <f t="shared" si="624"/>
        <v>48.232266635187131</v>
      </c>
      <c r="AT182" s="88"/>
      <c r="AU182" s="14">
        <f t="shared" si="605"/>
        <v>11.339087183896968</v>
      </c>
      <c r="AV182" s="86">
        <f t="shared" si="626"/>
        <v>0.19792026392227841</v>
      </c>
      <c r="AW182" s="137">
        <f t="shared" si="625"/>
        <v>-9.1901745722722111E-3</v>
      </c>
    </row>
    <row r="183" spans="2:49" ht="18.649999999999999" customHeight="1">
      <c r="AO183" s="33"/>
      <c r="AP183" s="33"/>
      <c r="AQ183" s="81">
        <f t="shared" si="622"/>
        <v>3.08</v>
      </c>
      <c r="AR183" s="82">
        <f t="shared" si="623"/>
        <v>-26.809943667860278</v>
      </c>
      <c r="AS183" s="86">
        <f t="shared" si="624"/>
        <v>48.45904837886507</v>
      </c>
      <c r="AT183" s="84"/>
      <c r="AU183" s="14">
        <f t="shared" si="605"/>
        <v>11.222833917690867</v>
      </c>
      <c r="AV183" s="86">
        <f t="shared" si="626"/>
        <v>0.19589090507624504</v>
      </c>
      <c r="AW183" s="137">
        <f t="shared" si="625"/>
        <v>-9.0623949529341011E-3</v>
      </c>
    </row>
    <row r="184" spans="2:49" ht="18.649999999999999" customHeight="1" thickBot="1">
      <c r="D184" s="22" t="s">
        <v>80</v>
      </c>
      <c r="E184" s="22"/>
      <c r="F184" s="22"/>
      <c r="G184" s="22"/>
      <c r="H184" s="22"/>
      <c r="I184" s="22" t="s">
        <v>81</v>
      </c>
      <c r="J184" s="22"/>
      <c r="K184" s="22"/>
      <c r="L184" s="22"/>
      <c r="M184" s="23"/>
      <c r="N184" s="23"/>
      <c r="O184" s="24" t="s">
        <v>82</v>
      </c>
      <c r="P184" s="23"/>
      <c r="Q184" s="23"/>
      <c r="R184" s="23"/>
      <c r="S184" s="22"/>
      <c r="T184" s="22" t="s">
        <v>83</v>
      </c>
      <c r="U184" s="23"/>
      <c r="V184" s="23"/>
      <c r="W184" s="23"/>
      <c r="X184" s="23"/>
      <c r="Y184" s="24" t="s">
        <v>84</v>
      </c>
      <c r="Z184" s="23"/>
      <c r="AA184" s="23"/>
      <c r="AB184" s="23"/>
      <c r="AC184" s="24" t="s">
        <v>85</v>
      </c>
      <c r="AD184" s="22"/>
      <c r="AE184" s="22"/>
      <c r="AF184" s="22"/>
      <c r="AG184" s="22"/>
      <c r="AH184" s="23"/>
      <c r="AI184" s="24" t="s">
        <v>86</v>
      </c>
      <c r="AJ184" s="23"/>
      <c r="AK184" s="23"/>
      <c r="AL184" s="22"/>
      <c r="AQ184" s="81">
        <f t="shared" si="622"/>
        <v>3.1</v>
      </c>
      <c r="AR184" s="82">
        <f t="shared" si="623"/>
        <v>-26.871398656366118</v>
      </c>
      <c r="AS184" s="86">
        <f t="shared" si="624"/>
        <v>48.683505057218888</v>
      </c>
      <c r="AT184" s="84"/>
      <c r="AU184" s="14">
        <f t="shared" si="605"/>
        <v>11.10835702783638</v>
      </c>
      <c r="AV184" s="86">
        <f t="shared" si="626"/>
        <v>0.19389256202006666</v>
      </c>
      <c r="AW184" s="137">
        <f t="shared" si="625"/>
        <v>-8.9349292001473599E-3</v>
      </c>
    </row>
    <row r="185" spans="2:49" ht="18.649999999999999" customHeight="1" thickBot="1">
      <c r="B185" s="11"/>
      <c r="D185" s="217" t="s">
        <v>55</v>
      </c>
      <c r="E185" s="218"/>
      <c r="F185" s="219" t="s">
        <v>56</v>
      </c>
      <c r="G185" s="220"/>
      <c r="H185" s="204"/>
      <c r="I185" s="217" t="s">
        <v>87</v>
      </c>
      <c r="J185" s="218"/>
      <c r="K185" s="219" t="s">
        <v>88</v>
      </c>
      <c r="L185" s="220"/>
      <c r="M185" s="23"/>
      <c r="N185" s="213" t="s">
        <v>57</v>
      </c>
      <c r="O185" s="214"/>
      <c r="P185" s="215" t="s">
        <v>58</v>
      </c>
      <c r="Q185" s="216"/>
      <c r="R185" s="23"/>
      <c r="S185" s="217" t="s">
        <v>59</v>
      </c>
      <c r="T185" s="218"/>
      <c r="U185" s="219" t="s">
        <v>60</v>
      </c>
      <c r="V185" s="220"/>
      <c r="W185" s="22"/>
      <c r="X185" s="213" t="s">
        <v>61</v>
      </c>
      <c r="Y185" s="214"/>
      <c r="Z185" s="215" t="s">
        <v>62</v>
      </c>
      <c r="AA185" s="216"/>
      <c r="AB185" s="22"/>
      <c r="AC185" s="217" t="s">
        <v>63</v>
      </c>
      <c r="AD185" s="218"/>
      <c r="AE185" s="219" t="s">
        <v>89</v>
      </c>
      <c r="AF185" s="220"/>
      <c r="AG185" s="22"/>
      <c r="AH185" s="213" t="s">
        <v>64</v>
      </c>
      <c r="AI185" s="214"/>
      <c r="AJ185" s="215" t="s">
        <v>65</v>
      </c>
      <c r="AK185" s="216"/>
      <c r="AL185" s="22"/>
      <c r="AM185" s="25" t="s">
        <v>2</v>
      </c>
      <c r="AO185" s="132" t="s">
        <v>41</v>
      </c>
      <c r="AQ185" s="81">
        <f t="shared" si="622"/>
        <v>3.12</v>
      </c>
      <c r="AR185" s="82">
        <f t="shared" si="623"/>
        <v>-26.933517596717579</v>
      </c>
      <c r="AS185" s="86">
        <f t="shared" si="624"/>
        <v>48.905672197775615</v>
      </c>
      <c r="AT185" s="88"/>
      <c r="AU185" s="14">
        <f t="shared" si="605"/>
        <v>10.995617047765895</v>
      </c>
      <c r="AV185" s="86">
        <f t="shared" si="626"/>
        <v>0.19192454532128997</v>
      </c>
      <c r="AW185" s="137">
        <f t="shared" si="625"/>
        <v>-8.8079100887432614E-3</v>
      </c>
    </row>
    <row r="186" spans="2:49" ht="18.649999999999999" customHeight="1" thickTop="1" thickBot="1">
      <c r="B186" s="36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9">
        <f t="shared" ref="L186" si="723">IF(0=(1-$J$9*$K$9*$B186^2),10^14,$B186*$K$9/(1-$J$9*$K$9*$B186^2))</f>
        <v>0.57033496583102061</v>
      </c>
      <c r="N186" s="1">
        <f t="shared" ref="N186" si="724">D186*I186+F186*I189-E186*J186-G186*J189</f>
        <v>1</v>
      </c>
      <c r="O186" s="9">
        <f t="shared" ref="O186" si="725">(D186*J186+E186*I186+F186*J189+G186*I189)</f>
        <v>0</v>
      </c>
      <c r="P186" s="2">
        <f t="shared" ref="P186" si="726">D186*K186+F186*K189-E186*L186-G186*L189</f>
        <v>0</v>
      </c>
      <c r="Q186" s="8">
        <f t="shared" ref="Q186" si="727">(D186*L186+E186*K186+F186*L189+G186*K189)</f>
        <v>0.57033496583102061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728">N186*S186+P186*S189-O186*T186-Q186*T189</f>
        <v>0.62756179975191073</v>
      </c>
      <c r="Y186" s="9">
        <f t="shared" ref="Y186" si="729">(N186*T186+O186*S186+P186*T189+Q186*S189)</f>
        <v>0</v>
      </c>
      <c r="Z186" s="2">
        <f t="shared" ref="Z186" si="730">N186*U186+P186*U189-O186*V186-Q186*V189</f>
        <v>0</v>
      </c>
      <c r="AA186" s="8">
        <f t="shared" ref="AA186" si="731">(N186*V186+O186*U186+P186*V189+Q186*U189)</f>
        <v>0.57033496583102061</v>
      </c>
      <c r="AB186" s="22"/>
      <c r="AC186" s="1">
        <v>1</v>
      </c>
      <c r="AD186" s="9">
        <v>0</v>
      </c>
      <c r="AE186" s="2">
        <v>0</v>
      </c>
      <c r="AF186" s="9">
        <f t="shared" ref="AF186" si="732">$B186*$AE$9</f>
        <v>0.43777260000000007</v>
      </c>
      <c r="AH186" s="1">
        <f t="shared" ref="AH186" si="733">X186*AC186+Z186*AC189-Y186*AD186-AA186*AD189</f>
        <v>0.62756179975191073</v>
      </c>
      <c r="AI186" s="9">
        <f t="shared" ref="AI186" si="734">(X186*AD186+Y186*AC186+Z186*AD189+AA186*AC189)</f>
        <v>0</v>
      </c>
      <c r="AJ186" s="2">
        <f t="shared" ref="AJ186" si="735">X186*AE186+Z186*AE189-Y186*AF186-AA186*AF189</f>
        <v>0</v>
      </c>
      <c r="AK186" s="8">
        <f t="shared" ref="AK186" si="736">(X186*AF186+Y186*AE186+Z186*AF189+AA186*AE189)</f>
        <v>0.84506432656909403</v>
      </c>
      <c r="AM186" s="26">
        <f t="shared" ref="AM186" si="737">20*LOG((2*$AH$9)/(($AH$9*AH186+AJ186+$AH$9*AH189+AJ189)^2+($AH$9*AI186+AK186+$AH$9*AI189+AK189)^2)^0.5)</f>
        <v>-3.2018548361367527E-2</v>
      </c>
      <c r="AO186" s="133">
        <f t="shared" ref="AO186" si="738">((AI186^2+AJ186^2+AK186^2+AL186^2)/(AI189^2+AJ189^2+AK189^2+AL189^2))^0.5</f>
        <v>0.88026023912969431</v>
      </c>
      <c r="AP186" s="13"/>
      <c r="AQ186" s="81">
        <f t="shared" si="622"/>
        <v>3.14</v>
      </c>
      <c r="AR186" s="82">
        <f t="shared" si="623"/>
        <v>-26.996256081544768</v>
      </c>
      <c r="AS186" s="86">
        <f t="shared" si="624"/>
        <v>49.125584538730934</v>
      </c>
      <c r="AT186" s="88"/>
      <c r="AU186" s="14">
        <f t="shared" si="605"/>
        <v>10.884575835918033</v>
      </c>
      <c r="AV186" s="86">
        <f t="shared" si="626"/>
        <v>0.18998618871320516</v>
      </c>
      <c r="AW186" s="137">
        <f t="shared" si="625"/>
        <v>-8.6814587047905761E-3</v>
      </c>
    </row>
    <row r="187" spans="2:49" ht="18.649999999999999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O187" s="134"/>
      <c r="AP187" s="33"/>
      <c r="AQ187" s="81">
        <f t="shared" si="622"/>
        <v>3.16</v>
      </c>
      <c r="AR187" s="82">
        <f t="shared" si="623"/>
        <v>-27.059572259787089</v>
      </c>
      <c r="AS187" s="86">
        <f t="shared" si="624"/>
        <v>49.343276055449294</v>
      </c>
      <c r="AT187" s="88"/>
      <c r="AU187" s="14">
        <f t="shared" si="605"/>
        <v>10.775196510319409</v>
      </c>
      <c r="AV187" s="86">
        <f t="shared" si="626"/>
        <v>0.18807684795037558</v>
      </c>
      <c r="AW187" s="137">
        <f t="shared" si="625"/>
        <v>-8.5556852532131192E-3</v>
      </c>
    </row>
    <row r="188" spans="2:49" ht="18.649999999999999" customHeight="1" thickBot="1">
      <c r="D188" s="209" t="s">
        <v>66</v>
      </c>
      <c r="E188" s="210"/>
      <c r="F188" s="211" t="s">
        <v>67</v>
      </c>
      <c r="G188" s="212"/>
      <c r="H188" s="204"/>
      <c r="I188" s="209" t="s">
        <v>68</v>
      </c>
      <c r="J188" s="210"/>
      <c r="K188" s="211" t="s">
        <v>69</v>
      </c>
      <c r="L188" s="212"/>
      <c r="N188" s="213" t="s">
        <v>70</v>
      </c>
      <c r="O188" s="214"/>
      <c r="P188" s="215" t="s">
        <v>71</v>
      </c>
      <c r="Q188" s="216"/>
      <c r="S188" s="209" t="s">
        <v>72</v>
      </c>
      <c r="T188" s="210"/>
      <c r="U188" s="211" t="s">
        <v>73</v>
      </c>
      <c r="V188" s="212"/>
      <c r="W188" s="22"/>
      <c r="X188" s="213" t="s">
        <v>74</v>
      </c>
      <c r="Y188" s="214"/>
      <c r="Z188" s="215" t="s">
        <v>75</v>
      </c>
      <c r="AA188" s="216"/>
      <c r="AB188" s="22"/>
      <c r="AC188" s="209" t="s">
        <v>76</v>
      </c>
      <c r="AD188" s="210"/>
      <c r="AE188" s="211" t="s">
        <v>77</v>
      </c>
      <c r="AF188" s="212"/>
      <c r="AG188" s="22"/>
      <c r="AH188" s="213" t="s">
        <v>78</v>
      </c>
      <c r="AI188" s="214"/>
      <c r="AJ188" s="215" t="s">
        <v>79</v>
      </c>
      <c r="AK188" s="216"/>
      <c r="AL188" s="22"/>
      <c r="AM188" s="44" t="s">
        <v>6</v>
      </c>
      <c r="AO188" s="135" t="s">
        <v>42</v>
      </c>
      <c r="AP188" s="33"/>
      <c r="AQ188" s="81">
        <f t="shared" si="622"/>
        <v>3.18</v>
      </c>
      <c r="AR188" s="82">
        <f t="shared" si="623"/>
        <v>-27.123426667273151</v>
      </c>
      <c r="AS188" s="86">
        <f t="shared" si="624"/>
        <v>49.558779985655683</v>
      </c>
      <c r="AT188" s="88"/>
      <c r="AU188" s="14">
        <f t="shared" si="605"/>
        <v>10.667443387442423</v>
      </c>
      <c r="AV188" s="86">
        <f t="shared" si="626"/>
        <v>0.18619589973832415</v>
      </c>
      <c r="AW188" s="137">
        <f t="shared" si="625"/>
        <v>-8.4306898149451148E-3</v>
      </c>
    </row>
    <row r="189" spans="2:49" ht="18.649999999999999" customHeight="1" thickTop="1" thickBot="1">
      <c r="D189" s="1">
        <v>0</v>
      </c>
      <c r="E189" s="8">
        <f t="shared" ref="E189" si="739">$E$9*$B186</f>
        <v>0.30602340000000006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740">D189*I186+F189*I189-E189*J186-G189*J189</f>
        <v>0</v>
      </c>
      <c r="O189" s="9">
        <f t="shared" ref="O189" si="741">(D189*J186+E189*I186+F189*J189+G189*I189)</f>
        <v>0.30602340000000006</v>
      </c>
      <c r="P189" s="2">
        <f t="shared" ref="P189" si="742">D189*K186+F189*K189-E189*L186-G189*L189</f>
        <v>0.82546415461750722</v>
      </c>
      <c r="Q189" s="8">
        <f t="shared" ref="Q189" si="743">(D189*L186+E189*K186+F189*L189+G189*K189)</f>
        <v>0</v>
      </c>
      <c r="S189" s="1">
        <v>0</v>
      </c>
      <c r="T189" s="8">
        <f t="shared" ref="T189" si="744">$T$9*$B186</f>
        <v>0.65301660000000006</v>
      </c>
      <c r="U189" s="2">
        <v>1</v>
      </c>
      <c r="V189" s="8">
        <v>0</v>
      </c>
      <c r="X189" s="1">
        <f t="shared" ref="X189" si="745">N189*S186+P189*S189-O189*T186-Q189*T189</f>
        <v>0</v>
      </c>
      <c r="Y189" s="9">
        <f t="shared" ref="Y189" si="746">(N189*T186+O189*S186+P189*T189+Q189*S189)</f>
        <v>0.845065195670199</v>
      </c>
      <c r="Z189" s="2">
        <f t="shared" ref="Z189" si="747">N189*U186+P189*U189-O189*V186-Q189*V189</f>
        <v>0.82546415461750722</v>
      </c>
      <c r="AA189" s="8">
        <f t="shared" ref="AA189" si="748">(N189*V186+O189*U186+P189*V189+Q189*U189)</f>
        <v>0</v>
      </c>
      <c r="AB189" s="22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749">X189*AC186+Z189*AC189-Y189*AD186-AA189*AD189</f>
        <v>0</v>
      </c>
      <c r="AI189" s="9">
        <f t="shared" ref="AI189" si="750">(X189*AD186+Y189*AC186+Z189*AD189+AA189*AC189)</f>
        <v>0.845065195670199</v>
      </c>
      <c r="AJ189" s="2">
        <f t="shared" ref="AJ189" si="751">X189*AE186+Z189*AE189-Y189*AF186-AA189*AF189</f>
        <v>0.45551776673945538</v>
      </c>
      <c r="AK189" s="8">
        <f t="shared" ref="AK189" si="752">(X189*AF186+Y189*AE186+Z189*AF189+AA189*AE189)</f>
        <v>0</v>
      </c>
      <c r="AM189" s="45">
        <f t="shared" ref="AM189" si="753">(180/PI())*ATAN(-1*(($AH$9*AJ186+AL186+$AH$9*AJ189+AL189)/($AH$9*AI186+AK186+$AH$9*AI189+AK189)))</f>
        <v>-15.083750924382027</v>
      </c>
      <c r="AO189" s="206">
        <f t="shared" ref="AO189" si="754">20*LOG(((($AH$9*AH186+AJ186-$AH$9*AH189-AJ189)^2+($AH$9*AI186+AK186-$AH$9*AI189-AK189)^2)/(($AH$9*AH186+AJ186+$AH$9*AH189+AJ189)^2+($AH$9*AI186+AK186+$AH$9*AI189+AK189)^2))^0.5)</f>
        <v>-21.339826169087246</v>
      </c>
      <c r="AP189" s="33"/>
      <c r="AQ189" s="81">
        <f t="shared" si="622"/>
        <v>3.2</v>
      </c>
      <c r="AR189" s="82">
        <f t="shared" si="623"/>
        <v>-27.187782070461303</v>
      </c>
      <c r="AS189" s="86">
        <f t="shared" si="624"/>
        <v>49.772128853404531</v>
      </c>
      <c r="AT189" s="88"/>
      <c r="AU189" s="14">
        <f t="shared" si="605"/>
        <v>10.561281924974599</v>
      </c>
      <c r="AV189" s="86">
        <f t="shared" si="626"/>
        <v>0.18434274073216161</v>
      </c>
      <c r="AW189" s="137">
        <f t="shared" si="625"/>
        <v>-8.3065630562794632E-3</v>
      </c>
    </row>
    <row r="190" spans="2:49" ht="18.649999999999999" customHeight="1">
      <c r="AO190" s="33"/>
      <c r="AP190" s="33"/>
      <c r="AQ190" s="81">
        <f t="shared" si="622"/>
        <v>3.22</v>
      </c>
      <c r="AR190" s="82">
        <f t="shared" si="623"/>
        <v>-27.252603322157924</v>
      </c>
      <c r="AS190" s="86">
        <f t="shared" si="624"/>
        <v>49.983354491904024</v>
      </c>
      <c r="AT190" s="84"/>
      <c r="AU190" s="14">
        <f t="shared" si="605"/>
        <v>10.456678668212041</v>
      </c>
      <c r="AV190" s="86">
        <f t="shared" si="626"/>
        <v>0.18251678659860915</v>
      </c>
      <c r="AW190" s="137">
        <f t="shared" si="625"/>
        <v>-8.183386893104003E-3</v>
      </c>
    </row>
    <row r="191" spans="2:49" ht="18.649999999999999" customHeight="1" thickBot="1">
      <c r="D191" s="22" t="s">
        <v>80</v>
      </c>
      <c r="E191" s="22"/>
      <c r="F191" s="22"/>
      <c r="G191" s="22"/>
      <c r="H191" s="22"/>
      <c r="I191" s="22" t="s">
        <v>81</v>
      </c>
      <c r="J191" s="22"/>
      <c r="K191" s="22"/>
      <c r="L191" s="22"/>
      <c r="M191" s="23"/>
      <c r="N191" s="23"/>
      <c r="O191" s="24" t="s">
        <v>82</v>
      </c>
      <c r="P191" s="23"/>
      <c r="Q191" s="23"/>
      <c r="R191" s="23"/>
      <c r="S191" s="22"/>
      <c r="T191" s="22" t="s">
        <v>83</v>
      </c>
      <c r="U191" s="23"/>
      <c r="V191" s="23"/>
      <c r="W191" s="23"/>
      <c r="X191" s="23"/>
      <c r="Y191" s="24" t="s">
        <v>84</v>
      </c>
      <c r="Z191" s="23"/>
      <c r="AA191" s="23"/>
      <c r="AB191" s="23"/>
      <c r="AC191" s="24" t="s">
        <v>85</v>
      </c>
      <c r="AD191" s="22"/>
      <c r="AE191" s="22"/>
      <c r="AF191" s="22"/>
      <c r="AG191" s="22"/>
      <c r="AH191" s="23"/>
      <c r="AI191" s="24" t="s">
        <v>86</v>
      </c>
      <c r="AJ191" s="23"/>
      <c r="AK191" s="23"/>
      <c r="AL191" s="22"/>
      <c r="AQ191" s="81">
        <f t="shared" si="622"/>
        <v>3.24</v>
      </c>
      <c r="AR191" s="82">
        <f t="shared" si="623"/>
        <v>-27.31785722815183</v>
      </c>
      <c r="AS191" s="86">
        <f t="shared" si="624"/>
        <v>50.192488065268265</v>
      </c>
      <c r="AT191" s="84"/>
      <c r="AU191" s="14">
        <f t="shared" si="605"/>
        <v>10.353601199805816</v>
      </c>
      <c r="AV191" s="86">
        <f t="shared" si="626"/>
        <v>0.18071747113658362</v>
      </c>
      <c r="AW191" s="137">
        <f t="shared" si="625"/>
        <v>-8.0612351125861521E-3</v>
      </c>
    </row>
    <row r="192" spans="2:49" ht="18.649999999999999" customHeight="1" thickBot="1">
      <c r="B192" s="11"/>
      <c r="D192" s="217" t="s">
        <v>55</v>
      </c>
      <c r="E192" s="218"/>
      <c r="F192" s="219" t="s">
        <v>56</v>
      </c>
      <c r="G192" s="220"/>
      <c r="H192" s="204"/>
      <c r="I192" s="217" t="s">
        <v>87</v>
      </c>
      <c r="J192" s="218"/>
      <c r="K192" s="219" t="s">
        <v>88</v>
      </c>
      <c r="L192" s="220"/>
      <c r="M192" s="23"/>
      <c r="N192" s="213" t="s">
        <v>57</v>
      </c>
      <c r="O192" s="214"/>
      <c r="P192" s="215" t="s">
        <v>58</v>
      </c>
      <c r="Q192" s="216"/>
      <c r="R192" s="23"/>
      <c r="S192" s="217" t="s">
        <v>59</v>
      </c>
      <c r="T192" s="218"/>
      <c r="U192" s="219" t="s">
        <v>60</v>
      </c>
      <c r="V192" s="220"/>
      <c r="W192" s="22"/>
      <c r="X192" s="213" t="s">
        <v>61</v>
      </c>
      <c r="Y192" s="214"/>
      <c r="Z192" s="215" t="s">
        <v>62</v>
      </c>
      <c r="AA192" s="216"/>
      <c r="AB192" s="22"/>
      <c r="AC192" s="217" t="s">
        <v>63</v>
      </c>
      <c r="AD192" s="218"/>
      <c r="AE192" s="219" t="s">
        <v>89</v>
      </c>
      <c r="AF192" s="220"/>
      <c r="AG192" s="22"/>
      <c r="AH192" s="213" t="s">
        <v>64</v>
      </c>
      <c r="AI192" s="214"/>
      <c r="AJ192" s="215" t="s">
        <v>65</v>
      </c>
      <c r="AK192" s="216"/>
      <c r="AL192" s="22"/>
      <c r="AM192" s="25" t="s">
        <v>2</v>
      </c>
      <c r="AO192" s="132" t="s">
        <v>41</v>
      </c>
      <c r="AQ192" s="81">
        <f t="shared" si="622"/>
        <v>3.26</v>
      </c>
      <c r="AR192" s="82">
        <f t="shared" si="623"/>
        <v>-27.383512423809982</v>
      </c>
      <c r="AS192" s="86">
        <f t="shared" si="624"/>
        <v>50.399560089264376</v>
      </c>
      <c r="AT192" s="88"/>
      <c r="AU192" s="14">
        <f t="shared" si="605"/>
        <v>10.252018092594986</v>
      </c>
      <c r="AV192" s="86">
        <f t="shared" si="626"/>
        <v>0.17894424545208298</v>
      </c>
      <c r="AW192" s="137">
        <f t="shared" si="625"/>
        <v>-7.9401739547034222E-3</v>
      </c>
    </row>
    <row r="193" spans="2:49" ht="18.649999999999999" customHeight="1" thickTop="1" thickBot="1">
      <c r="B193" s="36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9">
        <f t="shared" ref="L193" si="755">IF(0=(1-$J$9*$K$9*$B193^2),10^14,$B193*$K$9/(1-$J$9*$K$9*$B193^2))</f>
        <v>0.59568895344290096</v>
      </c>
      <c r="N193" s="1">
        <f t="shared" ref="N193" si="756">D193*I193+F193*I196-E193*J193-G193*J196</f>
        <v>1</v>
      </c>
      <c r="O193" s="9">
        <f t="shared" ref="O193" si="757">(D193*J193+E193*I193+F193*J196+G193*I196)</f>
        <v>0</v>
      </c>
      <c r="P193" s="2">
        <f t="shared" ref="P193" si="758">D193*K193+F193*K196-E193*L193-G193*L196</f>
        <v>0</v>
      </c>
      <c r="Q193" s="8">
        <f t="shared" ref="Q193" si="759">(D193*L193+E193*K193+F193*L196+G193*K196)</f>
        <v>0.59568895344290096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760">N193*S193+P193*S196-O193*T193-Q193*T196</f>
        <v>0.59659801107497912</v>
      </c>
      <c r="Y193" s="9">
        <f t="shared" ref="Y193" si="761">(N193*T193+O193*S193+P193*T196+Q193*S196)</f>
        <v>0</v>
      </c>
      <c r="Z193" s="2">
        <f t="shared" ref="Z193" si="762">N193*U193+P193*U196-O193*V193-Q193*V196</f>
        <v>0</v>
      </c>
      <c r="AA193" s="8">
        <f t="shared" ref="AA193" si="763">(N193*V193+O193*U193+P193*V196+Q193*U196)</f>
        <v>0.59568895344290096</v>
      </c>
      <c r="AB193" s="22"/>
      <c r="AC193" s="1">
        <v>1</v>
      </c>
      <c r="AD193" s="9">
        <v>0</v>
      </c>
      <c r="AE193" s="2">
        <v>0</v>
      </c>
      <c r="AF193" s="9">
        <f t="shared" ref="AF193" si="764">$B193*$AE$9</f>
        <v>0.45398640000000007</v>
      </c>
      <c r="AH193" s="1">
        <f t="shared" ref="AH193" si="765">X193*AC193+Z193*AC196-Y193*AD193-AA193*AD196</f>
        <v>0.59659801107497912</v>
      </c>
      <c r="AI193" s="9">
        <f t="shared" ref="AI193" si="766">(X193*AD193+Y193*AC193+Z193*AD196+AA193*AC196)</f>
        <v>0</v>
      </c>
      <c r="AJ193" s="2">
        <f t="shared" ref="AJ193" si="767">X193*AE193+Z193*AE196-Y193*AF193-AA193*AF196</f>
        <v>0</v>
      </c>
      <c r="AK193" s="8">
        <f t="shared" ref="AK193" si="768">(X193*AF193+Y193*AE193+Z193*AF196+AA193*AE196)</f>
        <v>0.86653633673799091</v>
      </c>
      <c r="AM193" s="26">
        <f t="shared" ref="AM193" si="769">20*LOG((2*$AH$9)/(($AH$9*AH193+AJ193+$AH$9*AH196+AJ196)^2+($AH$9*AI193+AK193+$AH$9*AI196+AK196)^2)^0.5)</f>
        <v>-3.4665133451914298E-2</v>
      </c>
      <c r="AO193" s="133">
        <f t="shared" ref="AO193" si="770">((AI193^2+AJ193^2+AK193^2+AL193^2)/(AI196^2+AJ196^2+AK196^2+AL196^2))^0.5</f>
        <v>0.90086417367160798</v>
      </c>
      <c r="AP193" s="13"/>
      <c r="AQ193" s="81">
        <f t="shared" si="622"/>
        <v>3.28</v>
      </c>
      <c r="AR193" s="82">
        <f t="shared" si="623"/>
        <v>-27.449539259774653</v>
      </c>
      <c r="AS193" s="86">
        <f t="shared" si="624"/>
        <v>50.604600451116276</v>
      </c>
      <c r="AT193" s="88"/>
      <c r="AU193" s="14">
        <f t="shared" si="605"/>
        <v>10.151898865309041</v>
      </c>
      <c r="AV193" s="86">
        <f t="shared" si="626"/>
        <v>0.17719657718321369</v>
      </c>
      <c r="AW193" s="137">
        <f t="shared" si="625"/>
        <v>-7.8202626560676652E-3</v>
      </c>
    </row>
    <row r="194" spans="2:49" ht="18.649999999999999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O194" s="134"/>
      <c r="AP194" s="33"/>
      <c r="AQ194" s="81">
        <f t="shared" si="622"/>
        <v>3.3</v>
      </c>
      <c r="AR194" s="82">
        <f t="shared" si="623"/>
        <v>-27.515909695986856</v>
      </c>
      <c r="AS194" s="86">
        <f t="shared" si="624"/>
        <v>50.807638428422457</v>
      </c>
      <c r="AT194" s="88"/>
      <c r="AU194" s="14">
        <f t="shared" si="605"/>
        <v>10.053213940929586</v>
      </c>
      <c r="AV194" s="86">
        <f t="shared" si="626"/>
        <v>0.17547394977169989</v>
      </c>
      <c r="AW194" s="137">
        <f t="shared" si="625"/>
        <v>-7.7015539581753696E-3</v>
      </c>
    </row>
    <row r="195" spans="2:49" ht="18.649999999999999" customHeight="1" thickBot="1">
      <c r="D195" s="209" t="s">
        <v>66</v>
      </c>
      <c r="E195" s="210"/>
      <c r="F195" s="211" t="s">
        <v>67</v>
      </c>
      <c r="G195" s="212"/>
      <c r="H195" s="204"/>
      <c r="I195" s="209" t="s">
        <v>68</v>
      </c>
      <c r="J195" s="210"/>
      <c r="K195" s="211" t="s">
        <v>69</v>
      </c>
      <c r="L195" s="212"/>
      <c r="N195" s="213" t="s">
        <v>70</v>
      </c>
      <c r="O195" s="214"/>
      <c r="P195" s="215" t="s">
        <v>71</v>
      </c>
      <c r="Q195" s="216"/>
      <c r="S195" s="209" t="s">
        <v>72</v>
      </c>
      <c r="T195" s="210"/>
      <c r="U195" s="211" t="s">
        <v>73</v>
      </c>
      <c r="V195" s="212"/>
      <c r="W195" s="22"/>
      <c r="X195" s="213" t="s">
        <v>74</v>
      </c>
      <c r="Y195" s="214"/>
      <c r="Z195" s="215" t="s">
        <v>75</v>
      </c>
      <c r="AA195" s="216"/>
      <c r="AB195" s="22"/>
      <c r="AC195" s="209" t="s">
        <v>76</v>
      </c>
      <c r="AD195" s="210"/>
      <c r="AE195" s="211" t="s">
        <v>77</v>
      </c>
      <c r="AF195" s="212"/>
      <c r="AG195" s="22"/>
      <c r="AH195" s="213" t="s">
        <v>78</v>
      </c>
      <c r="AI195" s="214"/>
      <c r="AJ195" s="215" t="s">
        <v>79</v>
      </c>
      <c r="AK195" s="216"/>
      <c r="AL195" s="22"/>
      <c r="AM195" s="44" t="s">
        <v>6</v>
      </c>
      <c r="AO195" s="135" t="s">
        <v>42</v>
      </c>
      <c r="AP195" s="33"/>
      <c r="AQ195" s="81">
        <f t="shared" si="622"/>
        <v>3.32</v>
      </c>
      <c r="AR195" s="82">
        <f t="shared" si="623"/>
        <v>-27.58259720333556</v>
      </c>
      <c r="AS195" s="86">
        <f t="shared" si="624"/>
        <v>51.008702707241049</v>
      </c>
      <c r="AT195" s="88"/>
      <c r="AU195" s="14">
        <f t="shared" si="605"/>
        <v>9.9559346075089561</v>
      </c>
      <c r="AV195" s="86">
        <f t="shared" si="626"/>
        <v>0.17377586177753671</v>
      </c>
      <c r="AW195" s="137">
        <f t="shared" si="625"/>
        <v>-7.5840945823264653E-3</v>
      </c>
    </row>
    <row r="196" spans="2:49" ht="18.649999999999999" customHeight="1" thickTop="1" thickBot="1">
      <c r="D196" s="1">
        <v>0</v>
      </c>
      <c r="E196" s="8">
        <f t="shared" ref="E196" si="771">$E$9*$B193</f>
        <v>0.31735760000000007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772">D196*I193+F196*I196-E196*J193-G196*J196</f>
        <v>0</v>
      </c>
      <c r="O196" s="9">
        <f t="shared" ref="O196" si="773">(D196*J193+E196*I193+F196*J196+G196*I196)</f>
        <v>0.31735760000000007</v>
      </c>
      <c r="P196" s="2">
        <f t="shared" ref="P196" si="774">D196*K193+F196*K196-E196*L193-G196*L196</f>
        <v>0.81095358338884915</v>
      </c>
      <c r="Q196" s="8">
        <f t="shared" ref="Q196" si="775">(D196*L193+E196*K193+F196*L196+G196*K196)</f>
        <v>0</v>
      </c>
      <c r="S196" s="1">
        <v>0</v>
      </c>
      <c r="T196" s="8">
        <f t="shared" ref="T196" si="776">$T$9*$B193</f>
        <v>0.67720240000000009</v>
      </c>
      <c r="U196" s="2">
        <v>1</v>
      </c>
      <c r="V196" s="8">
        <v>0</v>
      </c>
      <c r="X196" s="1">
        <f t="shared" ref="X196" si="777">N196*S193+P196*S196-O196*T193-Q196*T196</f>
        <v>0</v>
      </c>
      <c r="Y196" s="9">
        <f t="shared" ref="Y196" si="778">(N196*T193+O196*S193+P196*T196+Q196*S196)</f>
        <v>0.86653731295952885</v>
      </c>
      <c r="Z196" s="2">
        <f t="shared" ref="Z196" si="779">N196*U193+P196*U196-O196*V193-Q196*V196</f>
        <v>0.81095358338884915</v>
      </c>
      <c r="AA196" s="8">
        <f t="shared" ref="AA196" si="780">(N196*V193+O196*U193+P196*V196+Q196*U196)</f>
        <v>0</v>
      </c>
      <c r="AB196" s="22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781">X196*AC193+Z196*AC196-Y196*AD193-AA196*AD196</f>
        <v>0</v>
      </c>
      <c r="AI196" s="9">
        <f t="shared" ref="AI196" si="782">(X196*AD193+Y196*AC193+Z196*AD196+AA196*AC196)</f>
        <v>0.86653731295952885</v>
      </c>
      <c r="AJ196" s="2">
        <f t="shared" ref="AJ196" si="783">X196*AE193+Z196*AE196-Y196*AF193-AA196*AF196</f>
        <v>0.41755742821267927</v>
      </c>
      <c r="AK196" s="8">
        <f t="shared" ref="AK196" si="784">(X196*AF193+Y196*AE193+Z196*AF196+AA196*AE196)</f>
        <v>0</v>
      </c>
      <c r="AM196" s="45">
        <f t="shared" ref="AM196" si="785">(180/PI())*ATAN(-1*(($AH$9*AJ193+AL193+$AH$9*AJ196+AL196)/($AH$9*AI193+AK193+$AH$9*AI196+AK196)))</f>
        <v>-13.546355427662153</v>
      </c>
      <c r="AO196" s="206">
        <f t="shared" ref="AO196" si="786">20*LOG(((($AH$9*AH193+AJ193-$AH$9*AH196-AJ196)^2+($AH$9*AI193+AK193-$AH$9*AI196-AK196)^2)/(($AH$9*AH193+AJ193+$AH$9*AH196+AJ196)^2+($AH$9*AI193+AK193+$AH$9*AI196+AK196)^2))^0.5)</f>
        <v>-20.996235386166649</v>
      </c>
      <c r="AP196" s="33"/>
      <c r="AQ196" s="81">
        <f t="shared" si="622"/>
        <v>3.34</v>
      </c>
      <c r="AR196" s="82">
        <f t="shared" si="623"/>
        <v>-27.649576672299521</v>
      </c>
      <c r="AS196" s="86">
        <f t="shared" si="624"/>
        <v>51.207821399391229</v>
      </c>
      <c r="AT196" s="88"/>
      <c r="AU196" s="14">
        <f t="shared" si="605"/>
        <v>9.8600329812736387</v>
      </c>
      <c r="AV196" s="86">
        <f t="shared" si="626"/>
        <v>0.172101826233689</v>
      </c>
      <c r="AW196" s="137">
        <f t="shared" si="625"/>
        <v>-7.4679256731547683E-3</v>
      </c>
    </row>
    <row r="197" spans="2:49" ht="18.649999999999999" customHeight="1">
      <c r="AO197" s="33"/>
      <c r="AP197" s="33"/>
      <c r="AQ197" s="81">
        <f t="shared" si="622"/>
        <v>3.36</v>
      </c>
      <c r="AR197" s="82">
        <f t="shared" si="623"/>
        <v>-27.716824328008094</v>
      </c>
      <c r="AS197" s="86">
        <f t="shared" si="624"/>
        <v>51.405022059016702</v>
      </c>
      <c r="AT197" s="84"/>
      <c r="AU197" s="14">
        <f t="shared" si="605"/>
        <v>9.7654819718595487</v>
      </c>
      <c r="AV197" s="86">
        <f t="shared" si="626"/>
        <v>0.1704513700378423</v>
      </c>
      <c r="AW197" s="137">
        <f t="shared" si="625"/>
        <v>-7.3530832127595936E-3</v>
      </c>
    </row>
    <row r="198" spans="2:49" ht="18.649999999999999" customHeight="1" thickBot="1">
      <c r="D198" s="22" t="s">
        <v>80</v>
      </c>
      <c r="E198" s="22"/>
      <c r="F198" s="22"/>
      <c r="G198" s="22"/>
      <c r="H198" s="22"/>
      <c r="I198" s="22" t="s">
        <v>81</v>
      </c>
      <c r="J198" s="22"/>
      <c r="K198" s="22"/>
      <c r="L198" s="22"/>
      <c r="M198" s="23"/>
      <c r="N198" s="23"/>
      <c r="O198" s="24" t="s">
        <v>82</v>
      </c>
      <c r="P198" s="23"/>
      <c r="Q198" s="23"/>
      <c r="R198" s="23"/>
      <c r="S198" s="22"/>
      <c r="T198" s="22" t="s">
        <v>83</v>
      </c>
      <c r="U198" s="23"/>
      <c r="V198" s="23"/>
      <c r="W198" s="23"/>
      <c r="X198" s="23"/>
      <c r="Y198" s="24" t="s">
        <v>84</v>
      </c>
      <c r="Z198" s="23"/>
      <c r="AA198" s="23"/>
      <c r="AB198" s="23"/>
      <c r="AC198" s="24" t="s">
        <v>85</v>
      </c>
      <c r="AD198" s="22"/>
      <c r="AE198" s="22"/>
      <c r="AF198" s="22"/>
      <c r="AG198" s="22"/>
      <c r="AH198" s="23"/>
      <c r="AI198" s="24" t="s">
        <v>86</v>
      </c>
      <c r="AJ198" s="23"/>
      <c r="AK198" s="23"/>
      <c r="AL198" s="22"/>
      <c r="AQ198" s="81">
        <f t="shared" si="622"/>
        <v>3.38</v>
      </c>
      <c r="AR198" s="82">
        <f t="shared" si="623"/>
        <v>-27.784317651201086</v>
      </c>
      <c r="AS198" s="86">
        <f t="shared" si="624"/>
        <v>51.600331698453893</v>
      </c>
      <c r="AT198" s="84"/>
      <c r="AU198" s="14">
        <f t="shared" si="605"/>
        <v>9.6722552495084013</v>
      </c>
      <c r="AV198" s="86">
        <f t="shared" si="626"/>
        <v>0.16882403337890106</v>
      </c>
      <c r="AW198" s="137">
        <f t="shared" si="625"/>
        <v>-7.2395984072416344E-3</v>
      </c>
    </row>
    <row r="199" spans="2:49" ht="18.649999999999999" customHeight="1" thickBot="1">
      <c r="B199" s="11"/>
      <c r="D199" s="217" t="s">
        <v>55</v>
      </c>
      <c r="E199" s="218"/>
      <c r="F199" s="219" t="s">
        <v>56</v>
      </c>
      <c r="G199" s="220"/>
      <c r="H199" s="204"/>
      <c r="I199" s="217" t="s">
        <v>87</v>
      </c>
      <c r="J199" s="218"/>
      <c r="K199" s="219" t="s">
        <v>88</v>
      </c>
      <c r="L199" s="220"/>
      <c r="M199" s="23"/>
      <c r="N199" s="213" t="s">
        <v>57</v>
      </c>
      <c r="O199" s="214"/>
      <c r="P199" s="215" t="s">
        <v>58</v>
      </c>
      <c r="Q199" s="216"/>
      <c r="R199" s="23"/>
      <c r="S199" s="217" t="s">
        <v>59</v>
      </c>
      <c r="T199" s="218"/>
      <c r="U199" s="219" t="s">
        <v>60</v>
      </c>
      <c r="V199" s="220"/>
      <c r="W199" s="22"/>
      <c r="X199" s="213" t="s">
        <v>61</v>
      </c>
      <c r="Y199" s="214"/>
      <c r="Z199" s="215" t="s">
        <v>62</v>
      </c>
      <c r="AA199" s="216"/>
      <c r="AB199" s="22"/>
      <c r="AC199" s="217" t="s">
        <v>63</v>
      </c>
      <c r="AD199" s="218"/>
      <c r="AE199" s="219" t="s">
        <v>89</v>
      </c>
      <c r="AF199" s="220"/>
      <c r="AG199" s="22"/>
      <c r="AH199" s="213" t="s">
        <v>64</v>
      </c>
      <c r="AI199" s="214"/>
      <c r="AJ199" s="215" t="s">
        <v>65</v>
      </c>
      <c r="AK199" s="216"/>
      <c r="AL199" s="22"/>
      <c r="AM199" s="25" t="s">
        <v>2</v>
      </c>
      <c r="AO199" s="132" t="s">
        <v>41</v>
      </c>
      <c r="AQ199" s="81">
        <f t="shared" si="622"/>
        <v>3.4</v>
      </c>
      <c r="AR199" s="82">
        <f t="shared" si="623"/>
        <v>-27.852035304615306</v>
      </c>
      <c r="AS199" s="86">
        <f t="shared" si="624"/>
        <v>51.793776803444061</v>
      </c>
      <c r="AT199" s="88"/>
      <c r="AU199" s="14">
        <f t="shared" si="605"/>
        <v>9.5803272141139839</v>
      </c>
      <c r="AV199" s="86">
        <f t="shared" si="626"/>
        <v>0.16721936919540173</v>
      </c>
      <c r="AW199" s="137">
        <f t="shared" si="625"/>
        <v>-7.127498047350583E-3</v>
      </c>
    </row>
    <row r="200" spans="2:49" ht="18.649999999999999" customHeight="1" thickTop="1" thickBot="1">
      <c r="B200" s="36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9">
        <f t="shared" ref="L200" si="787">IF(0=(1-$J$9*$K$9*$B200^2),10^14,$B200*$K$9/(1-$J$9*$K$9*$B200^2))</f>
        <v>0.62157108028552122</v>
      </c>
      <c r="N200" s="1">
        <f t="shared" ref="N200" si="788">D200*I200+F200*I203-E200*J200-G200*J203</f>
        <v>1</v>
      </c>
      <c r="O200" s="9">
        <f t="shared" ref="O200" si="789">(D200*J200+E200*I200+F200*J203+G200*I203)</f>
        <v>0</v>
      </c>
      <c r="P200" s="2">
        <f t="shared" ref="P200" si="790">D200*K200+F200*K203-E200*L200-G200*L203</f>
        <v>0</v>
      </c>
      <c r="Q200" s="8">
        <f t="shared" ref="Q200" si="791">(D200*L200+E200*K200+F200*L203+G200*K203)</f>
        <v>0.62157108028552122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792">N200*S200+P200*S203-O200*T200-Q200*T203</f>
        <v>0.56403737882648286</v>
      </c>
      <c r="Y200" s="9">
        <f t="shared" ref="Y200" si="793">(N200*T200+O200*S200+P200*T203+Q200*S203)</f>
        <v>0</v>
      </c>
      <c r="Z200" s="2">
        <f t="shared" ref="Z200" si="794">N200*U200+P200*U203-O200*V200-Q200*V203</f>
        <v>0</v>
      </c>
      <c r="AA200" s="8">
        <f t="shared" ref="AA200" si="795">(N200*V200+O200*U200+P200*V203+Q200*U203)</f>
        <v>0.62157108028552122</v>
      </c>
      <c r="AB200" s="22"/>
      <c r="AC200" s="1">
        <v>1</v>
      </c>
      <c r="AD200" s="9">
        <v>0</v>
      </c>
      <c r="AE200" s="2">
        <v>0</v>
      </c>
      <c r="AF200" s="9">
        <f t="shared" ref="AF200" si="796">$B200*$AE$9</f>
        <v>0.47020019999999996</v>
      </c>
      <c r="AH200" s="1">
        <f t="shared" ref="AH200" si="797">X200*AC200+Z200*AC203-Y200*AD200-AA200*AD203</f>
        <v>0.56403737882648286</v>
      </c>
      <c r="AI200" s="9">
        <f t="shared" ref="AI200" si="798">(X200*AD200+Y200*AC200+Z200*AD203+AA200*AC203)</f>
        <v>0</v>
      </c>
      <c r="AJ200" s="2">
        <f t="shared" ref="AJ200" si="799">X200*AE200+Z200*AE203-Y200*AF200-AA200*AF203</f>
        <v>0</v>
      </c>
      <c r="AK200" s="8">
        <f t="shared" ref="AK200" si="800">(X200*AF200+Y200*AE200+Z200*AF203+AA200*AE203)</f>
        <v>0.88678156861720914</v>
      </c>
      <c r="AM200" s="26">
        <f t="shared" ref="AM200" si="801">20*LOG((2*$AH$9)/(($AH$9*AH200+AJ200+$AH$9*AH203+AJ203)^2+($AH$9*AI200+AK200+$AH$9*AI203+AK203)^2)^0.5)</f>
        <v>-3.7124063821363677E-2</v>
      </c>
      <c r="AO200" s="133">
        <f t="shared" ref="AO200" si="802">((AI200^2+AJ200^2+AK200^2+AL200^2)/(AI203^2+AJ203^2+AK203^2+AL203^2))^0.5</f>
        <v>0.91963896375994436</v>
      </c>
      <c r="AP200" s="13"/>
      <c r="AQ200" s="81">
        <f t="shared" si="622"/>
        <v>3.42</v>
      </c>
      <c r="AR200" s="82">
        <f t="shared" si="623"/>
        <v>-27.919957064368766</v>
      </c>
      <c r="AS200" s="86">
        <f t="shared" si="624"/>
        <v>51.985383347726341</v>
      </c>
      <c r="AT200" s="88"/>
      <c r="AU200" s="14">
        <f t="shared" si="605"/>
        <v>9.4896729659644929</v>
      </c>
      <c r="AV200" s="86">
        <f t="shared" si="626"/>
        <v>0.1656369426641478</v>
      </c>
      <c r="AW200" s="137">
        <f t="shared" si="625"/>
        <v>-7.0168048449094052E-3</v>
      </c>
    </row>
    <row r="201" spans="2:49" ht="18.649999999999999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O201" s="134"/>
      <c r="AP201" s="33"/>
      <c r="AQ201" s="81">
        <f t="shared" si="622"/>
        <v>3.44</v>
      </c>
      <c r="AR201" s="82">
        <f t="shared" si="623"/>
        <v>-27.988063755951657</v>
      </c>
      <c r="AS201" s="86">
        <f t="shared" si="624"/>
        <v>52.175176807045631</v>
      </c>
      <c r="AT201" s="88"/>
      <c r="AU201" s="14">
        <f t="shared" si="605"/>
        <v>9.4002682780981583</v>
      </c>
      <c r="AV201" s="86">
        <f t="shared" si="626"/>
        <v>0.16407633071643174</v>
      </c>
      <c r="AW201" s="137">
        <f t="shared" si="625"/>
        <v>-6.9075377465275187E-3</v>
      </c>
    </row>
    <row r="202" spans="2:49" ht="18.649999999999999" customHeight="1" thickBot="1">
      <c r="D202" s="209" t="s">
        <v>66</v>
      </c>
      <c r="E202" s="210"/>
      <c r="F202" s="211" t="s">
        <v>67</v>
      </c>
      <c r="G202" s="212"/>
      <c r="H202" s="204"/>
      <c r="I202" s="209" t="s">
        <v>68</v>
      </c>
      <c r="J202" s="210"/>
      <c r="K202" s="211" t="s">
        <v>69</v>
      </c>
      <c r="L202" s="212"/>
      <c r="N202" s="213" t="s">
        <v>70</v>
      </c>
      <c r="O202" s="214"/>
      <c r="P202" s="215" t="s">
        <v>71</v>
      </c>
      <c r="Q202" s="216"/>
      <c r="S202" s="209" t="s">
        <v>72</v>
      </c>
      <c r="T202" s="210"/>
      <c r="U202" s="211" t="s">
        <v>73</v>
      </c>
      <c r="V202" s="212"/>
      <c r="W202" s="22"/>
      <c r="X202" s="213" t="s">
        <v>74</v>
      </c>
      <c r="Y202" s="214"/>
      <c r="Z202" s="215" t="s">
        <v>75</v>
      </c>
      <c r="AA202" s="216"/>
      <c r="AB202" s="22"/>
      <c r="AC202" s="209" t="s">
        <v>76</v>
      </c>
      <c r="AD202" s="210"/>
      <c r="AE202" s="211" t="s">
        <v>77</v>
      </c>
      <c r="AF202" s="212"/>
      <c r="AG202" s="22"/>
      <c r="AH202" s="213" t="s">
        <v>78</v>
      </c>
      <c r="AI202" s="214"/>
      <c r="AJ202" s="215" t="s">
        <v>79</v>
      </c>
      <c r="AK202" s="216"/>
      <c r="AL202" s="22"/>
      <c r="AM202" s="44" t="s">
        <v>6</v>
      </c>
      <c r="AO202" s="135" t="s">
        <v>42</v>
      </c>
      <c r="AP202" s="33"/>
      <c r="AQ202" s="81">
        <f t="shared" si="622"/>
        <v>3.46</v>
      </c>
      <c r="AR202" s="82">
        <f t="shared" si="623"/>
        <v>-28.056337194468274</v>
      </c>
      <c r="AS202" s="86">
        <f t="shared" si="624"/>
        <v>52.363182172607594</v>
      </c>
      <c r="AT202" s="88"/>
      <c r="AU202" s="14">
        <f t="shared" si="605"/>
        <v>9.312089570124007</v>
      </c>
      <c r="AV202" s="86">
        <f t="shared" si="626"/>
        <v>0.16253712158060324</v>
      </c>
      <c r="AW202" s="137">
        <f t="shared" si="625"/>
        <v>-6.7997122260474588E-3</v>
      </c>
    </row>
    <row r="203" spans="2:49" ht="18.649999999999999" customHeight="1" thickTop="1" thickBot="1">
      <c r="D203" s="1">
        <v>0</v>
      </c>
      <c r="E203" s="8">
        <f t="shared" ref="E203" si="803">$E$9*$B200</f>
        <v>0.32869179999999998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804">D203*I200+F203*I203-E203*J200-G203*J203</f>
        <v>0</v>
      </c>
      <c r="O203" s="9">
        <f t="shared" ref="O203" si="805">(D203*J200+E203*I200+F203*J203+G203*I203)</f>
        <v>0.32869179999999998</v>
      </c>
      <c r="P203" s="2">
        <f t="shared" ref="P203" si="806">D203*K200+F203*K203-E203*L200-G203*L203</f>
        <v>0.79569468279300759</v>
      </c>
      <c r="Q203" s="8">
        <f t="shared" ref="Q203" si="807">(D203*L200+E203*K200+F203*L203+G203*K203)</f>
        <v>0</v>
      </c>
      <c r="S203" s="1">
        <v>0</v>
      </c>
      <c r="T203" s="8">
        <f t="shared" ref="T203" si="808">$T$9*$B200</f>
        <v>0.70138819999999991</v>
      </c>
      <c r="U203" s="2">
        <v>1</v>
      </c>
      <c r="V203" s="8">
        <v>0</v>
      </c>
      <c r="X203" s="1">
        <f t="shared" ref="X203" si="809">N203*S200+P203*S203-O203*T200-Q203*T203</f>
        <v>0</v>
      </c>
      <c r="Y203" s="9">
        <f t="shared" ref="Y203" si="810">(N203*T200+O203*S200+P203*T203+Q203*S203)</f>
        <v>0.88678266131375849</v>
      </c>
      <c r="Z203" s="2">
        <f t="shared" ref="Z203" si="811">N203*U200+P203*U203-O203*V200-Q203*V203</f>
        <v>0.79569468279300759</v>
      </c>
      <c r="AA203" s="8">
        <f t="shared" ref="AA203" si="812">(N203*V200+O203*U200+P203*V203+Q203*U203)</f>
        <v>0</v>
      </c>
      <c r="AB203" s="22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813">X203*AC200+Z203*AC203-Y203*AD200-AA203*AD203</f>
        <v>0</v>
      </c>
      <c r="AI203" s="9">
        <f t="shared" ref="AI203" si="814">(X203*AD200+Y203*AC200+Z203*AD203+AA203*AC203)</f>
        <v>0.88678266131375849</v>
      </c>
      <c r="AJ203" s="2">
        <f t="shared" ref="AJ203" si="815">X203*AE200+Z203*AE203-Y203*AF200-AA203*AF203</f>
        <v>0.3787292980867461</v>
      </c>
      <c r="AK203" s="8">
        <f t="shared" ref="AK203" si="816">(X203*AF200+Y203*AE200+Z203*AF203+AA203*AE203)</f>
        <v>0</v>
      </c>
      <c r="AM203" s="45">
        <f t="shared" ref="AM203" si="817">(180/PI())*ATAN(-1*(($AH$9*AJ200+AL200+$AH$9*AJ203+AL203)/($AH$9*AI200+AK200+$AH$9*AI203+AK203)))</f>
        <v>-12.053974266291993</v>
      </c>
      <c r="AO203" s="206">
        <f t="shared" ref="AO203" si="818">20*LOG(((($AH$9*AH200+AJ200-$AH$9*AH203-AJ203)^2+($AH$9*AI200+AK200-$AH$9*AI203-AK203)^2)/(($AH$9*AH200+AJ200+$AH$9*AH203+AJ203)^2+($AH$9*AI200+AK200+$AH$9*AI203+AK203)^2))^0.5)</f>
        <v>-20.699836816242993</v>
      </c>
      <c r="AP203" s="33"/>
      <c r="AQ203" s="81">
        <f t="shared" si="622"/>
        <v>3.48</v>
      </c>
      <c r="AR203" s="82">
        <f t="shared" si="623"/>
        <v>-28.124760128805111</v>
      </c>
      <c r="AS203" s="86">
        <f t="shared" si="624"/>
        <v>52.549423964010074</v>
      </c>
      <c r="AT203" s="88"/>
      <c r="AU203" s="14">
        <f t="shared" si="605"/>
        <v>9.2251138834484347</v>
      </c>
      <c r="AV203" s="86">
        <f t="shared" si="626"/>
        <v>0.16101891434867432</v>
      </c>
      <c r="AW203" s="137">
        <f t="shared" si="625"/>
        <v>-6.693340557115437E-3</v>
      </c>
    </row>
    <row r="204" spans="2:49" ht="18.649999999999999" customHeight="1">
      <c r="AO204" s="33"/>
      <c r="AP204" s="33"/>
      <c r="AQ204" s="81">
        <f t="shared" si="622"/>
        <v>3.5</v>
      </c>
      <c r="AR204" s="82">
        <f t="shared" si="623"/>
        <v>-28.193316189428455</v>
      </c>
      <c r="AS204" s="86">
        <f t="shared" si="624"/>
        <v>52.733926241679043</v>
      </c>
      <c r="AT204" s="84"/>
      <c r="AU204" s="14">
        <f t="shared" si="605"/>
        <v>9.1393188577910589</v>
      </c>
      <c r="AV204" s="86">
        <f t="shared" si="626"/>
        <v>0.15952131856575574</v>
      </c>
      <c r="AW204" s="137">
        <f t="shared" si="625"/>
        <v>-6.5884320671270357E-3</v>
      </c>
    </row>
    <row r="205" spans="2:49" ht="18.649999999999999" customHeight="1" thickBot="1">
      <c r="D205" s="22" t="s">
        <v>80</v>
      </c>
      <c r="E205" s="22"/>
      <c r="F205" s="22"/>
      <c r="G205" s="22"/>
      <c r="H205" s="22"/>
      <c r="I205" s="22" t="s">
        <v>81</v>
      </c>
      <c r="J205" s="22"/>
      <c r="K205" s="22"/>
      <c r="L205" s="22"/>
      <c r="M205" s="23"/>
      <c r="N205" s="23"/>
      <c r="O205" s="24" t="s">
        <v>82</v>
      </c>
      <c r="P205" s="23"/>
      <c r="Q205" s="23"/>
      <c r="R205" s="23"/>
      <c r="S205" s="22"/>
      <c r="T205" s="22" t="s">
        <v>83</v>
      </c>
      <c r="U205" s="23"/>
      <c r="V205" s="23"/>
      <c r="W205" s="23"/>
      <c r="X205" s="23"/>
      <c r="Y205" s="24" t="s">
        <v>84</v>
      </c>
      <c r="Z205" s="23"/>
      <c r="AA205" s="23"/>
      <c r="AB205" s="23"/>
      <c r="AC205" s="24" t="s">
        <v>85</v>
      </c>
      <c r="AD205" s="22"/>
      <c r="AE205" s="22"/>
      <c r="AF205" s="22"/>
      <c r="AG205" s="22"/>
      <c r="AH205" s="23"/>
      <c r="AI205" s="24" t="s">
        <v>86</v>
      </c>
      <c r="AJ205" s="23"/>
      <c r="AK205" s="23"/>
      <c r="AL205" s="22"/>
      <c r="AQ205" s="81">
        <f t="shared" si="622"/>
        <v>3.52</v>
      </c>
      <c r="AR205" s="82">
        <f t="shared" si="623"/>
        <v>-28.261989839540441</v>
      </c>
      <c r="AS205" s="86">
        <f t="shared" si="624"/>
        <v>52.916712618834865</v>
      </c>
      <c r="AT205" s="84"/>
      <c r="AU205" s="14">
        <f t="shared" si="605"/>
        <v>9.0546827089109794</v>
      </c>
      <c r="AV205" s="86">
        <f t="shared" si="626"/>
        <v>0.1580439538406988</v>
      </c>
      <c r="AW205" s="137">
        <f t="shared" si="625"/>
        <v>-6.4849933737654011E-3</v>
      </c>
    </row>
    <row r="206" spans="2:49" ht="18.649999999999999" customHeight="1" thickBot="1">
      <c r="B206" s="11"/>
      <c r="D206" s="217" t="s">
        <v>55</v>
      </c>
      <c r="E206" s="218"/>
      <c r="F206" s="219" t="s">
        <v>56</v>
      </c>
      <c r="G206" s="220"/>
      <c r="H206" s="204"/>
      <c r="I206" s="217" t="s">
        <v>87</v>
      </c>
      <c r="J206" s="218"/>
      <c r="K206" s="219" t="s">
        <v>88</v>
      </c>
      <c r="L206" s="220"/>
      <c r="M206" s="23"/>
      <c r="N206" s="213" t="s">
        <v>57</v>
      </c>
      <c r="O206" s="214"/>
      <c r="P206" s="215" t="s">
        <v>58</v>
      </c>
      <c r="Q206" s="216"/>
      <c r="R206" s="23"/>
      <c r="S206" s="217" t="s">
        <v>59</v>
      </c>
      <c r="T206" s="218"/>
      <c r="U206" s="219" t="s">
        <v>60</v>
      </c>
      <c r="V206" s="220"/>
      <c r="W206" s="22"/>
      <c r="X206" s="213" t="s">
        <v>61</v>
      </c>
      <c r="Y206" s="214"/>
      <c r="Z206" s="215" t="s">
        <v>62</v>
      </c>
      <c r="AA206" s="216"/>
      <c r="AB206" s="22"/>
      <c r="AC206" s="217" t="s">
        <v>63</v>
      </c>
      <c r="AD206" s="218"/>
      <c r="AE206" s="219" t="s">
        <v>89</v>
      </c>
      <c r="AF206" s="220"/>
      <c r="AG206" s="22"/>
      <c r="AH206" s="213" t="s">
        <v>64</v>
      </c>
      <c r="AI206" s="214"/>
      <c r="AJ206" s="215" t="s">
        <v>65</v>
      </c>
      <c r="AK206" s="216"/>
      <c r="AL206" s="22"/>
      <c r="AM206" s="25" t="s">
        <v>2</v>
      </c>
      <c r="AO206" s="132" t="s">
        <v>41</v>
      </c>
      <c r="AQ206" s="81">
        <f t="shared" si="622"/>
        <v>3.54</v>
      </c>
      <c r="AR206" s="82">
        <f t="shared" si="623"/>
        <v>-28.33076632934538</v>
      </c>
      <c r="AS206" s="86">
        <f t="shared" si="624"/>
        <v>53.097806273013084</v>
      </c>
      <c r="AT206" s="88"/>
      <c r="AU206" s="14">
        <f t="shared" si="605"/>
        <v>8.9711842074738186</v>
      </c>
      <c r="AV206" s="86">
        <f t="shared" si="626"/>
        <v>0.15658644947653347</v>
      </c>
      <c r="AW206" s="137">
        <f t="shared" si="625"/>
        <v>-6.3830286052786803E-3</v>
      </c>
    </row>
    <row r="207" spans="2:49" ht="18.649999999999999" customHeight="1" thickTop="1" thickBot="1">
      <c r="B207" s="36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9">
        <f t="shared" ref="L207" si="819">IF(0=(1-$J$9*$K$9*$B207^2),10^14,$B207*$K$9/(1-$J$9*$K$9*$B207^2))</f>
        <v>0.64801377581111386</v>
      </c>
      <c r="N207" s="1">
        <f t="shared" ref="N207" si="820">D207*I207+F207*I210-E207*J207-G207*J210</f>
        <v>1</v>
      </c>
      <c r="O207" s="9">
        <f t="shared" ref="O207" si="821">(D207*J207+E207*I207+F207*J210+G207*I210)</f>
        <v>0</v>
      </c>
      <c r="P207" s="2">
        <f t="shared" ref="P207" si="822">D207*K207+F207*K210-E207*L207-G207*L210</f>
        <v>0</v>
      </c>
      <c r="Q207" s="8">
        <f t="shared" ref="Q207" si="823">(D207*L207+E207*K207+F207*L210+G207*K210)</f>
        <v>0.64801377581111386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824">N207*S207+P207*S210-O207*T207-Q207*T210</f>
        <v>0.52981805262962689</v>
      </c>
      <c r="Y207" s="9">
        <f t="shared" ref="Y207" si="825">(N207*T207+O207*S207+P207*T210+Q207*S210)</f>
        <v>0</v>
      </c>
      <c r="Z207" s="2">
        <f t="shared" ref="Z207" si="826">N207*U207+P207*U210-O207*V207-Q207*V210</f>
        <v>0</v>
      </c>
      <c r="AA207" s="8">
        <f t="shared" ref="AA207" si="827">(N207*V207+O207*U207+P207*V210+Q207*U210)</f>
        <v>0.64801377581111386</v>
      </c>
      <c r="AB207" s="22"/>
      <c r="AC207" s="1">
        <v>1</v>
      </c>
      <c r="AD207" s="9">
        <v>0</v>
      </c>
      <c r="AE207" s="2">
        <v>0</v>
      </c>
      <c r="AF207" s="9">
        <f t="shared" ref="AF207" si="828">$B207*$AE$9</f>
        <v>0.48641400000000001</v>
      </c>
      <c r="AH207" s="1">
        <f t="shared" ref="AH207" si="829">X207*AC207+Z207*AC210-Y207*AD207-AA207*AD210</f>
        <v>0.52981805262962689</v>
      </c>
      <c r="AI207" s="9">
        <f t="shared" ref="AI207" si="830">(X207*AD207+Y207*AC207+Z207*AD210+AA207*AC210)</f>
        <v>0</v>
      </c>
      <c r="AJ207" s="2">
        <f t="shared" ref="AJ207" si="831">X207*AE207+Z207*AE210-Y207*AF207-AA207*AF210</f>
        <v>0</v>
      </c>
      <c r="AK207" s="8">
        <f t="shared" ref="AK207" si="832">(X207*AF207+Y207*AE207+Z207*AF210+AA207*AE210)</f>
        <v>0.90572469406290113</v>
      </c>
      <c r="AM207" s="26">
        <f t="shared" ref="AM207" si="833">20*LOG((2*$AH$9)/(($AH$9*AH207+AJ207+$AH$9*AH210+AJ210)^2+($AH$9*AI207+AK207+$AH$9*AI210+AK210)^2)^0.5)</f>
        <v>-3.9313126512656227E-2</v>
      </c>
      <c r="AO207" s="133">
        <f t="shared" ref="AO207" si="834">((AI207^2+AJ207^2+AK207^2+AL207^2)/(AI210^2+AJ210^2+AK210^2+AL210^2))^0.5</f>
        <v>0.9365135695948098</v>
      </c>
      <c r="AP207" s="13"/>
      <c r="AQ207" s="81">
        <f t="shared" si="622"/>
        <v>3.56</v>
      </c>
      <c r="AR207" s="82">
        <f t="shared" si="623"/>
        <v>-28.399631653198956</v>
      </c>
      <c r="AS207" s="86">
        <f t="shared" si="624"/>
        <v>53.277229957162561</v>
      </c>
      <c r="AT207" s="88"/>
      <c r="AU207" s="14">
        <f t="shared" si="605"/>
        <v>8.8888026589767506</v>
      </c>
      <c r="AV207" s="86">
        <f t="shared" si="626"/>
        <v>0.15514844411954529</v>
      </c>
      <c r="AW207" s="137">
        <f t="shared" si="625"/>
        <v>-6.2825396055207492E-3</v>
      </c>
    </row>
    <row r="208" spans="2:49" ht="18.649999999999999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O208" s="134"/>
      <c r="AP208" s="33"/>
      <c r="AQ208" s="81">
        <f t="shared" si="622"/>
        <v>3.58</v>
      </c>
      <c r="AR208" s="82">
        <f t="shared" si="623"/>
        <v>-28.468572509431876</v>
      </c>
      <c r="AS208" s="86">
        <f t="shared" si="624"/>
        <v>53.455006010342096</v>
      </c>
      <c r="AT208" s="88"/>
      <c r="AU208" s="14">
        <f t="shared" si="605"/>
        <v>8.8075178846686626</v>
      </c>
      <c r="AV208" s="86">
        <f t="shared" si="626"/>
        <v>0.15372958542573301</v>
      </c>
      <c r="AW208" s="137">
        <f t="shared" si="625"/>
        <v>-6.183526124786844E-3</v>
      </c>
    </row>
    <row r="209" spans="2:49" ht="18.649999999999999" customHeight="1" thickBot="1">
      <c r="D209" s="209" t="s">
        <v>66</v>
      </c>
      <c r="E209" s="210"/>
      <c r="F209" s="211" t="s">
        <v>67</v>
      </c>
      <c r="G209" s="212"/>
      <c r="H209" s="204"/>
      <c r="I209" s="209" t="s">
        <v>68</v>
      </c>
      <c r="J209" s="210"/>
      <c r="K209" s="211" t="s">
        <v>69</v>
      </c>
      <c r="L209" s="212"/>
      <c r="N209" s="213" t="s">
        <v>70</v>
      </c>
      <c r="O209" s="214"/>
      <c r="P209" s="215" t="s">
        <v>71</v>
      </c>
      <c r="Q209" s="216"/>
      <c r="S209" s="209" t="s">
        <v>72</v>
      </c>
      <c r="T209" s="210"/>
      <c r="U209" s="211" t="s">
        <v>73</v>
      </c>
      <c r="V209" s="212"/>
      <c r="W209" s="22"/>
      <c r="X209" s="213" t="s">
        <v>74</v>
      </c>
      <c r="Y209" s="214"/>
      <c r="Z209" s="215" t="s">
        <v>75</v>
      </c>
      <c r="AA209" s="216"/>
      <c r="AB209" s="22"/>
      <c r="AC209" s="209" t="s">
        <v>76</v>
      </c>
      <c r="AD209" s="210"/>
      <c r="AE209" s="211" t="s">
        <v>77</v>
      </c>
      <c r="AF209" s="212"/>
      <c r="AG209" s="22"/>
      <c r="AH209" s="213" t="s">
        <v>78</v>
      </c>
      <c r="AI209" s="214"/>
      <c r="AJ209" s="215" t="s">
        <v>79</v>
      </c>
      <c r="AK209" s="216"/>
      <c r="AL209" s="22"/>
      <c r="AM209" s="44" t="s">
        <v>6</v>
      </c>
      <c r="AO209" s="135" t="s">
        <v>42</v>
      </c>
      <c r="AP209" s="33"/>
      <c r="AQ209" s="81">
        <f t="shared" si="622"/>
        <v>3.6</v>
      </c>
      <c r="AR209" s="82">
        <f t="shared" si="623"/>
        <v>-28.537576262656476</v>
      </c>
      <c r="AS209" s="86">
        <f t="shared" si="624"/>
        <v>53.631156368035469</v>
      </c>
      <c r="AT209" s="88"/>
      <c r="AU209" s="14">
        <f t="shared" si="605"/>
        <v>8.7273102034039525</v>
      </c>
      <c r="AV209" s="86">
        <f t="shared" si="626"/>
        <v>0.15232952974364794</v>
      </c>
      <c r="AW209" s="137">
        <f t="shared" si="625"/>
        <v>-6.0859859973694634E-3</v>
      </c>
    </row>
    <row r="210" spans="2:49" ht="18.649999999999999" customHeight="1" thickTop="1" thickBot="1">
      <c r="D210" s="1">
        <v>0</v>
      </c>
      <c r="E210" s="8">
        <f t="shared" ref="E210" si="835">$E$9*$B207</f>
        <v>0.34002599999999999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836">D210*I207+F210*I210-E210*J207-G210*J210</f>
        <v>0</v>
      </c>
      <c r="O210" s="9">
        <f t="shared" ref="O210" si="837">(D210*J207+E210*I207+F210*J210+G210*I210)</f>
        <v>0.34002599999999999</v>
      </c>
      <c r="P210" s="2">
        <f t="shared" ref="P210" si="838">D210*K207+F210*K210-E210*L207-G210*L210</f>
        <v>0.7796584678660502</v>
      </c>
      <c r="Q210" s="8">
        <f t="shared" ref="Q210" si="839">(D210*L207+E210*K207+F210*L210+G210*K210)</f>
        <v>0</v>
      </c>
      <c r="S210" s="1">
        <v>0</v>
      </c>
      <c r="T210" s="8">
        <f t="shared" ref="T210" si="840">$T$9*$B207</f>
        <v>0.72557399999999994</v>
      </c>
      <c r="U210" s="2">
        <v>1</v>
      </c>
      <c r="V210" s="8">
        <v>0</v>
      </c>
      <c r="X210" s="1">
        <f t="shared" ref="X210" si="841">N210*S207+P210*S210-O210*T207-Q210*T210</f>
        <v>0</v>
      </c>
      <c r="Y210" s="9">
        <f t="shared" ref="Y210" si="842">(N210*T207+O210*S207+P210*T210+Q210*S210)</f>
        <v>0.90572591316344142</v>
      </c>
      <c r="Z210" s="2">
        <f t="shared" ref="Z210" si="843">N210*U207+P210*U210-O210*V207-Q210*V210</f>
        <v>0.7796584678660502</v>
      </c>
      <c r="AA210" s="8">
        <f t="shared" ref="AA210" si="844">(N210*V207+O210*U207+P210*V210+Q210*U210)</f>
        <v>0</v>
      </c>
      <c r="AB210" s="22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845">X210*AC207+Z210*AC210-Y210*AD207-AA210*AD210</f>
        <v>0</v>
      </c>
      <c r="AI210" s="9">
        <f t="shared" ref="AI210" si="846">(X210*AD207+Y210*AC207+Z210*AD210+AA210*AC210)</f>
        <v>0.90572591316344142</v>
      </c>
      <c r="AJ210" s="2">
        <f t="shared" ref="AJ210" si="847">X210*AE207+Z210*AE210-Y210*AF207-AA210*AF210</f>
        <v>0.33910070354056798</v>
      </c>
      <c r="AK210" s="8">
        <f t="shared" ref="AK210" si="848">(X210*AF207+Y210*AE207+Z210*AF210+AA210*AE210)</f>
        <v>0</v>
      </c>
      <c r="AM210" s="45">
        <f t="shared" ref="AM210" si="849">(180/PI())*ATAN(-1*(($AH$9*AJ207+AL207+$AH$9*AJ210+AL210)/($AH$9*AI207+AK207+$AH$9*AI210+AK210)))</f>
        <v>-10.602962311864861</v>
      </c>
      <c r="AO210" s="206">
        <f t="shared" ref="AO210" si="850">20*LOG(((($AH$9*AH207+AJ207-$AH$9*AH210-AJ210)^2+($AH$9*AI207+AK207-$AH$9*AI210-AK210)^2)/(($AH$9*AH207+AJ207+$AH$9*AH210+AJ210)^2+($AH$9*AI207+AK207+$AH$9*AI210+AK210)^2))^0.5)</f>
        <v>-20.452109008696677</v>
      </c>
      <c r="AP210" s="33"/>
      <c r="AQ210" s="81">
        <f t="shared" si="622"/>
        <v>3.62</v>
      </c>
      <c r="AR210" s="82">
        <f t="shared" si="623"/>
        <v>-28.606630908380517</v>
      </c>
      <c r="AS210" s="86">
        <f t="shared" si="624"/>
        <v>53.805702572103549</v>
      </c>
      <c r="AT210" s="88"/>
      <c r="AU210" s="14">
        <f t="shared" si="605"/>
        <v>8.6481604143784736</v>
      </c>
      <c r="AV210" s="86">
        <f t="shared" si="626"/>
        <v>0.15094794181245946</v>
      </c>
      <c r="AW210" s="137">
        <f t="shared" si="625"/>
        <v>-5.9899153066854099E-3</v>
      </c>
    </row>
    <row r="211" spans="2:49" ht="18.649999999999999" customHeight="1">
      <c r="AO211" s="33"/>
      <c r="AP211" s="33"/>
      <c r="AQ211" s="81">
        <f t="shared" si="622"/>
        <v>3.64</v>
      </c>
      <c r="AR211" s="82">
        <f t="shared" si="623"/>
        <v>-28.675725039766341</v>
      </c>
      <c r="AS211" s="86">
        <f t="shared" si="624"/>
        <v>53.978665780391118</v>
      </c>
      <c r="AT211" s="84"/>
      <c r="AU211" s="14">
        <f t="shared" si="605"/>
        <v>8.5700497806765625</v>
      </c>
      <c r="AV211" s="86">
        <f t="shared" si="626"/>
        <v>0.14958449447454833</v>
      </c>
      <c r="AW211" s="137">
        <f t="shared" si="625"/>
        <v>-5.8953085388353931E-3</v>
      </c>
    </row>
    <row r="212" spans="2:49" ht="18.649999999999999" customHeight="1" thickBot="1">
      <c r="D212" s="22" t="s">
        <v>80</v>
      </c>
      <c r="E212" s="22"/>
      <c r="F212" s="22"/>
      <c r="G212" s="22"/>
      <c r="H212" s="22"/>
      <c r="I212" s="22" t="s">
        <v>81</v>
      </c>
      <c r="J212" s="22"/>
      <c r="K212" s="22"/>
      <c r="L212" s="22"/>
      <c r="M212" s="23"/>
      <c r="N212" s="23"/>
      <c r="O212" s="24" t="s">
        <v>82</v>
      </c>
      <c r="P212" s="23"/>
      <c r="Q212" s="23"/>
      <c r="R212" s="23"/>
      <c r="S212" s="22"/>
      <c r="T212" s="22" t="s">
        <v>83</v>
      </c>
      <c r="U212" s="23"/>
      <c r="V212" s="23"/>
      <c r="W212" s="23"/>
      <c r="X212" s="23"/>
      <c r="Y212" s="24" t="s">
        <v>84</v>
      </c>
      <c r="Z212" s="23"/>
      <c r="AA212" s="23"/>
      <c r="AB212" s="23"/>
      <c r="AC212" s="24" t="s">
        <v>85</v>
      </c>
      <c r="AD212" s="22"/>
      <c r="AE212" s="22"/>
      <c r="AF212" s="22"/>
      <c r="AG212" s="22"/>
      <c r="AH212" s="23"/>
      <c r="AI212" s="24" t="s">
        <v>86</v>
      </c>
      <c r="AJ212" s="23"/>
      <c r="AK212" s="23"/>
      <c r="AL212" s="22"/>
      <c r="AQ212" s="81">
        <f t="shared" si="622"/>
        <v>3.66</v>
      </c>
      <c r="AR212" s="82">
        <f t="shared" si="623"/>
        <v>-28.744847816386581</v>
      </c>
      <c r="AS212" s="86">
        <f t="shared" si="624"/>
        <v>54.15006677600465</v>
      </c>
      <c r="AT212" s="84"/>
      <c r="AU212" s="14">
        <f t="shared" si="605"/>
        <v>8.4929600136007295</v>
      </c>
      <c r="AV212" s="86">
        <f t="shared" si="626"/>
        <v>0.14823886840147182</v>
      </c>
      <c r="AW212" s="137">
        <f t="shared" si="625"/>
        <v>-5.802158725331988E-3</v>
      </c>
    </row>
    <row r="213" spans="2:49" ht="18.649999999999999" customHeight="1" thickBot="1">
      <c r="B213" s="11"/>
      <c r="D213" s="217" t="s">
        <v>55</v>
      </c>
      <c r="E213" s="218"/>
      <c r="F213" s="219" t="s">
        <v>56</v>
      </c>
      <c r="G213" s="220"/>
      <c r="H213" s="204"/>
      <c r="I213" s="217" t="s">
        <v>87</v>
      </c>
      <c r="J213" s="218"/>
      <c r="K213" s="219" t="s">
        <v>88</v>
      </c>
      <c r="L213" s="220"/>
      <c r="M213" s="23"/>
      <c r="N213" s="213" t="s">
        <v>57</v>
      </c>
      <c r="O213" s="214"/>
      <c r="P213" s="215" t="s">
        <v>58</v>
      </c>
      <c r="Q213" s="216"/>
      <c r="R213" s="23"/>
      <c r="S213" s="217" t="s">
        <v>59</v>
      </c>
      <c r="T213" s="218"/>
      <c r="U213" s="219" t="s">
        <v>60</v>
      </c>
      <c r="V213" s="220"/>
      <c r="W213" s="22"/>
      <c r="X213" s="213" t="s">
        <v>61</v>
      </c>
      <c r="Y213" s="214"/>
      <c r="Z213" s="215" t="s">
        <v>62</v>
      </c>
      <c r="AA213" s="216"/>
      <c r="AB213" s="22"/>
      <c r="AC213" s="217" t="s">
        <v>63</v>
      </c>
      <c r="AD213" s="218"/>
      <c r="AE213" s="219" t="s">
        <v>89</v>
      </c>
      <c r="AF213" s="220"/>
      <c r="AG213" s="22"/>
      <c r="AH213" s="213" t="s">
        <v>64</v>
      </c>
      <c r="AI213" s="214"/>
      <c r="AJ213" s="215" t="s">
        <v>65</v>
      </c>
      <c r="AK213" s="216"/>
      <c r="AL213" s="22"/>
      <c r="AM213" s="25" t="s">
        <v>2</v>
      </c>
      <c r="AO213" s="132" t="s">
        <v>41</v>
      </c>
      <c r="AQ213" s="81">
        <f t="shared" si="622"/>
        <v>3.68</v>
      </c>
      <c r="AR213" s="82">
        <f t="shared" si="623"/>
        <v>-28.81398893483912</v>
      </c>
      <c r="AS213" s="86">
        <f t="shared" si="624"/>
        <v>54.319925976276664</v>
      </c>
      <c r="AT213" s="88"/>
      <c r="AU213" s="14">
        <f t="shared" si="605"/>
        <v>8.4168732577225498</v>
      </c>
      <c r="AV213" s="86">
        <f t="shared" si="626"/>
        <v>0.1469107518327861</v>
      </c>
      <c r="AW213" s="137">
        <f t="shared" si="625"/>
        <v>-5.7104575757133723E-3</v>
      </c>
    </row>
    <row r="214" spans="2:49" ht="18.649999999999999" customHeight="1" thickTop="1" thickBot="1">
      <c r="B214" s="36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9">
        <f t="shared" ref="L214" si="851">IF(0=(1-$J$9*$K$9*$B214^2),10^14,$B214*$K$9/(1-$J$9*$K$9*$B214^2))</f>
        <v>0.67505136637048058</v>
      </c>
      <c r="N214" s="1">
        <f t="shared" ref="N214" si="852">D214*I214+F214*I217-E214*J214-G214*J217</f>
        <v>1</v>
      </c>
      <c r="O214" s="9">
        <f t="shared" ref="O214" si="853">(D214*J214+E214*I214+F214*J217+G214*I217)</f>
        <v>0</v>
      </c>
      <c r="P214" s="2">
        <f t="shared" ref="P214" si="854">D214*K214+F214*K217-E214*L214-G214*L217</f>
        <v>0</v>
      </c>
      <c r="Q214" s="8">
        <f t="shared" ref="Q214" si="855">(D214*L214+E214*K214+F214*L217+G214*K217)</f>
        <v>0.67505136637048058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856">N214*S214+P214*S217-O214*T214-Q214*T217</f>
        <v>0.49387362256034173</v>
      </c>
      <c r="Y214" s="9">
        <f t="shared" ref="Y214" si="857">(N214*T214+O214*S214+P214*T217+Q214*S217)</f>
        <v>0</v>
      </c>
      <c r="Z214" s="2">
        <f t="shared" ref="Z214" si="858">N214*U214+P214*U217-O214*V214-Q214*V217</f>
        <v>0</v>
      </c>
      <c r="AA214" s="8">
        <f t="shared" ref="AA214" si="859">(N214*V214+O214*U214+P214*V217+Q214*U217)</f>
        <v>0.67505136637048058</v>
      </c>
      <c r="AB214" s="22"/>
      <c r="AC214" s="1">
        <v>1</v>
      </c>
      <c r="AD214" s="9">
        <v>0</v>
      </c>
      <c r="AE214" s="2">
        <v>0</v>
      </c>
      <c r="AF214" s="9">
        <f t="shared" ref="AF214" si="860">$B214*$AE$9</f>
        <v>0.50262779999999996</v>
      </c>
      <c r="AH214" s="1">
        <f t="shared" ref="AH214" si="861">X214*AC214+Z214*AC217-Y214*AD214-AA214*AD217</f>
        <v>0.49387362256034173</v>
      </c>
      <c r="AI214" s="9">
        <f t="shared" ref="AI214" si="862">(X214*AD214+Y214*AC214+Z214*AD217+AA214*AC217)</f>
        <v>0</v>
      </c>
      <c r="AJ214" s="2">
        <f t="shared" ref="AJ214" si="863">X214*AE214+Z214*AE217-Y214*AF214-AA214*AF217</f>
        <v>0</v>
      </c>
      <c r="AK214" s="8">
        <f t="shared" ref="AK214" si="864">(X214*AF214+Y214*AE214+Z214*AF217+AA214*AE217)</f>
        <v>0.92328597875601548</v>
      </c>
      <c r="AM214" s="26">
        <f t="shared" ref="AM214" si="865">20*LOG((2*$AH$9)/(($AH$9*AH214+AJ214+$AH$9*AH217+AJ217)^2+($AH$9*AI214+AK214+$AH$9*AI217+AK217)^2)^0.5)</f>
        <v>-4.1144535825622414E-2</v>
      </c>
      <c r="AO214" s="133">
        <f t="shared" ref="AO214" si="866">((AI214^2+AJ214^2+AK214^2+AL214^2)/(AI217^2+AJ217^2+AK217^2+AL217^2))^0.5</f>
        <v>0.95143306257824034</v>
      </c>
      <c r="AP214" s="13"/>
      <c r="AQ214" s="81">
        <f t="shared" si="622"/>
        <v>3.7</v>
      </c>
      <c r="AR214" s="82">
        <f t="shared" si="623"/>
        <v>-28.88313860109491</v>
      </c>
      <c r="AS214" s="86">
        <f t="shared" si="624"/>
        <v>54.488263441431116</v>
      </c>
      <c r="AT214" s="88"/>
      <c r="AU214" s="14">
        <f t="shared" si="605"/>
        <v>8.3417720766242027</v>
      </c>
      <c r="AV214" s="86">
        <f t="shared" si="626"/>
        <v>0.14559984032670831</v>
      </c>
      <c r="AW214" s="137">
        <f t="shared" si="625"/>
        <v>-5.620195600751372E-3</v>
      </c>
    </row>
    <row r="215" spans="2:49" ht="18.649999999999999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O215" s="134"/>
      <c r="AP215" s="33"/>
      <c r="AQ215" s="81">
        <f t="shared" si="622"/>
        <v>3.72</v>
      </c>
      <c r="AR215" s="82">
        <f t="shared" si="623"/>
        <v>-28.952287504461822</v>
      </c>
      <c r="AS215" s="86">
        <f t="shared" si="624"/>
        <v>54.6550988829636</v>
      </c>
      <c r="AT215" s="88"/>
      <c r="AU215" s="14">
        <f t="shared" si="605"/>
        <v>8.267639439275591</v>
      </c>
      <c r="AV215" s="86">
        <f t="shared" si="626"/>
        <v>0.14430583652215584</v>
      </c>
      <c r="AW215" s="137">
        <f t="shared" si="625"/>
        <v>-5.5313622268214711E-3</v>
      </c>
    </row>
    <row r="216" spans="2:49" ht="18.649999999999999" customHeight="1" thickBot="1">
      <c r="D216" s="209" t="s">
        <v>66</v>
      </c>
      <c r="E216" s="210"/>
      <c r="F216" s="211" t="s">
        <v>67</v>
      </c>
      <c r="G216" s="212"/>
      <c r="H216" s="204"/>
      <c r="I216" s="209" t="s">
        <v>68</v>
      </c>
      <c r="J216" s="210"/>
      <c r="K216" s="211" t="s">
        <v>69</v>
      </c>
      <c r="L216" s="212"/>
      <c r="N216" s="213" t="s">
        <v>70</v>
      </c>
      <c r="O216" s="214"/>
      <c r="P216" s="215" t="s">
        <v>71</v>
      </c>
      <c r="Q216" s="216"/>
      <c r="S216" s="209" t="s">
        <v>72</v>
      </c>
      <c r="T216" s="210"/>
      <c r="U216" s="211" t="s">
        <v>73</v>
      </c>
      <c r="V216" s="212"/>
      <c r="W216" s="22"/>
      <c r="X216" s="213" t="s">
        <v>74</v>
      </c>
      <c r="Y216" s="214"/>
      <c r="Z216" s="215" t="s">
        <v>75</v>
      </c>
      <c r="AA216" s="216"/>
      <c r="AB216" s="22"/>
      <c r="AC216" s="209" t="s">
        <v>76</v>
      </c>
      <c r="AD216" s="210"/>
      <c r="AE216" s="211" t="s">
        <v>77</v>
      </c>
      <c r="AF216" s="212"/>
      <c r="AG216" s="22"/>
      <c r="AH216" s="213" t="s">
        <v>78</v>
      </c>
      <c r="AI216" s="214"/>
      <c r="AJ216" s="215" t="s">
        <v>79</v>
      </c>
      <c r="AK216" s="216"/>
      <c r="AL216" s="22"/>
      <c r="AM216" s="44" t="s">
        <v>6</v>
      </c>
      <c r="AO216" s="135" t="s">
        <v>42</v>
      </c>
      <c r="AP216" s="33"/>
      <c r="AQ216" s="81">
        <f t="shared" si="622"/>
        <v>3.74</v>
      </c>
      <c r="AR216" s="82">
        <f t="shared" si="623"/>
        <v>-29.02142679305669</v>
      </c>
      <c r="AS216" s="86">
        <f t="shared" si="624"/>
        <v>54.820451671749112</v>
      </c>
      <c r="AT216" s="88"/>
      <c r="AU216" s="14">
        <f t="shared" si="605"/>
        <v>8.1944587070244843</v>
      </c>
      <c r="AV216" s="86">
        <f t="shared" si="626"/>
        <v>0.14302844991135105</v>
      </c>
      <c r="AW216" s="137">
        <f t="shared" si="625"/>
        <v>-5.4439459021035745E-3</v>
      </c>
    </row>
    <row r="217" spans="2:49" ht="18.649999999999999" customHeight="1" thickTop="1" thickBot="1">
      <c r="D217" s="1">
        <v>0</v>
      </c>
      <c r="E217" s="8">
        <f t="shared" ref="E217" si="867">$E$9*$B214</f>
        <v>0.35136020000000001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868">D217*I214+F217*I217-E217*J214-G217*J217</f>
        <v>0</v>
      </c>
      <c r="O217" s="9">
        <f t="shared" ref="O217" si="869">(D217*J214+E217*I214+F217*J217+G217*I217)</f>
        <v>0.35136020000000001</v>
      </c>
      <c r="P217" s="2">
        <f t="shared" ref="P217" si="870">D217*K214+F217*K217-E217*L214-G217*L217</f>
        <v>0.76281381690179462</v>
      </c>
      <c r="Q217" s="8">
        <f t="shared" ref="Q217" si="871">(D217*L214+E217*K214+F217*L217+G217*K217)</f>
        <v>0</v>
      </c>
      <c r="S217" s="1">
        <v>0</v>
      </c>
      <c r="T217" s="8">
        <f t="shared" ref="T217" si="872">$T$9*$B214</f>
        <v>0.74975979999999998</v>
      </c>
      <c r="U217" s="2">
        <v>1</v>
      </c>
      <c r="V217" s="8">
        <v>0</v>
      </c>
      <c r="X217" s="1">
        <f t="shared" ref="X217" si="873">N217*S214+P217*S217-O217*T214-Q217*T217</f>
        <v>0</v>
      </c>
      <c r="Y217" s="9">
        <f t="shared" ref="Y217" si="874">(N217*T214+O217*S214+P217*T217+Q217*S217)</f>
        <v>0.92328733479752612</v>
      </c>
      <c r="Z217" s="2">
        <f t="shared" ref="Z217" si="875">N217*U214+P217*U217-O217*V214-Q217*V217</f>
        <v>0.76281381690179462</v>
      </c>
      <c r="AA217" s="8">
        <f t="shared" ref="AA217" si="876">(N217*V214+O217*U214+P217*V217+Q217*U217)</f>
        <v>0</v>
      </c>
      <c r="AB217" s="22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877">X217*AC214+Z217*AC217-Y217*AD214-AA217*AD217</f>
        <v>0</v>
      </c>
      <c r="AI217" s="9">
        <f t="shared" ref="AI217" si="878">(X217*AD214+Y217*AC214+Z217*AD217+AA217*AC217)</f>
        <v>0.92328733479752612</v>
      </c>
      <c r="AJ217" s="2">
        <f t="shared" ref="AJ217" si="879">X217*AE214+Z217*AE217-Y217*AF214-AA217*AF217</f>
        <v>0.29874393504465063</v>
      </c>
      <c r="AK217" s="8">
        <f t="shared" ref="AK217" si="880">(X217*AF214+Y217*AE214+Z217*AF217+AA217*AE217)</f>
        <v>0</v>
      </c>
      <c r="AM217" s="45">
        <f t="shared" ref="AM217" si="881">(180/PI())*ATAN(-1*(($AH$9*AJ214+AL214+$AH$9*AJ217+AL217)/($AH$9*AI214+AK214+$AH$9*AI217+AK217)))</f>
        <v>-9.1898504051326331</v>
      </c>
      <c r="AO217" s="206">
        <f t="shared" ref="AO217" si="882">20*LOG(((($AH$9*AH214+AJ214-$AH$9*AH217-AJ217)^2+($AH$9*AI214+AK214-$AH$9*AI217-AK217)^2)/(($AH$9*AH214+AJ214+$AH$9*AH217+AJ217)^2+($AH$9*AI214+AK214+$AH$9*AI217+AK217)^2))^0.5)</f>
        <v>-20.255277467627355</v>
      </c>
      <c r="AP217" s="33"/>
      <c r="AQ217" s="81">
        <f t="shared" si="622"/>
        <v>3.76</v>
      </c>
      <c r="AR217" s="82">
        <f t="shared" si="623"/>
        <v>-29.090548050685872</v>
      </c>
      <c r="AS217" s="86">
        <f t="shared" si="624"/>
        <v>54.984340845889598</v>
      </c>
      <c r="AT217" s="88"/>
      <c r="AU217" s="14">
        <f t="shared" si="605"/>
        <v>8.1222136211618263</v>
      </c>
      <c r="AV217" s="86">
        <f t="shared" si="626"/>
        <v>0.14176739662237228</v>
      </c>
      <c r="AW217" s="137">
        <f t="shared" si="625"/>
        <v>-5.3579341950786806E-3</v>
      </c>
    </row>
    <row r="218" spans="2:49" ht="18.649999999999999" customHeight="1">
      <c r="AO218" s="33"/>
      <c r="AP218" s="33"/>
      <c r="AQ218" s="81">
        <f t="shared" si="622"/>
        <v>3.78</v>
      </c>
      <c r="AR218" s="82">
        <f t="shared" si="623"/>
        <v>-29.159643275041986</v>
      </c>
      <c r="AS218" s="86">
        <f t="shared" si="624"/>
        <v>55.146785118312835</v>
      </c>
      <c r="AT218" s="84"/>
      <c r="AU218" s="14">
        <f t="shared" si="605"/>
        <v>8.0508882910137842</v>
      </c>
      <c r="AV218" s="86">
        <f t="shared" si="626"/>
        <v>0.14052239921138041</v>
      </c>
      <c r="AW218" s="137">
        <f t="shared" si="625"/>
        <v>-5.2733138858936032E-3</v>
      </c>
    </row>
    <row r="219" spans="2:49" ht="18.649999999999999" customHeight="1" thickBot="1">
      <c r="D219" s="22" t="s">
        <v>80</v>
      </c>
      <c r="E219" s="22"/>
      <c r="F219" s="22"/>
      <c r="G219" s="22"/>
      <c r="H219" s="22"/>
      <c r="I219" s="22" t="s">
        <v>81</v>
      </c>
      <c r="J219" s="22"/>
      <c r="K219" s="22"/>
      <c r="L219" s="22"/>
      <c r="M219" s="23"/>
      <c r="N219" s="23"/>
      <c r="O219" s="24" t="s">
        <v>82</v>
      </c>
      <c r="P219" s="23"/>
      <c r="Q219" s="23"/>
      <c r="R219" s="23"/>
      <c r="S219" s="22"/>
      <c r="T219" s="22" t="s">
        <v>83</v>
      </c>
      <c r="U219" s="23"/>
      <c r="V219" s="23"/>
      <c r="W219" s="23"/>
      <c r="X219" s="23"/>
      <c r="Y219" s="24" t="s">
        <v>84</v>
      </c>
      <c r="Z219" s="23"/>
      <c r="AA219" s="23"/>
      <c r="AB219" s="23"/>
      <c r="AC219" s="24" t="s">
        <v>85</v>
      </c>
      <c r="AD219" s="22"/>
      <c r="AE219" s="22"/>
      <c r="AF219" s="22"/>
      <c r="AG219" s="22"/>
      <c r="AH219" s="23"/>
      <c r="AI219" s="24" t="s">
        <v>86</v>
      </c>
      <c r="AJ219" s="23"/>
      <c r="AK219" s="23"/>
      <c r="AL219" s="22"/>
      <c r="AQ219" s="81">
        <f t="shared" si="622"/>
        <v>3.8</v>
      </c>
      <c r="AR219" s="82">
        <f t="shared" si="623"/>
        <v>-29.228704857131568</v>
      </c>
      <c r="AS219" s="86">
        <f t="shared" si="624"/>
        <v>55.30780288413311</v>
      </c>
      <c r="AT219" s="84"/>
      <c r="AU219" s="14">
        <f t="shared" si="605"/>
        <v>7.9804671825673452</v>
      </c>
      <c r="AV219" s="86">
        <f t="shared" si="626"/>
        <v>0.13929318646340924</v>
      </c>
      <c r="AW219" s="137">
        <f t="shared" si="625"/>
        <v>-5.1900710510655113E-3</v>
      </c>
    </row>
    <row r="220" spans="2:49" ht="18.649999999999999" customHeight="1" thickBot="1">
      <c r="B220" s="11"/>
      <c r="D220" s="217" t="s">
        <v>55</v>
      </c>
      <c r="E220" s="218"/>
      <c r="F220" s="219" t="s">
        <v>56</v>
      </c>
      <c r="G220" s="220"/>
      <c r="H220" s="204"/>
      <c r="I220" s="217" t="s">
        <v>87</v>
      </c>
      <c r="J220" s="218"/>
      <c r="K220" s="219" t="s">
        <v>88</v>
      </c>
      <c r="L220" s="220"/>
      <c r="M220" s="23"/>
      <c r="N220" s="213" t="s">
        <v>57</v>
      </c>
      <c r="O220" s="214"/>
      <c r="P220" s="215" t="s">
        <v>58</v>
      </c>
      <c r="Q220" s="216"/>
      <c r="R220" s="23"/>
      <c r="S220" s="217" t="s">
        <v>59</v>
      </c>
      <c r="T220" s="218"/>
      <c r="U220" s="219" t="s">
        <v>60</v>
      </c>
      <c r="V220" s="220"/>
      <c r="W220" s="22"/>
      <c r="X220" s="213" t="s">
        <v>61</v>
      </c>
      <c r="Y220" s="214"/>
      <c r="Z220" s="215" t="s">
        <v>62</v>
      </c>
      <c r="AA220" s="216"/>
      <c r="AB220" s="22"/>
      <c r="AC220" s="217" t="s">
        <v>63</v>
      </c>
      <c r="AD220" s="218"/>
      <c r="AE220" s="219" t="s">
        <v>89</v>
      </c>
      <c r="AF220" s="220"/>
      <c r="AG220" s="22"/>
      <c r="AH220" s="213" t="s">
        <v>64</v>
      </c>
      <c r="AI220" s="214"/>
      <c r="AJ220" s="215" t="s">
        <v>65</v>
      </c>
      <c r="AK220" s="216"/>
      <c r="AL220" s="22"/>
      <c r="AM220" s="25" t="s">
        <v>2</v>
      </c>
      <c r="AO220" s="132" t="s">
        <v>41</v>
      </c>
      <c r="AQ220" s="81">
        <f t="shared" si="622"/>
        <v>3.82</v>
      </c>
      <c r="AR220" s="82">
        <f t="shared" si="623"/>
        <v>-29.297725561854353</v>
      </c>
      <c r="AS220" s="86">
        <f t="shared" si="624"/>
        <v>55.467412227784457</v>
      </c>
      <c r="AT220" s="88"/>
      <c r="AU220" s="14">
        <f t="shared" si="605"/>
        <v>7.9109351075505359</v>
      </c>
      <c r="AV220" s="86">
        <f t="shared" si="626"/>
        <v>0.13807949320198495</v>
      </c>
      <c r="AW220" s="137">
        <f t="shared" si="625"/>
        <v>-5.1081911419583181E-3</v>
      </c>
    </row>
    <row r="221" spans="2:49" ht="18.649999999999999" customHeight="1" thickTop="1" thickBot="1">
      <c r="B221" s="36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9">
        <f t="shared" ref="L221" si="883">IF(0=(1-$J$9*$K$9*$B221^2),10^14,$B221*$K$9/(1-$J$9*$K$9*$B221^2))</f>
        <v>0.70272024248750875</v>
      </c>
      <c r="N221" s="1">
        <f t="shared" ref="N221" si="884">D221*I221+F221*I224-E221*J221-G221*J224</f>
        <v>1</v>
      </c>
      <c r="O221" s="9">
        <f t="shared" ref="O221" si="885">(D221*J221+E221*I221+F221*J224+G221*I224)</f>
        <v>0</v>
      </c>
      <c r="P221" s="2">
        <f t="shared" ref="P221" si="886">D221*K221+F221*K224-E221*L221-G221*L224</f>
        <v>0</v>
      </c>
      <c r="Q221" s="8">
        <f t="shared" ref="Q221" si="887">(D221*L221+E221*K221+F221*L224+G221*K224)</f>
        <v>0.70272024248750875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888">N221*S221+P221*S224-O221*T221-Q221*T224</f>
        <v>0.45613276029585959</v>
      </c>
      <c r="Y221" s="9">
        <f t="shared" ref="Y221" si="889">(N221*T221+O221*S221+P221*T224+Q221*S224)</f>
        <v>0</v>
      </c>
      <c r="Z221" s="2">
        <f t="shared" ref="Z221" si="890">N221*U221+P221*U224-O221*V221-Q221*V224</f>
        <v>0</v>
      </c>
      <c r="AA221" s="8">
        <f t="shared" ref="AA221" si="891">(N221*V221+O221*U221+P221*V224+Q221*U224)</f>
        <v>0.70272024248750875</v>
      </c>
      <c r="AB221" s="22"/>
      <c r="AC221" s="1">
        <v>1</v>
      </c>
      <c r="AD221" s="9">
        <v>0</v>
      </c>
      <c r="AE221" s="2">
        <v>0</v>
      </c>
      <c r="AF221" s="9">
        <f t="shared" ref="AF221" si="892">$B221*$AE$9</f>
        <v>0.51884160000000001</v>
      </c>
      <c r="AH221" s="1">
        <f t="shared" ref="AH221" si="893">X221*AC221+Z221*AC224-Y221*AD221-AA221*AD224</f>
        <v>0.45613276029585959</v>
      </c>
      <c r="AI221" s="9">
        <f t="shared" ref="AI221" si="894">(X221*AD221+Y221*AC221+Z221*AD224+AA221*AC224)</f>
        <v>0</v>
      </c>
      <c r="AJ221" s="2">
        <f t="shared" ref="AJ221" si="895">X221*AE221+Z221*AE224-Y221*AF221-AA221*AF224</f>
        <v>0</v>
      </c>
      <c r="AK221" s="8">
        <f t="shared" ref="AK221" si="896">(X221*AF221+Y221*AE221+Z221*AF224+AA221*AE224)</f>
        <v>0.93938089365182909</v>
      </c>
      <c r="AM221" s="26">
        <f t="shared" ref="AM221" si="897">20*LOG((2*$AH$9)/(($AH$9*AH221+AJ221+$AH$9*AH224+AJ224)^2+($AH$9*AI221+AK221+$AH$9*AI224+AK224)^2)^0.5)</f>
        <v>-4.252679060434765E-2</v>
      </c>
      <c r="AO221" s="133">
        <f t="shared" ref="AO221" si="898">((AI221^2+AJ221^2+AK221^2+AL221^2)/(AI224^2+AJ224^2+AK224^2+AL224^2))^0.5</f>
        <v>0.96435946025534991</v>
      </c>
      <c r="AP221" s="13"/>
      <c r="AQ221" s="81">
        <f t="shared" si="622"/>
        <v>3.84</v>
      </c>
      <c r="AR221" s="82">
        <f t="shared" si="623"/>
        <v>-29.366698509660839</v>
      </c>
      <c r="AS221" s="86">
        <f t="shared" si="624"/>
        <v>55.625630929935468</v>
      </c>
      <c r="AT221" s="88"/>
      <c r="AU221" s="14">
        <f t="shared" si="605"/>
        <v>7.8422772129908154</v>
      </c>
      <c r="AV221" s="86">
        <f t="shared" si="626"/>
        <v>0.13688106010637277</v>
      </c>
      <c r="AW221" s="137">
        <f t="shared" si="625"/>
        <v>-5.0276590574495194E-3</v>
      </c>
    </row>
    <row r="222" spans="2:49" ht="18.649999999999999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O222" s="134"/>
      <c r="AP222" s="33"/>
      <c r="AQ222" s="81">
        <f t="shared" si="622"/>
        <v>3.86</v>
      </c>
      <c r="AR222" s="82">
        <f t="shared" si="623"/>
        <v>-29.435617159220101</v>
      </c>
      <c r="AS222" s="86">
        <f t="shared" si="624"/>
        <v>55.782476474195285</v>
      </c>
      <c r="AT222" s="88"/>
      <c r="AU222" s="14">
        <f t="shared" si="605"/>
        <v>7.7744789711928703</v>
      </c>
      <c r="AV222" s="86">
        <f t="shared" si="626"/>
        <v>0.13569763353657735</v>
      </c>
      <c r="AW222" s="137">
        <f t="shared" si="625"/>
        <v>-4.9484592112106806E-3</v>
      </c>
    </row>
    <row r="223" spans="2:49" ht="18.649999999999999" customHeight="1" thickBot="1">
      <c r="D223" s="209" t="s">
        <v>66</v>
      </c>
      <c r="E223" s="210"/>
      <c r="F223" s="211" t="s">
        <v>67</v>
      </c>
      <c r="G223" s="212"/>
      <c r="H223" s="204"/>
      <c r="I223" s="209" t="s">
        <v>68</v>
      </c>
      <c r="J223" s="210"/>
      <c r="K223" s="211" t="s">
        <v>69</v>
      </c>
      <c r="L223" s="212"/>
      <c r="N223" s="213" t="s">
        <v>70</v>
      </c>
      <c r="O223" s="214"/>
      <c r="P223" s="215" t="s">
        <v>71</v>
      </c>
      <c r="Q223" s="216"/>
      <c r="S223" s="209" t="s">
        <v>72</v>
      </c>
      <c r="T223" s="210"/>
      <c r="U223" s="211" t="s">
        <v>73</v>
      </c>
      <c r="V223" s="212"/>
      <c r="W223" s="22"/>
      <c r="X223" s="213" t="s">
        <v>74</v>
      </c>
      <c r="Y223" s="214"/>
      <c r="Z223" s="215" t="s">
        <v>75</v>
      </c>
      <c r="AA223" s="216"/>
      <c r="AB223" s="22"/>
      <c r="AC223" s="209" t="s">
        <v>76</v>
      </c>
      <c r="AD223" s="210"/>
      <c r="AE223" s="211" t="s">
        <v>77</v>
      </c>
      <c r="AF223" s="212"/>
      <c r="AG223" s="22"/>
      <c r="AH223" s="213" t="s">
        <v>78</v>
      </c>
      <c r="AI223" s="214"/>
      <c r="AJ223" s="215" t="s">
        <v>79</v>
      </c>
      <c r="AK223" s="216"/>
      <c r="AL223" s="22"/>
      <c r="AM223" s="44" t="s">
        <v>6</v>
      </c>
      <c r="AO223" s="135" t="s">
        <v>42</v>
      </c>
      <c r="AP223" s="33"/>
      <c r="AQ223" s="81">
        <f t="shared" si="622"/>
        <v>3.88</v>
      </c>
      <c r="AR223" s="82">
        <f t="shared" si="623"/>
        <v>-29.504475291034488</v>
      </c>
      <c r="AS223" s="86">
        <f t="shared" si="624"/>
        <v>55.937966053619142</v>
      </c>
      <c r="AT223" s="88"/>
      <c r="AU223" s="14">
        <f t="shared" si="605"/>
        <v>7.7075261701267479</v>
      </c>
      <c r="AV223" s="86">
        <f t="shared" si="626"/>
        <v>0.13452896536540435</v>
      </c>
      <c r="AW223" s="137">
        <f t="shared" si="625"/>
        <v>-4.8705755939447695E-3</v>
      </c>
    </row>
    <row r="224" spans="2:49" ht="18.649999999999999" customHeight="1" thickTop="1" thickBot="1">
      <c r="D224" s="1">
        <v>0</v>
      </c>
      <c r="E224" s="8">
        <f t="shared" ref="E224" si="899">$E$9*$B221</f>
        <v>0.36269440000000003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900">D224*I221+F224*I224-E224*J221-G224*J224</f>
        <v>0</v>
      </c>
      <c r="O224" s="9">
        <f t="shared" ref="O224" si="901">(D224*J221+E224*I221+F224*J224+G224*I224)</f>
        <v>0.36269440000000003</v>
      </c>
      <c r="P224" s="2">
        <f t="shared" ref="P224" si="902">D224*K221+F224*K224-E224*L221-G224*L224</f>
        <v>0.74512730328313848</v>
      </c>
      <c r="Q224" s="8">
        <f t="shared" ref="Q224" si="903">(D224*L221+E224*K221+F224*L224+G224*K224)</f>
        <v>0</v>
      </c>
      <c r="S224" s="1">
        <v>0</v>
      </c>
      <c r="T224" s="8">
        <f t="shared" ref="T224" si="904">$T$9*$B221</f>
        <v>0.77394560000000001</v>
      </c>
      <c r="U224" s="2">
        <v>1</v>
      </c>
      <c r="V224" s="8">
        <v>0</v>
      </c>
      <c r="X224" s="1">
        <f t="shared" ref="X224" si="905">N224*S221+P224*S224-O224*T221-Q224*T224</f>
        <v>0</v>
      </c>
      <c r="Y224" s="9">
        <f t="shared" ref="Y224" si="906">(N224*T221+O224*S221+P224*T224+Q224*S224)</f>
        <v>0.93938239781585064</v>
      </c>
      <c r="Z224" s="2">
        <f t="shared" ref="Z224" si="907">N224*U221+P224*U224-O224*V221-Q224*V224</f>
        <v>0.74512730328313848</v>
      </c>
      <c r="AA224" s="8">
        <f t="shared" ref="AA224" si="908">(N224*V221+O224*U221+P224*V224+Q224*U224)</f>
        <v>0</v>
      </c>
      <c r="AB224" s="22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909">X224*AC221+Z224*AC224-Y224*AD221-AA224*AD224</f>
        <v>0</v>
      </c>
      <c r="AI224" s="9">
        <f t="shared" ref="AI224" si="910">(X224*AD221+Y224*AC221+Z224*AD224+AA224*AC224)</f>
        <v>0.93938239781585064</v>
      </c>
      <c r="AJ224" s="2">
        <f t="shared" ref="AJ224" si="911">X224*AE221+Z224*AE224-Y224*AF221-AA224*AF224</f>
        <v>0.257736636988526</v>
      </c>
      <c r="AK224" s="8">
        <f t="shared" ref="AK224" si="912">(X224*AF221+Y224*AE221+Z224*AF224+AA224*AE224)</f>
        <v>0</v>
      </c>
      <c r="AM224" s="45">
        <f t="shared" ref="AM224" si="913">(180/PI())*ATAN(-1*(($AH$9*AJ221+AL221+$AH$9*AJ224+AL224)/($AH$9*AI221+AK221+$AH$9*AI224+AK224)))</f>
        <v>-7.8113174247409169</v>
      </c>
      <c r="AO224" s="206">
        <f t="shared" ref="AO224" si="914">20*LOG(((($AH$9*AH221+AJ221-$AH$9*AH224-AJ224)^2+($AH$9*AI221+AK221-$AH$9*AI224-AK224)^2)/(($AH$9*AH221+AJ221+$AH$9*AH224+AJ224)^2+($AH$9*AI221+AK221+$AH$9*AI224+AK224)^2))^0.5)</f>
        <v>-20.112463069315709</v>
      </c>
      <c r="AP224" s="33"/>
      <c r="AQ224" s="81">
        <f t="shared" si="622"/>
        <v>3.9</v>
      </c>
      <c r="AR224" s="82">
        <f t="shared" si="623"/>
        <v>-29.573266991942507</v>
      </c>
      <c r="AS224" s="86">
        <f t="shared" si="624"/>
        <v>56.092116577021677</v>
      </c>
      <c r="AT224" s="88"/>
      <c r="AU224" s="14">
        <f t="shared" ref="AU224:AU287" si="915">(AS225-AS224)/(AQ225-AQ224)</f>
        <v>7.6414049042057215</v>
      </c>
      <c r="AV224" s="86">
        <f t="shared" si="626"/>
        <v>0.1333748128172588</v>
      </c>
      <c r="AW224" s="137">
        <f t="shared" si="625"/>
        <v>-4.7939918309031293E-3</v>
      </c>
    </row>
    <row r="225" spans="2:49" ht="18.649999999999999" customHeight="1">
      <c r="AO225" s="33"/>
      <c r="AP225" s="33"/>
      <c r="AQ225" s="81">
        <f t="shared" ref="AQ225:AQ288" si="916">INDEX(B:B,(ROW()-33)*7+25)</f>
        <v>3.92</v>
      </c>
      <c r="AR225" s="82">
        <f t="shared" ref="AR225:AR288" si="917">INDEX(AM:AM,(ROW()-33)*7+25)</f>
        <v>-29.641986640455229</v>
      </c>
      <c r="AS225" s="86">
        <f t="shared" ref="AS225:AS288" si="918">INDEX(AM:AM,(ROW()-33)*7+28)</f>
        <v>56.244944675105792</v>
      </c>
      <c r="AT225" s="84"/>
      <c r="AU225" s="14">
        <f t="shared" si="915"/>
        <v>7.576101565425823</v>
      </c>
      <c r="AV225" s="86">
        <f t="shared" si="626"/>
        <v>0.13223493831343255</v>
      </c>
      <c r="AW225" s="137">
        <f t="shared" si="625"/>
        <v>-4.7186912350598593E-3</v>
      </c>
    </row>
    <row r="226" spans="2:49" ht="18.649999999999999" customHeight="1" thickBot="1">
      <c r="D226" s="22" t="s">
        <v>80</v>
      </c>
      <c r="E226" s="22"/>
      <c r="F226" s="22"/>
      <c r="G226" s="22"/>
      <c r="H226" s="22"/>
      <c r="I226" s="22" t="s">
        <v>81</v>
      </c>
      <c r="J226" s="22"/>
      <c r="K226" s="22"/>
      <c r="L226" s="22"/>
      <c r="M226" s="23"/>
      <c r="N226" s="23"/>
      <c r="O226" s="24" t="s">
        <v>82</v>
      </c>
      <c r="P226" s="23"/>
      <c r="Q226" s="23"/>
      <c r="R226" s="23"/>
      <c r="S226" s="22"/>
      <c r="T226" s="22" t="s">
        <v>83</v>
      </c>
      <c r="U226" s="23"/>
      <c r="V226" s="23"/>
      <c r="W226" s="23"/>
      <c r="X226" s="23"/>
      <c r="Y226" s="24" t="s">
        <v>84</v>
      </c>
      <c r="Z226" s="23"/>
      <c r="AA226" s="23"/>
      <c r="AB226" s="23"/>
      <c r="AC226" s="24" t="s">
        <v>85</v>
      </c>
      <c r="AD226" s="22"/>
      <c r="AE226" s="22"/>
      <c r="AF226" s="22"/>
      <c r="AG226" s="22"/>
      <c r="AH226" s="23"/>
      <c r="AI226" s="24" t="s">
        <v>86</v>
      </c>
      <c r="AJ226" s="23"/>
      <c r="AK226" s="23"/>
      <c r="AL226" s="22"/>
      <c r="AQ226" s="81">
        <f t="shared" si="916"/>
        <v>3.94</v>
      </c>
      <c r="AR226" s="82">
        <f t="shared" si="917"/>
        <v>-29.710628892875349</v>
      </c>
      <c r="AS226" s="86">
        <f t="shared" si="918"/>
        <v>56.396466706414309</v>
      </c>
      <c r="AT226" s="84"/>
      <c r="AU226" s="14">
        <f t="shared" si="915"/>
        <v>7.5116028348592252</v>
      </c>
      <c r="AV226" s="86">
        <f t="shared" si="626"/>
        <v>0.13110910932336306</v>
      </c>
      <c r="AW226" s="137">
        <f t="shared" ref="AW226:AW289" si="919">INDEX(AO:AO,(ROW()-33)*7+28)</f>
        <v>-4.6446568561746716E-3</v>
      </c>
    </row>
    <row r="227" spans="2:49" ht="18.649999999999999" customHeight="1" thickBot="1">
      <c r="B227" s="11"/>
      <c r="D227" s="217" t="s">
        <v>55</v>
      </c>
      <c r="E227" s="218"/>
      <c r="F227" s="219" t="s">
        <v>56</v>
      </c>
      <c r="G227" s="220"/>
      <c r="H227" s="204"/>
      <c r="I227" s="217" t="s">
        <v>87</v>
      </c>
      <c r="J227" s="218"/>
      <c r="K227" s="219" t="s">
        <v>88</v>
      </c>
      <c r="L227" s="220"/>
      <c r="M227" s="23"/>
      <c r="N227" s="213" t="s">
        <v>57</v>
      </c>
      <c r="O227" s="214"/>
      <c r="P227" s="215" t="s">
        <v>58</v>
      </c>
      <c r="Q227" s="216"/>
      <c r="R227" s="23"/>
      <c r="S227" s="217" t="s">
        <v>59</v>
      </c>
      <c r="T227" s="218"/>
      <c r="U227" s="219" t="s">
        <v>60</v>
      </c>
      <c r="V227" s="220"/>
      <c r="W227" s="22"/>
      <c r="X227" s="213" t="s">
        <v>61</v>
      </c>
      <c r="Y227" s="214"/>
      <c r="Z227" s="215" t="s">
        <v>62</v>
      </c>
      <c r="AA227" s="216"/>
      <c r="AB227" s="22"/>
      <c r="AC227" s="217" t="s">
        <v>63</v>
      </c>
      <c r="AD227" s="218"/>
      <c r="AE227" s="219" t="s">
        <v>89</v>
      </c>
      <c r="AF227" s="220"/>
      <c r="AG227" s="22"/>
      <c r="AH227" s="213" t="s">
        <v>64</v>
      </c>
      <c r="AI227" s="214"/>
      <c r="AJ227" s="215" t="s">
        <v>65</v>
      </c>
      <c r="AK227" s="216"/>
      <c r="AL227" s="22"/>
      <c r="AM227" s="25" t="s">
        <v>2</v>
      </c>
      <c r="AO227" s="132" t="s">
        <v>41</v>
      </c>
      <c r="AQ227" s="81">
        <f t="shared" si="916"/>
        <v>3.96</v>
      </c>
      <c r="AR227" s="82">
        <f t="shared" si="917"/>
        <v>-29.779188670151541</v>
      </c>
      <c r="AS227" s="86">
        <f t="shared" si="918"/>
        <v>56.546698763111493</v>
      </c>
      <c r="AT227" s="88"/>
      <c r="AU227" s="14">
        <f t="shared" si="915"/>
        <v>7.4478956744702112</v>
      </c>
      <c r="AV227" s="86">
        <f t="shared" si="626"/>
        <v>0.12999709822177954</v>
      </c>
      <c r="AW227" s="137">
        <f t="shared" si="919"/>
        <v>-4.5718715260765416E-3</v>
      </c>
    </row>
    <row r="228" spans="2:49" ht="18.649999999999999" customHeight="1" thickTop="1" thickBot="1">
      <c r="B228" s="36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9">
        <f t="shared" ref="L228" si="920">IF(0=(1-$J$9*$K$9*$B228^2),10^14,$B228*$K$9/(1-$J$9*$K$9*$B228^2))</f>
        <v>0.73105904267427502</v>
      </c>
      <c r="N228" s="1">
        <f t="shared" ref="N228" si="921">D228*I228+F228*I231-E228*J228-G228*J231</f>
        <v>1</v>
      </c>
      <c r="O228" s="9">
        <f t="shared" ref="O228" si="922">(D228*J228+E228*I228+F228*J231+G228*I231)</f>
        <v>0</v>
      </c>
      <c r="P228" s="2">
        <f t="shared" ref="P228" si="923">D228*K228+F228*K231-E228*L228-G228*L231</f>
        <v>0</v>
      </c>
      <c r="Q228" s="8">
        <f t="shared" ref="Q228" si="924">(D228*L228+E228*K228+F228*L231+G228*K231)</f>
        <v>0.73105904267427502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925">N228*S228+P228*S231-O228*T228-Q228*T231</f>
        <v>0.41651882278772112</v>
      </c>
      <c r="Y228" s="9">
        <f t="shared" ref="Y228" si="926">(N228*T228+O228*S228+P228*T231+Q228*S231)</f>
        <v>0</v>
      </c>
      <c r="Z228" s="2">
        <f t="shared" ref="Z228" si="927">N228*U228+P228*U231-O228*V228-Q228*V231</f>
        <v>0</v>
      </c>
      <c r="AA228" s="8">
        <f t="shared" ref="AA228" si="928">(N228*V228+O228*U228+P228*V231+Q228*U231)</f>
        <v>0.73105904267427502</v>
      </c>
      <c r="AB228" s="22"/>
      <c r="AC228" s="1">
        <v>1</v>
      </c>
      <c r="AD228" s="9">
        <v>0</v>
      </c>
      <c r="AE228" s="2">
        <v>0</v>
      </c>
      <c r="AF228" s="9">
        <f t="shared" ref="AF228" si="929">$B228*$AE$9</f>
        <v>0.53505540000000007</v>
      </c>
      <c r="AH228" s="1">
        <f t="shared" ref="AH228" si="930">X228*AC228+Z228*AC231-Y228*AD228-AA228*AD231</f>
        <v>0.41651882278772112</v>
      </c>
      <c r="AI228" s="9">
        <f t="shared" ref="AI228" si="931">(X228*AD228+Y228*AC228+Z228*AD231+AA228*AC231)</f>
        <v>0</v>
      </c>
      <c r="AJ228" s="2">
        <f t="shared" ref="AJ228" si="932">X228*AE228+Z228*AE231-Y228*AF228-AA228*AF231</f>
        <v>0</v>
      </c>
      <c r="AK228" s="8">
        <f t="shared" ref="AK228" si="933">(X228*AF228+Y228*AE228+Z228*AF231+AA228*AE231)</f>
        <v>0.95391968800848825</v>
      </c>
      <c r="AM228" s="26">
        <f t="shared" ref="AM228" si="934">20*LOG((2*$AH$9)/(($AH$9*AH228+AJ228+$AH$9*AH231+AJ231)^2+($AH$9*AI228+AK228+$AH$9*AI231+AK231)^2)^0.5)</f>
        <v>-4.3367200841153059E-2</v>
      </c>
      <c r="AO228" s="133">
        <f t="shared" ref="AO228" si="935">((AI228^2+AJ228^2+AK228^2+AL228^2)/(AI231^2+AJ231^2+AK231^2+AL231^2))^0.5</f>
        <v>0.97527193657707445</v>
      </c>
      <c r="AP228" s="13"/>
      <c r="AQ228" s="81">
        <f t="shared" si="916"/>
        <v>3.98</v>
      </c>
      <c r="AR228" s="82">
        <f t="shared" si="917"/>
        <v>-29.84766114542397</v>
      </c>
      <c r="AS228" s="86">
        <f t="shared" si="918"/>
        <v>56.695656676600898</v>
      </c>
      <c r="AT228" s="88"/>
      <c r="AU228" s="14">
        <f t="shared" si="915"/>
        <v>7.3849673192519498</v>
      </c>
      <c r="AV228" s="86">
        <f t="shared" ref="AV228:AV291" si="936">PI()*(IF(AU228&lt;0,AU228,(AU229+AU227)/2))/180</f>
        <v>0.1288986821511707</v>
      </c>
      <c r="AW228" s="137">
        <f t="shared" si="919"/>
        <v>-4.5003179003962543E-3</v>
      </c>
    </row>
    <row r="229" spans="2:49" ht="18.649999999999999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O229" s="134"/>
      <c r="AP229" s="33"/>
      <c r="AQ229" s="81">
        <f t="shared" si="916"/>
        <v>4</v>
      </c>
      <c r="AR229" s="82">
        <f t="shared" si="917"/>
        <v>-29.916041732219874</v>
      </c>
      <c r="AS229" s="86">
        <f t="shared" si="918"/>
        <v>56.843356022985937</v>
      </c>
      <c r="AT229" s="88"/>
      <c r="AU229" s="14">
        <f t="shared" si="915"/>
        <v>7.3228052696505017</v>
      </c>
      <c r="AV229" s="86">
        <f t="shared" si="936"/>
        <v>0.12781364288966202</v>
      </c>
      <c r="AW229" s="137">
        <f t="shared" si="919"/>
        <v>-4.4299784970106204E-3</v>
      </c>
    </row>
    <row r="230" spans="2:49" ht="18.649999999999999" customHeight="1" thickBot="1">
      <c r="D230" s="209" t="s">
        <v>66</v>
      </c>
      <c r="E230" s="210"/>
      <c r="F230" s="211" t="s">
        <v>67</v>
      </c>
      <c r="G230" s="212"/>
      <c r="H230" s="204"/>
      <c r="I230" s="209" t="s">
        <v>68</v>
      </c>
      <c r="J230" s="210"/>
      <c r="K230" s="211" t="s">
        <v>69</v>
      </c>
      <c r="L230" s="212"/>
      <c r="N230" s="213" t="s">
        <v>70</v>
      </c>
      <c r="O230" s="214"/>
      <c r="P230" s="215" t="s">
        <v>71</v>
      </c>
      <c r="Q230" s="216"/>
      <c r="S230" s="209" t="s">
        <v>72</v>
      </c>
      <c r="T230" s="210"/>
      <c r="U230" s="211" t="s">
        <v>73</v>
      </c>
      <c r="V230" s="212"/>
      <c r="W230" s="22"/>
      <c r="X230" s="213" t="s">
        <v>74</v>
      </c>
      <c r="Y230" s="214"/>
      <c r="Z230" s="215" t="s">
        <v>75</v>
      </c>
      <c r="AA230" s="216"/>
      <c r="AB230" s="22"/>
      <c r="AC230" s="209" t="s">
        <v>76</v>
      </c>
      <c r="AD230" s="210"/>
      <c r="AE230" s="211" t="s">
        <v>77</v>
      </c>
      <c r="AF230" s="212"/>
      <c r="AG230" s="22"/>
      <c r="AH230" s="213" t="s">
        <v>78</v>
      </c>
      <c r="AI230" s="214"/>
      <c r="AJ230" s="215" t="s">
        <v>79</v>
      </c>
      <c r="AK230" s="216"/>
      <c r="AL230" s="22"/>
      <c r="AM230" s="44" t="s">
        <v>6</v>
      </c>
      <c r="AO230" s="135" t="s">
        <v>42</v>
      </c>
      <c r="AP230" s="33"/>
      <c r="AQ230" s="81">
        <f t="shared" si="916"/>
        <v>4.0199999999999996</v>
      </c>
      <c r="AR230" s="82">
        <f t="shared" si="917"/>
        <v>-29.984326073260803</v>
      </c>
      <c r="AS230" s="86">
        <f t="shared" si="918"/>
        <v>56.989812128378944</v>
      </c>
      <c r="AT230" s="88"/>
      <c r="AU230" s="14">
        <f t="shared" si="915"/>
        <v>7.2613972842878836</v>
      </c>
      <c r="AV230" s="86">
        <f t="shared" si="936"/>
        <v>0.12674176672361634</v>
      </c>
      <c r="AW230" s="137">
        <f t="shared" si="919"/>
        <v>-4.3608357314118898E-3</v>
      </c>
    </row>
    <row r="231" spans="2:49" ht="18.649999999999999" customHeight="1" thickTop="1" thickBot="1">
      <c r="D231" s="1">
        <v>0</v>
      </c>
      <c r="E231" s="8">
        <f t="shared" ref="E231" si="937">$E$9*$B228</f>
        <v>0.37402860000000004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938">D231*I228+F231*I231-E231*J228-G231*J231</f>
        <v>0</v>
      </c>
      <c r="O231" s="9">
        <f t="shared" ref="O231" si="939">(D231*J228+E231*I228+F231*J231+G231*I231)</f>
        <v>0.37402860000000004</v>
      </c>
      <c r="P231" s="2">
        <f t="shared" ref="P231" si="940">D231*K228+F231*K231-E231*L228-G231*L231</f>
        <v>0.72656300975120058</v>
      </c>
      <c r="Q231" s="8">
        <f t="shared" ref="Q231" si="941">(D231*L228+E231*K228+F231*L231+G231*K231)</f>
        <v>0</v>
      </c>
      <c r="S231" s="1">
        <v>0</v>
      </c>
      <c r="T231" s="8">
        <f t="shared" ref="T231" si="942">$T$9*$B228</f>
        <v>0.79813140000000005</v>
      </c>
      <c r="U231" s="2">
        <v>1</v>
      </c>
      <c r="V231" s="8">
        <v>0</v>
      </c>
      <c r="X231" s="1">
        <f t="shared" ref="X231" si="943">N231*S228+P231*S231-O231*T228-Q231*T231</f>
        <v>0</v>
      </c>
      <c r="Y231" s="9">
        <f t="shared" ref="Y231" si="944">(N231*T228+O231*S228+P231*T231+Q231*S231)</f>
        <v>0.95392135216093943</v>
      </c>
      <c r="Z231" s="2">
        <f t="shared" ref="Z231" si="945">N231*U228+P231*U231-O231*V228-Q231*V231</f>
        <v>0.72656300975120058</v>
      </c>
      <c r="AA231" s="8">
        <f t="shared" ref="AA231" si="946">(N231*V228+O231*U228+P231*V231+Q231*U231)</f>
        <v>0</v>
      </c>
      <c r="AB231" s="22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947">X231*AC228+Z231*AC231-Y231*AD228-AA231*AD231</f>
        <v>0</v>
      </c>
      <c r="AI231" s="9">
        <f t="shared" ref="AI231" si="948">(X231*AD228+Y231*AC228+Z231*AD231+AA231*AC231)</f>
        <v>0.95392135216093943</v>
      </c>
      <c r="AJ231" s="2">
        <f t="shared" ref="AJ231" si="949">X231*AE228+Z231*AE231-Y231*AF228-AA231*AF231</f>
        <v>0.21616223910218824</v>
      </c>
      <c r="AK231" s="8">
        <f t="shared" ref="AK231" si="950">(X231*AF228+Y231*AE228+Z231*AF231+AA231*AE231)</f>
        <v>0</v>
      </c>
      <c r="AM231" s="45">
        <f t="shared" ref="AM231" si="951">(180/PI())*ATAN(-1*(($AH$9*AJ228+AL228+$AH$9*AJ231+AL231)/($AH$9*AI228+AK228+$AH$9*AI231+AK231)))</f>
        <v>-6.4641605871126835</v>
      </c>
      <c r="AO231" s="206">
        <f t="shared" ref="AO231" si="952">20*LOG(((($AH$9*AH228+AJ228-$AH$9*AH231-AJ231)^2+($AH$9*AI228+AK228-$AH$9*AI231-AK231)^2)/(($AH$9*AH228+AJ228+$AH$9*AH231+AJ231)^2+($AH$9*AI228+AK228+$AH$9*AI231+AK231)^2))^0.5)</f>
        <v>-20.027894756802706</v>
      </c>
      <c r="AP231" s="33"/>
      <c r="AQ231" s="81">
        <f t="shared" si="916"/>
        <v>4.04</v>
      </c>
      <c r="AR231" s="82">
        <f t="shared" si="917"/>
        <v>-30.052510029845649</v>
      </c>
      <c r="AS231" s="86">
        <f t="shared" si="918"/>
        <v>57.135040074064705</v>
      </c>
      <c r="AT231" s="88"/>
      <c r="AU231" s="14">
        <f t="shared" si="915"/>
        <v>7.2007313729391713</v>
      </c>
      <c r="AV231" s="86">
        <f t="shared" si="936"/>
        <v>0.12568284432510105</v>
      </c>
      <c r="AW231" s="137">
        <f t="shared" si="919"/>
        <v>-4.2928719492101221E-3</v>
      </c>
    </row>
    <row r="232" spans="2:49" ht="18.649999999999999" customHeight="1">
      <c r="AO232" s="33"/>
      <c r="AP232" s="33"/>
      <c r="AQ232" s="81">
        <f t="shared" si="916"/>
        <v>4.0599999999999996</v>
      </c>
      <c r="AR232" s="82">
        <f t="shared" si="917"/>
        <v>-30.120589671776102</v>
      </c>
      <c r="AS232" s="86">
        <f t="shared" si="918"/>
        <v>57.279054701523485</v>
      </c>
      <c r="AT232" s="84"/>
      <c r="AU232" s="14">
        <f t="shared" si="915"/>
        <v>7.1407957897681964</v>
      </c>
      <c r="AV232" s="86">
        <f t="shared" si="936"/>
        <v>0.12463667063381606</v>
      </c>
      <c r="AW232" s="137">
        <f t="shared" si="919"/>
        <v>-4.2260694559983587E-3</v>
      </c>
    </row>
    <row r="233" spans="2:49" ht="18.649999999999999" customHeight="1" thickBot="1">
      <c r="D233" s="22" t="s">
        <v>80</v>
      </c>
      <c r="E233" s="22"/>
      <c r="F233" s="22"/>
      <c r="G233" s="22"/>
      <c r="H233" s="22"/>
      <c r="I233" s="22" t="s">
        <v>81</v>
      </c>
      <c r="J233" s="22"/>
      <c r="K233" s="22"/>
      <c r="L233" s="22"/>
      <c r="M233" s="23"/>
      <c r="N233" s="23"/>
      <c r="O233" s="24" t="s">
        <v>82</v>
      </c>
      <c r="P233" s="23"/>
      <c r="Q233" s="23"/>
      <c r="R233" s="23"/>
      <c r="S233" s="22"/>
      <c r="T233" s="22" t="s">
        <v>83</v>
      </c>
      <c r="U233" s="23"/>
      <c r="V233" s="23"/>
      <c r="W233" s="23"/>
      <c r="X233" s="23"/>
      <c r="Y233" s="24" t="s">
        <v>84</v>
      </c>
      <c r="Z233" s="23"/>
      <c r="AA233" s="23"/>
      <c r="AB233" s="23"/>
      <c r="AC233" s="24" t="s">
        <v>85</v>
      </c>
      <c r="AD233" s="22"/>
      <c r="AE233" s="22"/>
      <c r="AF233" s="22"/>
      <c r="AG233" s="22"/>
      <c r="AH233" s="23"/>
      <c r="AI233" s="24" t="s">
        <v>86</v>
      </c>
      <c r="AJ233" s="23"/>
      <c r="AK233" s="23"/>
      <c r="AL233" s="22"/>
      <c r="AQ233" s="81">
        <f t="shared" si="916"/>
        <v>4.08</v>
      </c>
      <c r="AR233" s="82">
        <f t="shared" si="917"/>
        <v>-30.188561267793162</v>
      </c>
      <c r="AS233" s="86">
        <f t="shared" si="918"/>
        <v>57.421870617318852</v>
      </c>
      <c r="AT233" s="84"/>
      <c r="AU233" s="14">
        <f t="shared" si="915"/>
        <v>7.0815790268204015</v>
      </c>
      <c r="AV233" s="86">
        <f t="shared" si="936"/>
        <v>0.1236030447431407</v>
      </c>
      <c r="AW233" s="137">
        <f t="shared" si="919"/>
        <v>-4.1604105447265458E-3</v>
      </c>
    </row>
    <row r="234" spans="2:49" ht="18.649999999999999" customHeight="1" thickBot="1">
      <c r="B234" s="11"/>
      <c r="D234" s="217" t="s">
        <v>55</v>
      </c>
      <c r="E234" s="218"/>
      <c r="F234" s="219" t="s">
        <v>56</v>
      </c>
      <c r="G234" s="220"/>
      <c r="H234" s="204"/>
      <c r="I234" s="217" t="s">
        <v>87</v>
      </c>
      <c r="J234" s="218"/>
      <c r="K234" s="219" t="s">
        <v>88</v>
      </c>
      <c r="L234" s="220"/>
      <c r="M234" s="23"/>
      <c r="N234" s="213" t="s">
        <v>57</v>
      </c>
      <c r="O234" s="214"/>
      <c r="P234" s="215" t="s">
        <v>58</v>
      </c>
      <c r="Q234" s="216"/>
      <c r="R234" s="23"/>
      <c r="S234" s="217" t="s">
        <v>59</v>
      </c>
      <c r="T234" s="218"/>
      <c r="U234" s="219" t="s">
        <v>60</v>
      </c>
      <c r="V234" s="220"/>
      <c r="W234" s="22"/>
      <c r="X234" s="213" t="s">
        <v>61</v>
      </c>
      <c r="Y234" s="214"/>
      <c r="Z234" s="215" t="s">
        <v>62</v>
      </c>
      <c r="AA234" s="216"/>
      <c r="AB234" s="22"/>
      <c r="AC234" s="217" t="s">
        <v>63</v>
      </c>
      <c r="AD234" s="218"/>
      <c r="AE234" s="219" t="s">
        <v>89</v>
      </c>
      <c r="AF234" s="220"/>
      <c r="AG234" s="22"/>
      <c r="AH234" s="213" t="s">
        <v>64</v>
      </c>
      <c r="AI234" s="214"/>
      <c r="AJ234" s="215" t="s">
        <v>65</v>
      </c>
      <c r="AK234" s="216"/>
      <c r="AL234" s="22"/>
      <c r="AM234" s="25" t="s">
        <v>2</v>
      </c>
      <c r="AO234" s="132" t="s">
        <v>41</v>
      </c>
      <c r="AQ234" s="81">
        <f t="shared" si="916"/>
        <v>4.0999999999999996</v>
      </c>
      <c r="AR234" s="82">
        <f t="shared" si="917"/>
        <v>-30.256421276495548</v>
      </c>
      <c r="AS234" s="86">
        <f t="shared" si="918"/>
        <v>57.563502197855257</v>
      </c>
      <c r="AT234" s="88"/>
      <c r="AU234" s="14">
        <f t="shared" si="915"/>
        <v>7.0230698077290805</v>
      </c>
      <c r="AV234" s="86">
        <f t="shared" si="936"/>
        <v>0.12258176979046988</v>
      </c>
      <c r="AW234" s="137">
        <f t="shared" si="919"/>
        <v>-4.0958775207657928E-3</v>
      </c>
    </row>
    <row r="235" spans="2:49" ht="18.649999999999999" customHeight="1" thickTop="1" thickBot="1">
      <c r="B235" s="36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9">
        <f t="shared" ref="L235" si="953">IF(0=(1-$J$9*$K$9*$B235^2),10^14,$B235*$K$9/(1-$J$9*$K$9*$B235^2))</f>
        <v>0.76010885580696741</v>
      </c>
      <c r="N235" s="1">
        <f t="shared" ref="N235" si="954">D235*I235+F235*I238-E235*J235-G235*J238</f>
        <v>1</v>
      </c>
      <c r="O235" s="9">
        <f t="shared" ref="O235" si="955">(D235*J235+E235*I235+F235*J238+G235*I238)</f>
        <v>0</v>
      </c>
      <c r="P235" s="2">
        <f t="shared" ref="P235" si="956">D235*K235+F235*K238-E235*L235-G235*L238</f>
        <v>0</v>
      </c>
      <c r="Q235" s="8">
        <f t="shared" ref="Q235" si="957">(D235*L235+E235*K235+F235*L238+G235*K238)</f>
        <v>0.76010885580696741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958">N235*S235+P235*S238-O235*T235-Q235*T238</f>
        <v>0.37494941399761073</v>
      </c>
      <c r="Y235" s="9">
        <f t="shared" ref="Y235" si="959">(N235*T235+O235*S235+P235*T238+Q235*S238)</f>
        <v>0</v>
      </c>
      <c r="Z235" s="2">
        <f t="shared" ref="Z235" si="960">N235*U235+P235*U238-O235*V235-Q235*V238</f>
        <v>0</v>
      </c>
      <c r="AA235" s="8">
        <f t="shared" ref="AA235" si="961">(N235*V235+O235*U235+P235*V238+Q235*U238)</f>
        <v>0.76010885580696741</v>
      </c>
      <c r="AB235" s="22"/>
      <c r="AC235" s="1">
        <v>1</v>
      </c>
      <c r="AD235" s="9">
        <v>0</v>
      </c>
      <c r="AE235" s="2">
        <v>0</v>
      </c>
      <c r="AF235" s="9">
        <f t="shared" ref="AF235" si="962">$B235*$AE$9</f>
        <v>0.55126920000000001</v>
      </c>
      <c r="AH235" s="1">
        <f t="shared" ref="AH235" si="963">X235*AC235+Z235*AC238-Y235*AD235-AA235*AD238</f>
        <v>0.37494941399761073</v>
      </c>
      <c r="AI235" s="9">
        <f t="shared" ref="AI235" si="964">(X235*AD235+Y235*AC235+Z235*AD238+AA235*AC238)</f>
        <v>0</v>
      </c>
      <c r="AJ235" s="2">
        <f t="shared" ref="AJ235" si="965">X235*AE235+Z235*AE238-Y235*AF235-AA235*AF238</f>
        <v>0</v>
      </c>
      <c r="AK235" s="8">
        <f t="shared" ref="AK235" si="966">(X235*AF235+Y235*AE235+Z235*AF238+AA235*AE238)</f>
        <v>0.9668069193018991</v>
      </c>
      <c r="AM235" s="26">
        <f t="shared" ref="AM235" si="967">20*LOG((2*$AH$9)/(($AH$9*AH235+AJ235+$AH$9*AH238+AJ238)^2+($AH$9*AI235+AK235+$AH$9*AI238+AK238)^2)^0.5)</f>
        <v>-4.3575236472734744E-2</v>
      </c>
      <c r="AO235" s="133">
        <f t="shared" ref="AO235" si="968">((AI235^2+AJ235^2+AK235^2+AL235^2)/(AI238^2+AJ238^2+AK238^2+AL238^2))^0.5</f>
        <v>0.98416639007017914</v>
      </c>
      <c r="AP235" s="13"/>
      <c r="AQ235" s="81">
        <f t="shared" si="916"/>
        <v>4.12</v>
      </c>
      <c r="AR235" s="82">
        <f t="shared" si="917"/>
        <v>-30.324166337712573</v>
      </c>
      <c r="AS235" s="86">
        <f t="shared" si="918"/>
        <v>57.703963594009842</v>
      </c>
      <c r="AT235" s="88"/>
      <c r="AU235" s="14">
        <f t="shared" si="915"/>
        <v>6.9652570816559551</v>
      </c>
      <c r="AV235" s="86">
        <f t="shared" si="936"/>
        <v>0.1215726528512464</v>
      </c>
      <c r="AW235" s="137">
        <f t="shared" si="919"/>
        <v>-4.0324527248483902E-3</v>
      </c>
    </row>
    <row r="236" spans="2:49" ht="18.649999999999999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O236" s="134"/>
      <c r="AP236" s="33"/>
      <c r="AQ236" s="81">
        <f t="shared" si="916"/>
        <v>4.1399999999999997</v>
      </c>
      <c r="AR236" s="82">
        <f t="shared" si="917"/>
        <v>-30.391793264305903</v>
      </c>
      <c r="AS236" s="86">
        <f t="shared" si="918"/>
        <v>57.843268735642958</v>
      </c>
      <c r="AT236" s="88"/>
      <c r="AU236" s="14">
        <f t="shared" si="915"/>
        <v>6.9081300174419447</v>
      </c>
      <c r="AV236" s="86">
        <f t="shared" si="936"/>
        <v>0.12057550483675315</v>
      </c>
      <c r="AW236" s="137">
        <f t="shared" si="919"/>
        <v>-3.9701185540062991E-3</v>
      </c>
    </row>
    <row r="237" spans="2:49" ht="18.649999999999999" customHeight="1" thickBot="1">
      <c r="D237" s="209" t="s">
        <v>66</v>
      </c>
      <c r="E237" s="210"/>
      <c r="F237" s="211" t="s">
        <v>67</v>
      </c>
      <c r="G237" s="212"/>
      <c r="H237" s="204"/>
      <c r="I237" s="209" t="s">
        <v>68</v>
      </c>
      <c r="J237" s="210"/>
      <c r="K237" s="211" t="s">
        <v>69</v>
      </c>
      <c r="L237" s="212"/>
      <c r="N237" s="213" t="s">
        <v>70</v>
      </c>
      <c r="O237" s="214"/>
      <c r="P237" s="215" t="s">
        <v>71</v>
      </c>
      <c r="Q237" s="216"/>
      <c r="S237" s="209" t="s">
        <v>72</v>
      </c>
      <c r="T237" s="210"/>
      <c r="U237" s="211" t="s">
        <v>73</v>
      </c>
      <c r="V237" s="212"/>
      <c r="W237" s="22"/>
      <c r="X237" s="213" t="s">
        <v>74</v>
      </c>
      <c r="Y237" s="214"/>
      <c r="Z237" s="215" t="s">
        <v>75</v>
      </c>
      <c r="AA237" s="216"/>
      <c r="AB237" s="22"/>
      <c r="AC237" s="209" t="s">
        <v>76</v>
      </c>
      <c r="AD237" s="210"/>
      <c r="AE237" s="211" t="s">
        <v>77</v>
      </c>
      <c r="AF237" s="212"/>
      <c r="AG237" s="22"/>
      <c r="AH237" s="213" t="s">
        <v>78</v>
      </c>
      <c r="AI237" s="214"/>
      <c r="AJ237" s="215" t="s">
        <v>79</v>
      </c>
      <c r="AK237" s="216"/>
      <c r="AL237" s="22"/>
      <c r="AM237" s="44" t="s">
        <v>6</v>
      </c>
      <c r="AO237" s="135" t="s">
        <v>42</v>
      </c>
      <c r="AP237" s="33"/>
      <c r="AQ237" s="81">
        <f t="shared" si="916"/>
        <v>4.16</v>
      </c>
      <c r="AR237" s="82">
        <f t="shared" si="917"/>
        <v>-30.459299034376272</v>
      </c>
      <c r="AS237" s="86">
        <f t="shared" si="918"/>
        <v>57.9814313359918</v>
      </c>
      <c r="AT237" s="88"/>
      <c r="AU237" s="14">
        <f t="shared" si="915"/>
        <v>6.8516779979544431</v>
      </c>
      <c r="AV237" s="86">
        <f t="shared" si="936"/>
        <v>0.11959014039544837</v>
      </c>
      <c r="AW237" s="137">
        <f t="shared" si="919"/>
        <v>-3.9088574806616606E-3</v>
      </c>
    </row>
    <row r="238" spans="2:49" ht="18.649999999999999" customHeight="1" thickTop="1" thickBot="1">
      <c r="D238" s="1">
        <v>0</v>
      </c>
      <c r="E238" s="8">
        <f t="shared" ref="E238" si="969">$E$9*$B235</f>
        <v>0.38536280000000006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970">D238*I235+F238*I238-E238*J235-G238*J238</f>
        <v>0</v>
      </c>
      <c r="O238" s="9">
        <f t="shared" ref="O238" si="971">(D238*J235+E238*I235+F238*J238+G238*I238)</f>
        <v>0.38536280000000006</v>
      </c>
      <c r="P238" s="2">
        <f t="shared" ref="P238" si="972">D238*K235+F238*K238-E238*L235-G238*L238</f>
        <v>0.7070823230214307</v>
      </c>
      <c r="Q238" s="8">
        <f t="shared" ref="Q238" si="973">(D238*L235+E238*K235+F238*L238+G238*K238)</f>
        <v>0</v>
      </c>
      <c r="S238" s="1">
        <v>0</v>
      </c>
      <c r="T238" s="8">
        <f t="shared" ref="T238" si="974">$T$9*$B235</f>
        <v>0.82231720000000008</v>
      </c>
      <c r="U238" s="2">
        <v>1</v>
      </c>
      <c r="V238" s="8">
        <v>0</v>
      </c>
      <c r="X238" s="1">
        <f t="shared" ref="X238" si="975">N238*S235+P238*S238-O238*T235-Q238*T238</f>
        <v>0</v>
      </c>
      <c r="Y238" s="9">
        <f t="shared" ref="Y238" si="976">(N238*T235+O238*S235+P238*T238+Q238*S238)</f>
        <v>0.96680875603647864</v>
      </c>
      <c r="Z238" s="2">
        <f t="shared" ref="Z238" si="977">N238*U235+P238*U238-O238*V235-Q238*V238</f>
        <v>0.7070823230214307</v>
      </c>
      <c r="AA238" s="8">
        <f t="shared" ref="AA238" si="978">(N238*V235+O238*U235+P238*V238+Q238*U238)</f>
        <v>0</v>
      </c>
      <c r="AB238" s="22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979">X238*AC235+Z238*AC238-Y238*AD235-AA238*AD238</f>
        <v>0</v>
      </c>
      <c r="AI238" s="9">
        <f t="shared" ref="AI238" si="980">(X238*AD235+Y238*AC235+Z238*AD238+AA238*AC238)</f>
        <v>0.96680875603647864</v>
      </c>
      <c r="AJ238" s="2">
        <f t="shared" ref="AJ238" si="981">X238*AE235+Z238*AE238-Y238*AF235-AA238*AF238</f>
        <v>0.17411043352820599</v>
      </c>
      <c r="AK238" s="8">
        <f t="shared" ref="AK238" si="982">(X238*AF235+Y238*AE235+Z238*AF238+AA238*AE238)</f>
        <v>0</v>
      </c>
      <c r="AM238" s="45">
        <f t="shared" ref="AM238" si="983">(180/PI())*ATAN(-1*(($AH$9*AJ235+AL235+$AH$9*AJ238+AL238)/($AH$9*AI235+AK235+$AH$9*AI238+AK238)))</f>
        <v>-5.1452636501515974</v>
      </c>
      <c r="AO238" s="206">
        <f t="shared" ref="AO238" si="984">20*LOG(((($AH$9*AH235+AJ235-$AH$9*AH238-AJ238)^2+($AH$9*AI235+AK235-$AH$9*AI238-AK238)^2)/(($AH$9*AH235+AJ235+$AH$9*AH238+AJ238)^2+($AH$9*AI235+AK235+$AH$9*AI238+AK238)^2))^0.5)</f>
        <v>-20.007214987917678</v>
      </c>
      <c r="AP238" s="33"/>
      <c r="AQ238" s="81">
        <f t="shared" si="916"/>
        <v>4.18</v>
      </c>
      <c r="AR238" s="82">
        <f t="shared" si="917"/>
        <v>-30.526680783852512</v>
      </c>
      <c r="AS238" s="86">
        <f t="shared" si="918"/>
        <v>58.118464895950886</v>
      </c>
      <c r="AT238" s="88"/>
      <c r="AU238" s="14">
        <f t="shared" si="915"/>
        <v>6.7958906146303937</v>
      </c>
      <c r="AV238" s="86">
        <f t="shared" si="936"/>
        <v>0.11861637781764843</v>
      </c>
      <c r="AW238" s="137">
        <f t="shared" si="919"/>
        <v>-3.848652069976549E-3</v>
      </c>
    </row>
    <row r="239" spans="2:49" ht="18.649999999999999" customHeight="1">
      <c r="AO239" s="33"/>
      <c r="AP239" s="33"/>
      <c r="AQ239" s="81">
        <f t="shared" si="916"/>
        <v>4.2</v>
      </c>
      <c r="AR239" s="82">
        <f t="shared" si="917"/>
        <v>-30.593935799442029</v>
      </c>
      <c r="AS239" s="86">
        <f t="shared" si="918"/>
        <v>58.254382708243497</v>
      </c>
      <c r="AT239" s="84"/>
      <c r="AU239" s="14">
        <f t="shared" si="915"/>
        <v>6.7407576622064642</v>
      </c>
      <c r="AV239" s="86">
        <f t="shared" si="936"/>
        <v>0.11765403894338754</v>
      </c>
      <c r="AW239" s="137">
        <f t="shared" si="919"/>
        <v>-3.7894849956434818E-3</v>
      </c>
    </row>
    <row r="240" spans="2:49" ht="18.649999999999999" customHeight="1" thickBot="1">
      <c r="D240" s="22" t="s">
        <v>80</v>
      </c>
      <c r="E240" s="22"/>
      <c r="F240" s="22"/>
      <c r="G240" s="22"/>
      <c r="H240" s="22"/>
      <c r="I240" s="22" t="s">
        <v>81</v>
      </c>
      <c r="J240" s="22"/>
      <c r="K240" s="22"/>
      <c r="L240" s="22"/>
      <c r="M240" s="23"/>
      <c r="N240" s="23"/>
      <c r="O240" s="24" t="s">
        <v>82</v>
      </c>
      <c r="P240" s="23"/>
      <c r="Q240" s="23"/>
      <c r="R240" s="23"/>
      <c r="S240" s="22"/>
      <c r="T240" s="22" t="s">
        <v>83</v>
      </c>
      <c r="U240" s="23"/>
      <c r="V240" s="23"/>
      <c r="W240" s="23"/>
      <c r="X240" s="23"/>
      <c r="Y240" s="24" t="s">
        <v>84</v>
      </c>
      <c r="Z240" s="23"/>
      <c r="AA240" s="23"/>
      <c r="AB240" s="23"/>
      <c r="AC240" s="24" t="s">
        <v>85</v>
      </c>
      <c r="AD240" s="22"/>
      <c r="AE240" s="22"/>
      <c r="AF240" s="22"/>
      <c r="AG240" s="22"/>
      <c r="AH240" s="23"/>
      <c r="AI240" s="24" t="s">
        <v>86</v>
      </c>
      <c r="AJ240" s="23"/>
      <c r="AK240" s="23"/>
      <c r="AL240" s="22"/>
      <c r="AQ240" s="81">
        <f t="shared" si="916"/>
        <v>4.22</v>
      </c>
      <c r="AR240" s="82">
        <f t="shared" si="917"/>
        <v>-30.661061511922728</v>
      </c>
      <c r="AS240" s="86">
        <f t="shared" si="918"/>
        <v>58.389197861487624</v>
      </c>
      <c r="AT240" s="84"/>
      <c r="AU240" s="14">
        <f t="shared" si="915"/>
        <v>6.6862691336174738</v>
      </c>
      <c r="AV240" s="86">
        <f t="shared" si="936"/>
        <v>0.11670294907346097</v>
      </c>
      <c r="AW240" s="137">
        <f t="shared" si="919"/>
        <v>-3.7313390541466865E-3</v>
      </c>
    </row>
    <row r="241" spans="2:49" ht="18.649999999999999" customHeight="1" thickBot="1">
      <c r="B241" s="11"/>
      <c r="D241" s="217" t="s">
        <v>55</v>
      </c>
      <c r="E241" s="218"/>
      <c r="F241" s="219" t="s">
        <v>56</v>
      </c>
      <c r="G241" s="220"/>
      <c r="H241" s="204"/>
      <c r="I241" s="217" t="s">
        <v>87</v>
      </c>
      <c r="J241" s="218"/>
      <c r="K241" s="219" t="s">
        <v>88</v>
      </c>
      <c r="L241" s="220"/>
      <c r="M241" s="23"/>
      <c r="N241" s="213" t="s">
        <v>57</v>
      </c>
      <c r="O241" s="214"/>
      <c r="P241" s="215" t="s">
        <v>58</v>
      </c>
      <c r="Q241" s="216"/>
      <c r="R241" s="23"/>
      <c r="S241" s="217" t="s">
        <v>59</v>
      </c>
      <c r="T241" s="218"/>
      <c r="U241" s="219" t="s">
        <v>60</v>
      </c>
      <c r="V241" s="220"/>
      <c r="W241" s="22"/>
      <c r="X241" s="213" t="s">
        <v>61</v>
      </c>
      <c r="Y241" s="214"/>
      <c r="Z241" s="215" t="s">
        <v>62</v>
      </c>
      <c r="AA241" s="216"/>
      <c r="AB241" s="22"/>
      <c r="AC241" s="217" t="s">
        <v>63</v>
      </c>
      <c r="AD241" s="218"/>
      <c r="AE241" s="219" t="s">
        <v>89</v>
      </c>
      <c r="AF241" s="220"/>
      <c r="AG241" s="22"/>
      <c r="AH241" s="213" t="s">
        <v>64</v>
      </c>
      <c r="AI241" s="214"/>
      <c r="AJ241" s="215" t="s">
        <v>65</v>
      </c>
      <c r="AK241" s="216"/>
      <c r="AL241" s="22"/>
      <c r="AM241" s="25" t="s">
        <v>2</v>
      </c>
      <c r="AO241" s="132" t="s">
        <v>41</v>
      </c>
      <c r="AQ241" s="81">
        <f t="shared" si="916"/>
        <v>4.24</v>
      </c>
      <c r="AR241" s="82">
        <f t="shared" si="917"/>
        <v>-30.728055489758077</v>
      </c>
      <c r="AS241" s="86">
        <f t="shared" si="918"/>
        <v>58.522923244159976</v>
      </c>
      <c r="AT241" s="88"/>
      <c r="AU241" s="14">
        <f t="shared" si="915"/>
        <v>6.632415215072526</v>
      </c>
      <c r="AV241" s="86">
        <f t="shared" si="936"/>
        <v>0.11576293688329155</v>
      </c>
      <c r="AW241" s="137">
        <f t="shared" si="919"/>
        <v>-3.6741971776804369E-3</v>
      </c>
    </row>
    <row r="242" spans="2:49" ht="18.649999999999999" customHeight="1" thickTop="1" thickBot="1">
      <c r="B242" s="36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9">
        <f t="shared" ref="L242" si="985">IF(0=(1-$J$9*$K$9*$B242^2),10^14,$B242*$K$9/(1-$J$9*$K$9*$B242^2))</f>
        <v>0.78991344436449817</v>
      </c>
      <c r="N242" s="1">
        <f t="shared" ref="N242" si="986">D242*I242+F242*I245-E242*J242-G242*J245</f>
        <v>1</v>
      </c>
      <c r="O242" s="9">
        <f t="shared" ref="O242" si="987">(D242*J242+E242*I242+F242*J245+G242*I245)</f>
        <v>0</v>
      </c>
      <c r="P242" s="2">
        <f t="shared" ref="P242" si="988">D242*K242+F242*K245-E242*L242-G242*L245</f>
        <v>0</v>
      </c>
      <c r="Q242" s="8">
        <f t="shared" ref="Q242" si="989">(D242*L242+E242*K242+F242*L245+G242*K245)</f>
        <v>0.78991344436449817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990">N242*S242+P242*S245-O242*T242-Q242*T245</f>
        <v>0.33133589960511933</v>
      </c>
      <c r="Y242" s="9">
        <f t="shared" ref="Y242" si="991">(N242*T242+O242*S242+P242*T245+Q242*S245)</f>
        <v>0</v>
      </c>
      <c r="Z242" s="2">
        <f t="shared" ref="Z242" si="992">N242*U242+P242*U245-O242*V242-Q242*V245</f>
        <v>0</v>
      </c>
      <c r="AA242" s="8">
        <f t="shared" ref="AA242" si="993">(N242*V242+O242*U242+P242*V245+Q242*U245)</f>
        <v>0.78991344436449817</v>
      </c>
      <c r="AB242" s="22"/>
      <c r="AC242" s="1">
        <v>1</v>
      </c>
      <c r="AD242" s="9">
        <v>0</v>
      </c>
      <c r="AE242" s="2">
        <v>0</v>
      </c>
      <c r="AF242" s="9">
        <f t="shared" ref="AF242" si="994">$B242*$AE$9</f>
        <v>0.56748299999999996</v>
      </c>
      <c r="AH242" s="1">
        <f t="shared" ref="AH242" si="995">X242*AC242+Z242*AC245-Y242*AD242-AA242*AD245</f>
        <v>0.33133589960511933</v>
      </c>
      <c r="AI242" s="9">
        <f t="shared" ref="AI242" si="996">(X242*AD242+Y242*AC242+Z242*AD245+AA242*AC245)</f>
        <v>0</v>
      </c>
      <c r="AJ242" s="2">
        <f t="shared" ref="AJ242" si="997">X242*AE242+Z242*AE245-Y242*AF242-AA242*AF245</f>
        <v>0</v>
      </c>
      <c r="AK242" s="8">
        <f t="shared" ref="AK242" si="998">(X242*AF242+Y242*AE242+Z242*AF245+AA242*AE245)</f>
        <v>0.97794093468011012</v>
      </c>
      <c r="AM242" s="26">
        <f t="shared" ref="AM242" si="999">20*LOG((2*$AH$9)/(($AH$9*AH242+AJ242+$AH$9*AH245+AJ245)^2+($AH$9*AI242+AK242+$AH$9*AI245+AK245)^2)^0.5)</f>
        <v>-4.3066887308890023E-2</v>
      </c>
      <c r="AO242" s="133">
        <f t="shared" ref="AO242" si="1000">((AI242^2+AJ242^2+AK242^2+AL242^2)/(AI245^2+AJ245^2+AK245^2+AL245^2))^0.5</f>
        <v>0.99105438576817484</v>
      </c>
      <c r="AP242" s="13"/>
      <c r="AQ242" s="81">
        <f t="shared" si="916"/>
        <v>4.26</v>
      </c>
      <c r="AR242" s="82">
        <f t="shared" si="917"/>
        <v>-30.794915433017586</v>
      </c>
      <c r="AS242" s="86">
        <f t="shared" si="918"/>
        <v>58.655571548461424</v>
      </c>
      <c r="AT242" s="88"/>
      <c r="AU242" s="14">
        <f t="shared" si="915"/>
        <v>6.5791862812864013</v>
      </c>
      <c r="AV242" s="86">
        <f t="shared" si="936"/>
        <v>0.11483383433966056</v>
      </c>
      <c r="AW242" s="137">
        <f t="shared" si="919"/>
        <v>-3.6180424457534759E-3</v>
      </c>
    </row>
    <row r="243" spans="2:49" ht="18.649999999999999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O243" s="134"/>
      <c r="AP243" s="33"/>
      <c r="AQ243" s="81">
        <f t="shared" si="916"/>
        <v>4.28</v>
      </c>
      <c r="AR243" s="82">
        <f t="shared" si="917"/>
        <v>-30.861639167586642</v>
      </c>
      <c r="AS243" s="86">
        <f t="shared" si="918"/>
        <v>58.787155274087155</v>
      </c>
      <c r="AT243" s="88"/>
      <c r="AU243" s="14">
        <f t="shared" si="915"/>
        <v>6.5265728908614991</v>
      </c>
      <c r="AV243" s="86">
        <f t="shared" si="936"/>
        <v>0.11391547662016552</v>
      </c>
      <c r="AW243" s="137">
        <f t="shared" si="919"/>
        <v>-3.5628580956407214E-3</v>
      </c>
    </row>
    <row r="244" spans="2:49" ht="18.649999999999999" customHeight="1" thickBot="1">
      <c r="D244" s="209" t="s">
        <v>66</v>
      </c>
      <c r="E244" s="210"/>
      <c r="F244" s="211" t="s">
        <v>67</v>
      </c>
      <c r="G244" s="212"/>
      <c r="H244" s="204"/>
      <c r="I244" s="209" t="s">
        <v>68</v>
      </c>
      <c r="J244" s="210"/>
      <c r="K244" s="211" t="s">
        <v>69</v>
      </c>
      <c r="L244" s="212"/>
      <c r="N244" s="213" t="s">
        <v>70</v>
      </c>
      <c r="O244" s="214"/>
      <c r="P244" s="215" t="s">
        <v>71</v>
      </c>
      <c r="Q244" s="216"/>
      <c r="S244" s="209" t="s">
        <v>72</v>
      </c>
      <c r="T244" s="210"/>
      <c r="U244" s="211" t="s">
        <v>73</v>
      </c>
      <c r="V244" s="212"/>
      <c r="W244" s="22"/>
      <c r="X244" s="213" t="s">
        <v>74</v>
      </c>
      <c r="Y244" s="214"/>
      <c r="Z244" s="215" t="s">
        <v>75</v>
      </c>
      <c r="AA244" s="216"/>
      <c r="AB244" s="22"/>
      <c r="AC244" s="209" t="s">
        <v>76</v>
      </c>
      <c r="AD244" s="210"/>
      <c r="AE244" s="211" t="s">
        <v>77</v>
      </c>
      <c r="AF244" s="212"/>
      <c r="AG244" s="22"/>
      <c r="AH244" s="213" t="s">
        <v>78</v>
      </c>
      <c r="AI244" s="214"/>
      <c r="AJ244" s="215" t="s">
        <v>79</v>
      </c>
      <c r="AK244" s="216"/>
      <c r="AL244" s="22"/>
      <c r="AM244" s="44" t="s">
        <v>6</v>
      </c>
      <c r="AO244" s="135" t="s">
        <v>42</v>
      </c>
      <c r="AP244" s="33"/>
      <c r="AQ244" s="81">
        <f t="shared" si="916"/>
        <v>4.3</v>
      </c>
      <c r="AR244" s="82">
        <f t="shared" si="917"/>
        <v>-30.928224639650054</v>
      </c>
      <c r="AS244" s="86">
        <f t="shared" si="918"/>
        <v>58.917686731904382</v>
      </c>
      <c r="AT244" s="88"/>
      <c r="AU244" s="14">
        <f t="shared" si="915"/>
        <v>6.4745657818269748</v>
      </c>
      <c r="AV244" s="86">
        <f t="shared" si="936"/>
        <v>0.11300770203520173</v>
      </c>
      <c r="AW244" s="137">
        <f t="shared" si="919"/>
        <v>-3.5086275317045097E-3</v>
      </c>
    </row>
    <row r="245" spans="2:49" ht="18.649999999999999" customHeight="1" thickTop="1" thickBot="1">
      <c r="D245" s="1">
        <v>0</v>
      </c>
      <c r="E245" s="8">
        <f t="shared" ref="E245" si="1001">$E$9*$B242</f>
        <v>0.39669700000000002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1002">D245*I242+F245*I245-E245*J242-G245*J245</f>
        <v>0</v>
      </c>
      <c r="O245" s="9">
        <f t="shared" ref="O245" si="1003">(D245*J242+E245*I242+F245*J245+G245*I245)</f>
        <v>0.39669700000000002</v>
      </c>
      <c r="P245" s="2">
        <f t="shared" ref="P245" si="1004">D245*K242+F245*K245-E245*L242-G245*L245</f>
        <v>0.68664370636093663</v>
      </c>
      <c r="Q245" s="8">
        <f t="shared" ref="Q245" si="1005">(D245*L242+E245*K242+F245*L245+G245*K245)</f>
        <v>0</v>
      </c>
      <c r="S245" s="1">
        <v>0</v>
      </c>
      <c r="T245" s="8">
        <f t="shared" ref="T245" si="1006">$T$9*$B242</f>
        <v>0.84650299999999989</v>
      </c>
      <c r="U245" s="2">
        <v>1</v>
      </c>
      <c r="V245" s="8">
        <v>0</v>
      </c>
      <c r="X245" s="1">
        <f t="shared" ref="X245" si="1007">N245*S242+P245*S245-O245*T242-Q245*T245</f>
        <v>0</v>
      </c>
      <c r="Y245" s="9">
        <f t="shared" ref="Y245" si="1008">(N245*T242+O245*S242+P245*T245+Q245*S245)</f>
        <v>0.97794295736565195</v>
      </c>
      <c r="Z245" s="2">
        <f t="shared" ref="Z245" si="1009">N245*U242+P245*U245-O245*V242-Q245*V245</f>
        <v>0.68664370636093663</v>
      </c>
      <c r="AA245" s="8">
        <f t="shared" ref="AA245" si="1010">(N245*V242+O245*U242+P245*V245+Q245*U245)</f>
        <v>0</v>
      </c>
      <c r="AB245" s="22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1011">X245*AC242+Z245*AC245-Y245*AD242-AA245*AD245</f>
        <v>0</v>
      </c>
      <c r="AI245" s="9">
        <f t="shared" ref="AI245" si="1012">(X245*AD242+Y245*AC242+Z245*AD245+AA245*AC245)</f>
        <v>0.97794295736565195</v>
      </c>
      <c r="AJ245" s="2">
        <f t="shared" ref="AJ245" si="1013">X245*AE242+Z245*AE245-Y245*AF242-AA245*AF245</f>
        <v>0.13167770308620441</v>
      </c>
      <c r="AK245" s="8">
        <f t="shared" ref="AK245" si="1014">(X245*AF242+Y245*AE242+Z245*AF245+AA245*AE245)</f>
        <v>0</v>
      </c>
      <c r="AM245" s="45">
        <f t="shared" ref="AM245" si="1015">(180/PI())*ATAN(-1*(($AH$9*AJ242+AL242+$AH$9*AJ245+AL245)/($AH$9*AI242+AK242+$AH$9*AI245+AK245)))</f>
        <v>-3.851562436897201</v>
      </c>
      <c r="AO245" s="206">
        <f t="shared" ref="AO245" si="1016">20*LOG(((($AH$9*AH242+AJ242-$AH$9*AH245-AJ245)^2+($AH$9*AI242+AK242-$AH$9*AI245-AK245)^2)/(($AH$9*AH242+AJ242+$AH$9*AH245+AJ245)^2+($AH$9*AI242+AK242+$AH$9*AI245+AK245)^2))^0.5)</f>
        <v>-20.057923922521713</v>
      </c>
      <c r="AP245" s="33"/>
      <c r="AQ245" s="81">
        <f t="shared" si="916"/>
        <v>4.32</v>
      </c>
      <c r="AR245" s="82">
        <f t="shared" si="917"/>
        <v>-30.994669910434993</v>
      </c>
      <c r="AS245" s="86">
        <f t="shared" si="918"/>
        <v>59.047178047540925</v>
      </c>
      <c r="AT245" s="88"/>
      <c r="AU245" s="14">
        <f t="shared" si="915"/>
        <v>6.423155867316547</v>
      </c>
      <c r="AV245" s="86">
        <f t="shared" si="936"/>
        <v>0.11211035195240972</v>
      </c>
      <c r="AW245" s="137">
        <f t="shared" si="919"/>
        <v>-3.4553343337069878E-3</v>
      </c>
    </row>
    <row r="246" spans="2:49" ht="18.649999999999999" customHeight="1">
      <c r="AO246" s="33"/>
      <c r="AP246" s="33"/>
      <c r="AQ246" s="81">
        <f t="shared" si="916"/>
        <v>4.34</v>
      </c>
      <c r="AR246" s="82">
        <f t="shared" si="917"/>
        <v>-31.06097315119964</v>
      </c>
      <c r="AS246" s="86">
        <f t="shared" si="918"/>
        <v>59.175641164887253</v>
      </c>
      <c r="AT246" s="84"/>
      <c r="AU246" s="14">
        <f t="shared" si="915"/>
        <v>6.372334231371676</v>
      </c>
      <c r="AV246" s="86">
        <f t="shared" si="936"/>
        <v>0.11122327072360362</v>
      </c>
      <c r="AW246" s="137">
        <f t="shared" si="919"/>
        <v>-3.4029622641793158E-3</v>
      </c>
    </row>
    <row r="247" spans="2:49" ht="18.649999999999999" customHeight="1" thickBot="1">
      <c r="D247" s="22" t="s">
        <v>80</v>
      </c>
      <c r="E247" s="22"/>
      <c r="F247" s="22"/>
      <c r="G247" s="22"/>
      <c r="H247" s="22"/>
      <c r="I247" s="22" t="s">
        <v>81</v>
      </c>
      <c r="J247" s="22"/>
      <c r="K247" s="22"/>
      <c r="L247" s="22"/>
      <c r="M247" s="23"/>
      <c r="N247" s="23"/>
      <c r="O247" s="24" t="s">
        <v>82</v>
      </c>
      <c r="P247" s="23"/>
      <c r="Q247" s="23"/>
      <c r="R247" s="23"/>
      <c r="S247" s="22"/>
      <c r="T247" s="22" t="s">
        <v>83</v>
      </c>
      <c r="U247" s="23"/>
      <c r="V247" s="23"/>
      <c r="W247" s="23"/>
      <c r="X247" s="23"/>
      <c r="Y247" s="24" t="s">
        <v>84</v>
      </c>
      <c r="Z247" s="23"/>
      <c r="AA247" s="23"/>
      <c r="AB247" s="23"/>
      <c r="AC247" s="24" t="s">
        <v>85</v>
      </c>
      <c r="AD247" s="22"/>
      <c r="AE247" s="22"/>
      <c r="AF247" s="22"/>
      <c r="AG247" s="22"/>
      <c r="AH247" s="23"/>
      <c r="AI247" s="24" t="s">
        <v>86</v>
      </c>
      <c r="AJ247" s="23"/>
      <c r="AK247" s="23"/>
      <c r="AL247" s="22"/>
      <c r="AQ247" s="81">
        <f t="shared" si="916"/>
        <v>4.3600000000000003</v>
      </c>
      <c r="AR247" s="82">
        <f t="shared" si="917"/>
        <v>-31.127132638454754</v>
      </c>
      <c r="AS247" s="86">
        <f t="shared" si="918"/>
        <v>59.303087849514689</v>
      </c>
      <c r="AT247" s="84"/>
      <c r="AU247" s="14">
        <f t="shared" si="915"/>
        <v>6.3220921248903679</v>
      </c>
      <c r="AV247" s="86">
        <f t="shared" si="936"/>
        <v>0.11034630561378987</v>
      </c>
      <c r="AW247" s="137">
        <f t="shared" si="919"/>
        <v>-3.3514952749104251E-3</v>
      </c>
    </row>
    <row r="248" spans="2:49" ht="18.649999999999999" customHeight="1" thickBot="1">
      <c r="B248" s="11"/>
      <c r="D248" s="217" t="s">
        <v>55</v>
      </c>
      <c r="E248" s="218"/>
      <c r="F248" s="219" t="s">
        <v>56</v>
      </c>
      <c r="G248" s="220"/>
      <c r="H248" s="204"/>
      <c r="I248" s="217" t="s">
        <v>87</v>
      </c>
      <c r="J248" s="218"/>
      <c r="K248" s="219" t="s">
        <v>88</v>
      </c>
      <c r="L248" s="220"/>
      <c r="M248" s="23"/>
      <c r="N248" s="213" t="s">
        <v>57</v>
      </c>
      <c r="O248" s="214"/>
      <c r="P248" s="215" t="s">
        <v>58</v>
      </c>
      <c r="Q248" s="216"/>
      <c r="R248" s="23"/>
      <c r="S248" s="217" t="s">
        <v>59</v>
      </c>
      <c r="T248" s="218"/>
      <c r="U248" s="219" t="s">
        <v>60</v>
      </c>
      <c r="V248" s="220"/>
      <c r="W248" s="22"/>
      <c r="X248" s="213" t="s">
        <v>61</v>
      </c>
      <c r="Y248" s="214"/>
      <c r="Z248" s="215" t="s">
        <v>62</v>
      </c>
      <c r="AA248" s="216"/>
      <c r="AB248" s="22"/>
      <c r="AC248" s="217" t="s">
        <v>63</v>
      </c>
      <c r="AD248" s="218"/>
      <c r="AE248" s="219" t="s">
        <v>89</v>
      </c>
      <c r="AF248" s="220"/>
      <c r="AG248" s="22"/>
      <c r="AH248" s="213" t="s">
        <v>64</v>
      </c>
      <c r="AI248" s="214"/>
      <c r="AJ248" s="215" t="s">
        <v>65</v>
      </c>
      <c r="AK248" s="216"/>
      <c r="AL248" s="22"/>
      <c r="AM248" s="25" t="s">
        <v>2</v>
      </c>
      <c r="AO248" s="132" t="s">
        <v>41</v>
      </c>
      <c r="AQ248" s="81">
        <f t="shared" si="916"/>
        <v>4.38</v>
      </c>
      <c r="AR248" s="82">
        <f t="shared" si="917"/>
        <v>-31.193146749406104</v>
      </c>
      <c r="AS248" s="86">
        <f t="shared" si="918"/>
        <v>59.429529692012494</v>
      </c>
      <c r="AT248" s="88"/>
      <c r="AU248" s="14">
        <f t="shared" si="915"/>
        <v>6.2724209616901279</v>
      </c>
      <c r="AV248" s="86">
        <f t="shared" si="936"/>
        <v>0.10947930673253076</v>
      </c>
      <c r="AW248" s="137">
        <f t="shared" si="919"/>
        <v>-3.3009175126180782E-3</v>
      </c>
    </row>
    <row r="249" spans="2:49" ht="18.649999999999999" customHeight="1" thickTop="1" thickBot="1">
      <c r="B249" s="36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9">
        <f t="shared" ref="L249" si="1017">IF(0=(1-$J$9*$K$9*$B249^2),10^14,$B249*$K$9/(1-$J$9*$K$9*$B249^2))</f>
        <v>0.82051949115865086</v>
      </c>
      <c r="N249" s="1">
        <f t="shared" ref="N249" si="1018">D249*I249+F249*I252-E249*J249-G249*J252</f>
        <v>1</v>
      </c>
      <c r="O249" s="9">
        <f t="shared" ref="O249" si="1019">(D249*J249+E249*I249+F249*J252+G249*I252)</f>
        <v>0</v>
      </c>
      <c r="P249" s="2">
        <f t="shared" ref="P249" si="1020">D249*K249+F249*K252-E249*L249-G249*L252</f>
        <v>0</v>
      </c>
      <c r="Q249" s="8">
        <f t="shared" ref="Q249" si="1021">(D249*L249+E249*K249+F249*L252+G249*K252)</f>
        <v>0.82051949115865086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1022">N249*S249+P249*S252-O249*T249-Q249*T252</f>
        <v>0.28558286886646378</v>
      </c>
      <c r="Y249" s="9">
        <f t="shared" ref="Y249" si="1023">(N249*T249+O249*S249+P249*T252+Q249*S252)</f>
        <v>0</v>
      </c>
      <c r="Z249" s="2">
        <f t="shared" ref="Z249" si="1024">N249*U249+P249*U252-O249*V249-Q249*V252</f>
        <v>0</v>
      </c>
      <c r="AA249" s="8">
        <f t="shared" ref="AA249" si="1025">(N249*V249+O249*U249+P249*V252+Q249*U252)</f>
        <v>0.82051949115865086</v>
      </c>
      <c r="AB249" s="22"/>
      <c r="AC249" s="1">
        <v>1</v>
      </c>
      <c r="AD249" s="9">
        <v>0</v>
      </c>
      <c r="AE249" s="2">
        <v>0</v>
      </c>
      <c r="AF249" s="9">
        <f t="shared" ref="AF249" si="1026">$B249*$AE$9</f>
        <v>0.58369680000000002</v>
      </c>
      <c r="AH249" s="1">
        <f t="shared" ref="AH249" si="1027">X249*AC249+Z249*AC252-Y249*AD249-AA249*AD252</f>
        <v>0.28558286886646378</v>
      </c>
      <c r="AI249" s="9">
        <f t="shared" ref="AI249" si="1028">(X249*AD249+Y249*AC249+Z249*AD252+AA249*AC252)</f>
        <v>0</v>
      </c>
      <c r="AJ249" s="2">
        <f t="shared" ref="AJ249" si="1029">X249*AE249+Z249*AE252-Y249*AF249-AA249*AF252</f>
        <v>0</v>
      </c>
      <c r="AK249" s="8">
        <f t="shared" ref="AK249" si="1030">(X249*AF249+Y249*AE249+Z249*AF252+AA249*AE252)</f>
        <v>0.98721329785082546</v>
      </c>
      <c r="AM249" s="26">
        <f t="shared" ref="AM249" si="1031">20*LOG((2*$AH$9)/(($AH$9*AH249+AJ249+$AH$9*AH252+AJ252)^2+($AH$9*AI249+AK249+$AH$9*AI252+AK252)^2)^0.5)</f>
        <v>-4.1770267755872115E-2</v>
      </c>
      <c r="AO249" s="133">
        <f t="shared" ref="AO249" si="1032">((AI249^2+AJ249^2+AK249^2+AL249^2)/(AI252^2+AJ252^2+AK252^2+AL252^2))^0.5</f>
        <v>0.99596151527642396</v>
      </c>
      <c r="AP249" s="13"/>
      <c r="AQ249" s="81">
        <f t="shared" si="916"/>
        <v>4.4000000000000004</v>
      </c>
      <c r="AR249" s="82">
        <f t="shared" si="917"/>
        <v>-31.259013957606339</v>
      </c>
      <c r="AS249" s="86">
        <f t="shared" si="918"/>
        <v>59.554978111246299</v>
      </c>
      <c r="AT249" s="88"/>
      <c r="AU249" s="14">
        <f t="shared" si="915"/>
        <v>6.2233123146940175</v>
      </c>
      <c r="AV249" s="86">
        <f t="shared" si="936"/>
        <v>0.10862212696732672</v>
      </c>
      <c r="AW249" s="137">
        <f t="shared" si="919"/>
        <v>-3.2512133238804079E-3</v>
      </c>
    </row>
    <row r="250" spans="2:49" ht="18.649999999999999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O250" s="134"/>
      <c r="AP250" s="33"/>
      <c r="AQ250" s="81">
        <f t="shared" si="916"/>
        <v>4.42</v>
      </c>
      <c r="AR250" s="82">
        <f t="shared" si="917"/>
        <v>-31.324732828805686</v>
      </c>
      <c r="AS250" s="86">
        <f t="shared" si="918"/>
        <v>59.679444357540177</v>
      </c>
      <c r="AT250" s="88"/>
      <c r="AU250" s="14">
        <f t="shared" si="915"/>
        <v>6.1747579122338427</v>
      </c>
      <c r="AV250" s="86">
        <f t="shared" si="936"/>
        <v>0.10777462191900579</v>
      </c>
      <c r="AW250" s="137">
        <f t="shared" si="919"/>
        <v>-3.2023672593732995E-3</v>
      </c>
    </row>
    <row r="251" spans="2:49" ht="18.649999999999999" customHeight="1" thickBot="1">
      <c r="D251" s="209" t="s">
        <v>66</v>
      </c>
      <c r="E251" s="210"/>
      <c r="F251" s="211" t="s">
        <v>67</v>
      </c>
      <c r="G251" s="212"/>
      <c r="H251" s="204"/>
      <c r="I251" s="209" t="s">
        <v>68</v>
      </c>
      <c r="J251" s="210"/>
      <c r="K251" s="211" t="s">
        <v>69</v>
      </c>
      <c r="L251" s="212"/>
      <c r="N251" s="213" t="s">
        <v>70</v>
      </c>
      <c r="O251" s="214"/>
      <c r="P251" s="215" t="s">
        <v>71</v>
      </c>
      <c r="Q251" s="216"/>
      <c r="S251" s="209" t="s">
        <v>72</v>
      </c>
      <c r="T251" s="210"/>
      <c r="U251" s="211" t="s">
        <v>73</v>
      </c>
      <c r="V251" s="212"/>
      <c r="W251" s="22"/>
      <c r="X251" s="213" t="s">
        <v>74</v>
      </c>
      <c r="Y251" s="214"/>
      <c r="Z251" s="215" t="s">
        <v>75</v>
      </c>
      <c r="AA251" s="216"/>
      <c r="AB251" s="22"/>
      <c r="AC251" s="209" t="s">
        <v>76</v>
      </c>
      <c r="AD251" s="210"/>
      <c r="AE251" s="211" t="s">
        <v>77</v>
      </c>
      <c r="AF251" s="212"/>
      <c r="AG251" s="22"/>
      <c r="AH251" s="213" t="s">
        <v>78</v>
      </c>
      <c r="AI251" s="214"/>
      <c r="AJ251" s="215" t="s">
        <v>79</v>
      </c>
      <c r="AK251" s="216"/>
      <c r="AL251" s="22"/>
      <c r="AM251" s="44" t="s">
        <v>6</v>
      </c>
      <c r="AO251" s="135" t="s">
        <v>42</v>
      </c>
      <c r="AP251" s="33"/>
      <c r="AQ251" s="81">
        <f t="shared" si="916"/>
        <v>4.4400000000000004</v>
      </c>
      <c r="AR251" s="82">
        <f t="shared" si="917"/>
        <v>-31.390302016991271</v>
      </c>
      <c r="AS251" s="86">
        <f t="shared" si="918"/>
        <v>59.802939515784857</v>
      </c>
      <c r="AT251" s="88"/>
      <c r="AU251" s="14">
        <f t="shared" si="915"/>
        <v>6.126749634460313</v>
      </c>
      <c r="AV251" s="86">
        <f t="shared" si="936"/>
        <v>0.10693664983905074</v>
      </c>
      <c r="AW251" s="137">
        <f t="shared" si="919"/>
        <v>-3.1543640774570583E-3</v>
      </c>
    </row>
    <row r="252" spans="2:49" ht="18.649999999999999" customHeight="1" thickTop="1" thickBot="1">
      <c r="D252" s="1">
        <v>0</v>
      </c>
      <c r="E252" s="8">
        <f t="shared" ref="E252" si="1033">$E$9*$B249</f>
        <v>0.40803120000000004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1034">D252*I249+F252*I252-E252*J249-G252*J252</f>
        <v>0</v>
      </c>
      <c r="O252" s="9">
        <f t="shared" ref="O252" si="1035">(D252*J249+E252*I249+F252*J252+G252*I252)</f>
        <v>0.40803120000000004</v>
      </c>
      <c r="P252" s="2">
        <f t="shared" ref="P252" si="1036">D252*K249+F252*K252-E252*L249-G252*L252</f>
        <v>0.66520244739914625</v>
      </c>
      <c r="Q252" s="8">
        <f t="shared" ref="Q252" si="1037">(D252*L249+E252*K249+F252*L252+G252*K252)</f>
        <v>0</v>
      </c>
      <c r="S252" s="1">
        <v>0</v>
      </c>
      <c r="T252" s="8">
        <f t="shared" ref="T252" si="1038">$T$9*$B249</f>
        <v>0.87068879999999993</v>
      </c>
      <c r="U252" s="2">
        <v>1</v>
      </c>
      <c r="V252" s="8">
        <v>0</v>
      </c>
      <c r="X252" s="1">
        <f t="shared" ref="X252" si="1039">N252*S249+P252*S252-O252*T249-Q252*T252</f>
        <v>0</v>
      </c>
      <c r="Y252" s="9">
        <f t="shared" ref="Y252" si="1040">(N252*T249+O252*S249+P252*T252+Q252*S252)</f>
        <v>0.98721552068302576</v>
      </c>
      <c r="Z252" s="2">
        <f t="shared" ref="Z252" si="1041">N252*U249+P252*U252-O252*V249-Q252*V252</f>
        <v>0.66520244739914625</v>
      </c>
      <c r="AA252" s="8">
        <f t="shared" ref="AA252" si="1042">(N252*V249+O252*U249+P252*V252+Q252*U252)</f>
        <v>0</v>
      </c>
      <c r="AB252" s="22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1043">X252*AC249+Z252*AC252-Y252*AD249-AA252*AD252</f>
        <v>0</v>
      </c>
      <c r="AI252" s="9">
        <f t="shared" ref="AI252" si="1044">(X252*AD249+Y252*AC249+Z252*AD252+AA252*AC252)</f>
        <v>0.98721552068302576</v>
      </c>
      <c r="AJ252" s="2">
        <f t="shared" ref="AJ252" si="1045">X252*AE249+Z252*AE252-Y252*AF249-AA252*AF252</f>
        <v>8.8967907066130225E-2</v>
      </c>
      <c r="AK252" s="8">
        <f t="shared" ref="AK252" si="1046">(X252*AF249+Y252*AE249+Z252*AF252+AA252*AE252)</f>
        <v>0</v>
      </c>
      <c r="AM252" s="45">
        <f t="shared" ref="AM252" si="1047">(180/PI())*ATAN(-1*(($AH$9*AJ249+AL249+$AH$9*AJ252+AL252)/($AH$9*AI249+AK249+$AH$9*AI252+AK252)))</f>
        <v>-2.5800068052453589</v>
      </c>
      <c r="AO252" s="206">
        <f t="shared" ref="AO252" si="1048">20*LOG(((($AH$9*AH249+AJ249-$AH$9*AH252-AJ252)^2+($AH$9*AI249+AK249-$AH$9*AI252-AK252)^2)/(($AH$9*AH249+AJ249+$AH$9*AH252+AJ252)^2+($AH$9*AI249+AK249+$AH$9*AI252+AK252)^2))^0.5)</f>
        <v>-20.190038915635839</v>
      </c>
      <c r="AP252" s="33"/>
      <c r="AQ252" s="81">
        <f t="shared" si="916"/>
        <v>4.46</v>
      </c>
      <c r="AR252" s="82">
        <f t="shared" si="917"/>
        <v>-31.455720260605617</v>
      </c>
      <c r="AS252" s="86">
        <f t="shared" si="918"/>
        <v>59.925474508474061</v>
      </c>
      <c r="AT252" s="88"/>
      <c r="AU252" s="14">
        <f t="shared" si="915"/>
        <v>6.0792795098580417</v>
      </c>
      <c r="AV252" s="86">
        <f t="shared" si="936"/>
        <v>0.10610807156883817</v>
      </c>
      <c r="AW252" s="137">
        <f t="shared" si="919"/>
        <v>-3.1071887471818328E-3</v>
      </c>
    </row>
    <row r="253" spans="2:49" ht="18.649999999999999" customHeight="1">
      <c r="AO253" s="33"/>
      <c r="AP253" s="33"/>
      <c r="AQ253" s="81">
        <f t="shared" si="916"/>
        <v>4.4800000000000004</v>
      </c>
      <c r="AR253" s="82">
        <f t="shared" si="917"/>
        <v>-31.520986378935277</v>
      </c>
      <c r="AS253" s="86">
        <f t="shared" si="918"/>
        <v>60.047060098671224</v>
      </c>
      <c r="AT253" s="84"/>
      <c r="AU253" s="14">
        <f t="shared" si="915"/>
        <v>6.0323397118727096</v>
      </c>
      <c r="AV253" s="86">
        <f t="shared" si="936"/>
        <v>0.10528875048054975</v>
      </c>
      <c r="AW253" s="137">
        <f t="shared" si="919"/>
        <v>-3.0608264507378585E-3</v>
      </c>
    </row>
    <row r="254" spans="2:49" ht="18.649999999999999" customHeight="1" thickBot="1">
      <c r="D254" s="22" t="s">
        <v>80</v>
      </c>
      <c r="E254" s="22"/>
      <c r="F254" s="22"/>
      <c r="G254" s="22"/>
      <c r="H254" s="22"/>
      <c r="I254" s="22" t="s">
        <v>81</v>
      </c>
      <c r="J254" s="22"/>
      <c r="K254" s="22"/>
      <c r="L254" s="22"/>
      <c r="M254" s="23"/>
      <c r="N254" s="23"/>
      <c r="O254" s="24" t="s">
        <v>82</v>
      </c>
      <c r="P254" s="23"/>
      <c r="Q254" s="23"/>
      <c r="R254" s="23"/>
      <c r="S254" s="22"/>
      <c r="T254" s="22" t="s">
        <v>83</v>
      </c>
      <c r="U254" s="23"/>
      <c r="V254" s="23"/>
      <c r="W254" s="23"/>
      <c r="X254" s="23"/>
      <c r="Y254" s="24" t="s">
        <v>84</v>
      </c>
      <c r="Z254" s="23"/>
      <c r="AA254" s="23"/>
      <c r="AB254" s="23"/>
      <c r="AC254" s="24" t="s">
        <v>85</v>
      </c>
      <c r="AD254" s="22"/>
      <c r="AE254" s="22"/>
      <c r="AF254" s="22"/>
      <c r="AG254" s="22"/>
      <c r="AH254" s="23"/>
      <c r="AI254" s="24" t="s">
        <v>86</v>
      </c>
      <c r="AJ254" s="23"/>
      <c r="AK254" s="23"/>
      <c r="AL254" s="22"/>
      <c r="AQ254" s="81">
        <f t="shared" si="916"/>
        <v>4.5</v>
      </c>
      <c r="AR254" s="82">
        <f t="shared" si="917"/>
        <v>-31.58609926866113</v>
      </c>
      <c r="AS254" s="86">
        <f t="shared" si="918"/>
        <v>60.167706892908676</v>
      </c>
      <c r="AT254" s="84"/>
      <c r="AU254" s="14">
        <f t="shared" si="915"/>
        <v>5.9859225556249953</v>
      </c>
      <c r="AV254" s="86">
        <f t="shared" si="936"/>
        <v>0.10447855241992141</v>
      </c>
      <c r="AW254" s="137">
        <f t="shared" si="919"/>
        <v>-3.0152625854113126E-3</v>
      </c>
    </row>
    <row r="255" spans="2:49" ht="18.649999999999999" customHeight="1" thickBot="1">
      <c r="B255" s="11"/>
      <c r="D255" s="217" t="s">
        <v>55</v>
      </c>
      <c r="E255" s="218"/>
      <c r="F255" s="219" t="s">
        <v>56</v>
      </c>
      <c r="G255" s="220"/>
      <c r="H255" s="204"/>
      <c r="I255" s="217" t="s">
        <v>87</v>
      </c>
      <c r="J255" s="218"/>
      <c r="K255" s="219" t="s">
        <v>88</v>
      </c>
      <c r="L255" s="220"/>
      <c r="M255" s="23"/>
      <c r="N255" s="213" t="s">
        <v>57</v>
      </c>
      <c r="O255" s="214"/>
      <c r="P255" s="215" t="s">
        <v>58</v>
      </c>
      <c r="Q255" s="216"/>
      <c r="R255" s="23"/>
      <c r="S255" s="217" t="s">
        <v>59</v>
      </c>
      <c r="T255" s="218"/>
      <c r="U255" s="219" t="s">
        <v>60</v>
      </c>
      <c r="V255" s="220"/>
      <c r="W255" s="22"/>
      <c r="X255" s="213" t="s">
        <v>61</v>
      </c>
      <c r="Y255" s="214"/>
      <c r="Z255" s="215" t="s">
        <v>62</v>
      </c>
      <c r="AA255" s="216"/>
      <c r="AB255" s="22"/>
      <c r="AC255" s="217" t="s">
        <v>63</v>
      </c>
      <c r="AD255" s="218"/>
      <c r="AE255" s="219" t="s">
        <v>89</v>
      </c>
      <c r="AF255" s="220"/>
      <c r="AG255" s="22"/>
      <c r="AH255" s="213" t="s">
        <v>64</v>
      </c>
      <c r="AI255" s="214"/>
      <c r="AJ255" s="215" t="s">
        <v>65</v>
      </c>
      <c r="AK255" s="216"/>
      <c r="AL255" s="22"/>
      <c r="AM255" s="25" t="s">
        <v>2</v>
      </c>
      <c r="AO255" s="132" t="s">
        <v>41</v>
      </c>
      <c r="AQ255" s="81">
        <f t="shared" si="916"/>
        <v>4.5199999999999996</v>
      </c>
      <c r="AR255" s="82">
        <f t="shared" si="917"/>
        <v>-31.651057900562364</v>
      </c>
      <c r="AS255" s="86">
        <f t="shared" si="918"/>
        <v>60.287425344021173</v>
      </c>
      <c r="AT255" s="88"/>
      <c r="AU255" s="14">
        <f t="shared" si="915"/>
        <v>5.9400204947229494</v>
      </c>
      <c r="AV255" s="86">
        <f t="shared" si="936"/>
        <v>0.10367734565055042</v>
      </c>
      <c r="AW255" s="137">
        <f t="shared" si="919"/>
        <v>-2.9704827650776176E-3</v>
      </c>
    </row>
    <row r="256" spans="2:49" ht="18.649999999999999" customHeight="1" thickTop="1" thickBot="1">
      <c r="B256" s="36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9">
        <f t="shared" ref="L256" si="1049">IF(0=(1-$J$9*$K$9*$B256^2),10^14,$B256*$K$9/(1-$J$9*$K$9*$B256^2))</f>
        <v>0.85197687256514909</v>
      </c>
      <c r="N256" s="1">
        <f t="shared" ref="N256" si="1050">D256*I256+F256*I259-E256*J256-G256*J259</f>
        <v>1</v>
      </c>
      <c r="O256" s="9">
        <f t="shared" ref="O256" si="1051">(D256*J256+E256*I256+F256*J259+G256*I259)</f>
        <v>0</v>
      </c>
      <c r="P256" s="2">
        <f t="shared" ref="P256" si="1052">D256*K256+F256*K259-E256*L256-G256*L259</f>
        <v>0</v>
      </c>
      <c r="Q256" s="8">
        <f t="shared" ref="Q256" si="1053">(D256*L256+E256*K256+F256*L259+G256*K259)</f>
        <v>0.85197687256514909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1054">N256*S256+P256*S259-O256*T256-Q256*T259</f>
        <v>0.23758753695401125</v>
      </c>
      <c r="Y256" s="9">
        <f t="shared" ref="Y256" si="1055">(N256*T256+O256*S256+P256*T259+Q256*S259)</f>
        <v>0</v>
      </c>
      <c r="Z256" s="2">
        <f t="shared" ref="Z256" si="1056">N256*U256+P256*U259-O256*V256-Q256*V259</f>
        <v>0</v>
      </c>
      <c r="AA256" s="8">
        <f t="shared" ref="AA256" si="1057">(N256*V256+O256*U256+P256*V259+Q256*U259)</f>
        <v>0.85197687256514909</v>
      </c>
      <c r="AB256" s="22"/>
      <c r="AC256" s="1">
        <v>1</v>
      </c>
      <c r="AD256" s="9">
        <v>0</v>
      </c>
      <c r="AE256" s="2">
        <v>0</v>
      </c>
      <c r="AF256" s="9">
        <f t="shared" ref="AF256" si="1058">$B256*$AE$9</f>
        <v>0.59991059999999996</v>
      </c>
      <c r="AH256" s="1">
        <f t="shared" ref="AH256" si="1059">X256*AC256+Z256*AC259-Y256*AD256-AA256*AD259</f>
        <v>0.23758753695401125</v>
      </c>
      <c r="AI256" s="9">
        <f t="shared" ref="AI256" si="1060">(X256*AD256+Y256*AC256+Z256*AD259+AA256*AC259)</f>
        <v>0</v>
      </c>
      <c r="AJ256" s="2">
        <f t="shared" ref="AJ256" si="1061">X256*AE256+Z256*AE259-Y256*AF256-AA256*AF259</f>
        <v>0</v>
      </c>
      <c r="AK256" s="8">
        <f t="shared" ref="AK256" si="1062">(X256*AF256+Y256*AE256+Z256*AF259+AA256*AE259)</f>
        <v>0.99450815441175211</v>
      </c>
      <c r="AM256" s="26">
        <f t="shared" ref="AM256" si="1063">20*LOG((2*$AH$9)/(($AH$9*AH256+AJ256+$AH$9*AH259+AJ259)^2+($AH$9*AI256+AK256+$AH$9*AI259+AK259)^2)^0.5)</f>
        <v>-3.9632754950175215E-2</v>
      </c>
      <c r="AO256" s="133">
        <f t="shared" ref="AO256" si="1064">((AI256^2+AJ256^2+AK256^2+AL256^2)/(AI259^2+AJ259^2+AK259^2+AL259^2))^0.5</f>
        <v>0.998925239873096</v>
      </c>
      <c r="AP256" s="13"/>
      <c r="AQ256" s="81">
        <f t="shared" si="916"/>
        <v>4.54</v>
      </c>
      <c r="AR256" s="82">
        <f t="shared" si="917"/>
        <v>-31.715861316366517</v>
      </c>
      <c r="AS256" s="86">
        <f t="shared" si="918"/>
        <v>60.406225753915635</v>
      </c>
      <c r="AT256" s="88"/>
      <c r="AU256" s="14">
        <f t="shared" si="915"/>
        <v>5.8946261181661272</v>
      </c>
      <c r="AV256" s="86">
        <f t="shared" si="936"/>
        <v>0.10288500079988853</v>
      </c>
      <c r="AW256" s="137">
        <f t="shared" si="919"/>
        <v>-2.9264728212572864E-3</v>
      </c>
    </row>
    <row r="257" spans="2:49" ht="18.649999999999999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O257" s="134"/>
      <c r="AP257" s="33"/>
      <c r="AQ257" s="81">
        <f t="shared" si="916"/>
        <v>4.5599999999999996</v>
      </c>
      <c r="AR257" s="82">
        <f t="shared" si="917"/>
        <v>-31.780508625738445</v>
      </c>
      <c r="AS257" s="86">
        <f t="shared" si="918"/>
        <v>60.524118276278955</v>
      </c>
      <c r="AT257" s="88"/>
      <c r="AU257" s="14">
        <f t="shared" si="915"/>
        <v>5.8497321473444757</v>
      </c>
      <c r="AV257" s="86">
        <f t="shared" si="936"/>
        <v>0.10210139080660444</v>
      </c>
      <c r="AW257" s="137">
        <f t="shared" si="919"/>
        <v>-2.8832188037854409E-3</v>
      </c>
    </row>
    <row r="258" spans="2:49" ht="18.649999999999999" customHeight="1" thickBot="1">
      <c r="D258" s="209" t="s">
        <v>66</v>
      </c>
      <c r="E258" s="210"/>
      <c r="F258" s="211" t="s">
        <v>67</v>
      </c>
      <c r="G258" s="212"/>
      <c r="H258" s="204"/>
      <c r="I258" s="209" t="s">
        <v>68</v>
      </c>
      <c r="J258" s="210"/>
      <c r="K258" s="211" t="s">
        <v>69</v>
      </c>
      <c r="L258" s="212"/>
      <c r="N258" s="213" t="s">
        <v>70</v>
      </c>
      <c r="O258" s="214"/>
      <c r="P258" s="215" t="s">
        <v>71</v>
      </c>
      <c r="Q258" s="216"/>
      <c r="S258" s="209" t="s">
        <v>72</v>
      </c>
      <c r="T258" s="210"/>
      <c r="U258" s="211" t="s">
        <v>73</v>
      </c>
      <c r="V258" s="212"/>
      <c r="W258" s="22"/>
      <c r="X258" s="213" t="s">
        <v>74</v>
      </c>
      <c r="Y258" s="214"/>
      <c r="Z258" s="215" t="s">
        <v>75</v>
      </c>
      <c r="AA258" s="216"/>
      <c r="AB258" s="22"/>
      <c r="AC258" s="209" t="s">
        <v>76</v>
      </c>
      <c r="AD258" s="210"/>
      <c r="AE258" s="211" t="s">
        <v>77</v>
      </c>
      <c r="AF258" s="212"/>
      <c r="AG258" s="22"/>
      <c r="AH258" s="213" t="s">
        <v>78</v>
      </c>
      <c r="AI258" s="214"/>
      <c r="AJ258" s="215" t="s">
        <v>79</v>
      </c>
      <c r="AK258" s="216"/>
      <c r="AL258" s="22"/>
      <c r="AM258" s="44" t="s">
        <v>6</v>
      </c>
      <c r="AO258" s="135" t="s">
        <v>42</v>
      </c>
      <c r="AP258" s="33"/>
      <c r="AQ258" s="81">
        <f t="shared" si="916"/>
        <v>4.58</v>
      </c>
      <c r="AR258" s="82">
        <f t="shared" si="917"/>
        <v>-31.844999003401501</v>
      </c>
      <c r="AS258" s="86">
        <f t="shared" si="918"/>
        <v>60.641112919225847</v>
      </c>
      <c r="AT258" s="88"/>
      <c r="AU258" s="14">
        <f t="shared" si="915"/>
        <v>5.8053314331023911</v>
      </c>
      <c r="AV258" s="86">
        <f t="shared" si="936"/>
        <v>0.10132639086969157</v>
      </c>
      <c r="AW258" s="137">
        <f t="shared" si="919"/>
        <v>-2.8407069811413038E-3</v>
      </c>
    </row>
    <row r="259" spans="2:49" ht="18.649999999999999" customHeight="1" thickTop="1" thickBot="1">
      <c r="D259" s="1">
        <v>0</v>
      </c>
      <c r="E259" s="8">
        <f t="shared" ref="E259" si="1065">$E$9*$B256</f>
        <v>0.41936540000000005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1066">D259*I256+F259*I259-E259*J256-G259*J259</f>
        <v>0</v>
      </c>
      <c r="O259" s="9">
        <f t="shared" ref="O259" si="1067">(D259*J256+E259*I256+F259*J259+G259*I259)</f>
        <v>0.41936540000000005</v>
      </c>
      <c r="P259" s="2">
        <f t="shared" ref="P259" si="1068">D259*K256+F259*K259-E259*L256-G259*L259</f>
        <v>0.6427103780459672</v>
      </c>
      <c r="Q259" s="8">
        <f t="shared" ref="Q259" si="1069">(D259*L256+E259*K256+F259*L259+G259*K259)</f>
        <v>0</v>
      </c>
      <c r="S259" s="1">
        <v>0</v>
      </c>
      <c r="T259" s="8">
        <f t="shared" ref="T259" si="1070">$T$9*$B256</f>
        <v>0.89487459999999996</v>
      </c>
      <c r="U259" s="2">
        <v>1</v>
      </c>
      <c r="V259" s="8">
        <v>0</v>
      </c>
      <c r="X259" s="1">
        <f t="shared" ref="X259" si="1071">N259*S256+P259*S259-O259*T256-Q259*T259</f>
        <v>0</v>
      </c>
      <c r="Y259" s="9">
        <f t="shared" ref="Y259" si="1072">(N259*T256+O259*S256+P259*T259+Q259*S259)</f>
        <v>0.99451059246973372</v>
      </c>
      <c r="Z259" s="2">
        <f t="shared" ref="Z259" si="1073">N259*U256+P259*U259-O259*V256-Q259*V259</f>
        <v>0.6427103780459672</v>
      </c>
      <c r="AA259" s="8">
        <f t="shared" ref="AA259" si="1074">(N259*V256+O259*U256+P259*V259+Q259*U259)</f>
        <v>0</v>
      </c>
      <c r="AB259" s="22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1075">X259*AC256+Z259*AC259-Y259*AD256-AA259*AD259</f>
        <v>0</v>
      </c>
      <c r="AI259" s="9">
        <f t="shared" ref="AI259" si="1076">(X259*AD256+Y259*AC256+Z259*AD259+AA259*AC259)</f>
        <v>0.99451059246973372</v>
      </c>
      <c r="AJ259" s="2">
        <f t="shared" ref="AJ259" si="1077">X259*AE256+Z259*AE259-Y259*AF256-AA259*AF259</f>
        <v>4.6092931811093751E-2</v>
      </c>
      <c r="AK259" s="8">
        <f t="shared" ref="AK259" si="1078">(X259*AF256+Y259*AE256+Z259*AF259+AA259*AE259)</f>
        <v>0</v>
      </c>
      <c r="AM259" s="45">
        <f t="shared" ref="AM259" si="1079">(180/PI())*ATAN(-1*(($AH$9*AJ256+AL256+$AH$9*AJ259+AL259)/($AH$9*AI256+AK256+$AH$9*AI259+AK259)))</f>
        <v>-1.327517837584244</v>
      </c>
      <c r="AO259" s="206">
        <f t="shared" ref="AO259" si="1080">20*LOG(((($AH$9*AH256+AJ256-$AH$9*AH259-AJ259)^2+($AH$9*AI256+AK256-$AH$9*AI259-AK259)^2)/(($AH$9*AH256+AJ256+$AH$9*AH259+AJ259)^2+($AH$9*AI256+AK256+$AH$9*AI259+AK259)^2))^0.5)</f>
        <v>-20.417101800092475</v>
      </c>
      <c r="AP259" s="33"/>
      <c r="AQ259" s="81">
        <f t="shared" si="916"/>
        <v>4.5999999999999996</v>
      </c>
      <c r="AR259" s="82">
        <f t="shared" si="917"/>
        <v>-31.909331686384395</v>
      </c>
      <c r="AS259" s="86">
        <f t="shared" si="918"/>
        <v>60.757219547887892</v>
      </c>
      <c r="AT259" s="88"/>
      <c r="AU259" s="14">
        <f t="shared" si="915"/>
        <v>5.7614169529080161</v>
      </c>
      <c r="AV259" s="86">
        <f t="shared" si="936"/>
        <v>0.1005598783987007</v>
      </c>
      <c r="AW259" s="137">
        <f t="shared" si="919"/>
        <v>-2.798923840405843E-3</v>
      </c>
    </row>
    <row r="260" spans="2:49" ht="18.649999999999999" customHeight="1">
      <c r="AO260" s="33"/>
      <c r="AP260" s="33"/>
      <c r="AQ260" s="81">
        <f t="shared" si="916"/>
        <v>4.62</v>
      </c>
      <c r="AR260" s="82">
        <f t="shared" si="917"/>
        <v>-31.973505971387901</v>
      </c>
      <c r="AS260" s="86">
        <f t="shared" si="918"/>
        <v>60.872447886946055</v>
      </c>
      <c r="AT260" s="84"/>
      <c r="AU260" s="14">
        <f t="shared" si="915"/>
        <v>5.7179818080862583</v>
      </c>
      <c r="AV260" s="86">
        <f t="shared" si="936"/>
        <v>9.9801732965535211E-2</v>
      </c>
      <c r="AW260" s="137">
        <f t="shared" si="919"/>
        <v>-2.7578560869652392E-3</v>
      </c>
    </row>
    <row r="261" spans="2:49" ht="18.649999999999999" customHeight="1" thickBot="1">
      <c r="D261" s="22" t="s">
        <v>80</v>
      </c>
      <c r="E261" s="22"/>
      <c r="F261" s="22"/>
      <c r="G261" s="22"/>
      <c r="H261" s="22"/>
      <c r="I261" s="22" t="s">
        <v>81</v>
      </c>
      <c r="J261" s="22"/>
      <c r="K261" s="22"/>
      <c r="L261" s="22"/>
      <c r="M261" s="23"/>
      <c r="N261" s="23"/>
      <c r="O261" s="24" t="s">
        <v>82</v>
      </c>
      <c r="P261" s="23"/>
      <c r="Q261" s="23"/>
      <c r="R261" s="23"/>
      <c r="S261" s="22"/>
      <c r="T261" s="22" t="s">
        <v>83</v>
      </c>
      <c r="U261" s="23"/>
      <c r="V261" s="23"/>
      <c r="W261" s="23"/>
      <c r="X261" s="23"/>
      <c r="Y261" s="24" t="s">
        <v>84</v>
      </c>
      <c r="Z261" s="23"/>
      <c r="AA261" s="23"/>
      <c r="AB261" s="23"/>
      <c r="AC261" s="24" t="s">
        <v>85</v>
      </c>
      <c r="AD261" s="22"/>
      <c r="AE261" s="22"/>
      <c r="AF261" s="22"/>
      <c r="AG261" s="22"/>
      <c r="AH261" s="23"/>
      <c r="AI261" s="24" t="s">
        <v>86</v>
      </c>
      <c r="AJ261" s="23"/>
      <c r="AK261" s="23"/>
      <c r="AL261" s="22"/>
      <c r="AQ261" s="81">
        <f t="shared" si="916"/>
        <v>4.6399999999999997</v>
      </c>
      <c r="AR261" s="82">
        <f t="shared" si="917"/>
        <v>-32.037521212265425</v>
      </c>
      <c r="AS261" s="86">
        <f t="shared" si="918"/>
        <v>60.986807523107778</v>
      </c>
      <c r="AT261" s="84"/>
      <c r="AU261" s="14">
        <f t="shared" si="915"/>
        <v>5.6750192211256341</v>
      </c>
      <c r="AV261" s="86">
        <f t="shared" si="936"/>
        <v>9.9051836257552831E-2</v>
      </c>
      <c r="AW261" s="137">
        <f t="shared" si="919"/>
        <v>-2.7174906439071337E-3</v>
      </c>
    </row>
    <row r="262" spans="2:49" ht="18.649999999999999" customHeight="1" thickBot="1">
      <c r="B262" s="11"/>
      <c r="D262" s="217" t="s">
        <v>55</v>
      </c>
      <c r="E262" s="218"/>
      <c r="F262" s="219" t="s">
        <v>56</v>
      </c>
      <c r="G262" s="220"/>
      <c r="H262" s="204"/>
      <c r="I262" s="217" t="s">
        <v>87</v>
      </c>
      <c r="J262" s="218"/>
      <c r="K262" s="219" t="s">
        <v>88</v>
      </c>
      <c r="L262" s="220"/>
      <c r="M262" s="23"/>
      <c r="N262" s="213" t="s">
        <v>57</v>
      </c>
      <c r="O262" s="214"/>
      <c r="P262" s="215" t="s">
        <v>58</v>
      </c>
      <c r="Q262" s="216"/>
      <c r="R262" s="23"/>
      <c r="S262" s="217" t="s">
        <v>59</v>
      </c>
      <c r="T262" s="218"/>
      <c r="U262" s="219" t="s">
        <v>60</v>
      </c>
      <c r="V262" s="220"/>
      <c r="W262" s="22"/>
      <c r="X262" s="213" t="s">
        <v>61</v>
      </c>
      <c r="Y262" s="214"/>
      <c r="Z262" s="215" t="s">
        <v>62</v>
      </c>
      <c r="AA262" s="216"/>
      <c r="AB262" s="22"/>
      <c r="AC262" s="217" t="s">
        <v>63</v>
      </c>
      <c r="AD262" s="218"/>
      <c r="AE262" s="219" t="s">
        <v>89</v>
      </c>
      <c r="AF262" s="220"/>
      <c r="AG262" s="22"/>
      <c r="AH262" s="213" t="s">
        <v>64</v>
      </c>
      <c r="AI262" s="214"/>
      <c r="AJ262" s="215" t="s">
        <v>65</v>
      </c>
      <c r="AK262" s="216"/>
      <c r="AL262" s="22"/>
      <c r="AM262" s="25" t="s">
        <v>2</v>
      </c>
      <c r="AO262" s="132" t="s">
        <v>41</v>
      </c>
      <c r="AQ262" s="81">
        <f t="shared" si="916"/>
        <v>4.66</v>
      </c>
      <c r="AR262" s="82">
        <f t="shared" si="917"/>
        <v>-32.101376817612227</v>
      </c>
      <c r="AS262" s="86">
        <f t="shared" si="918"/>
        <v>61.100307907530294</v>
      </c>
      <c r="AT262" s="88"/>
      <c r="AU262" s="14">
        <f t="shared" si="915"/>
        <v>5.6325225330711026</v>
      </c>
      <c r="AV262" s="86">
        <f t="shared" si="936"/>
        <v>9.8310072031842069E-2</v>
      </c>
      <c r="AW262" s="137">
        <f t="shared" si="919"/>
        <v>-2.6778146511646245E-3</v>
      </c>
    </row>
    <row r="263" spans="2:49" ht="18.649999999999999" customHeight="1" thickTop="1" thickBot="1">
      <c r="B263" s="36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9">
        <f t="shared" ref="L263" si="1081">IF(0=(1-$J$9*$K$9*$B263^2),10^14,$B263*$K$9/(1-$J$9*$K$9*$B263^2))</f>
        <v>0.88433896170903892</v>
      </c>
      <c r="N263" s="1">
        <f t="shared" ref="N263" si="1082">D263*I263+F263*I266-E263*J263-G263*J266</f>
        <v>1</v>
      </c>
      <c r="O263" s="9">
        <f t="shared" ref="O263" si="1083">(D263*J263+E263*I263+F263*J266+G263*I266)</f>
        <v>0</v>
      </c>
      <c r="P263" s="2">
        <f t="shared" ref="P263" si="1084">D263*K263+F263*K266-E263*L263-G263*L266</f>
        <v>0</v>
      </c>
      <c r="Q263" s="8">
        <f t="shared" ref="Q263" si="1085">(D263*L263+E263*K263+F263*L266+G263*K266)</f>
        <v>0.88433896170903892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1086">N263*S263+P263*S266-O263*T263-Q263*T266</f>
        <v>0.18723908011610602</v>
      </c>
      <c r="Y263" s="9">
        <f t="shared" ref="Y263" si="1087">(N263*T263+O263*S263+P263*T266+Q263*S266)</f>
        <v>0</v>
      </c>
      <c r="Z263" s="2">
        <f t="shared" ref="Z263" si="1088">N263*U263+P263*U266-O263*V263-Q263*V266</f>
        <v>0</v>
      </c>
      <c r="AA263" s="8">
        <f t="shared" ref="AA263" si="1089">(N263*V263+O263*U263+P263*V266+Q263*U266)</f>
        <v>0.88433896170903892</v>
      </c>
      <c r="AB263" s="22"/>
      <c r="AC263" s="1">
        <v>1</v>
      </c>
      <c r="AD263" s="9">
        <v>0</v>
      </c>
      <c r="AE263" s="2">
        <v>0</v>
      </c>
      <c r="AF263" s="9">
        <f t="shared" ref="AF263" si="1090">$B263*$AE$9</f>
        <v>0.61612440000000002</v>
      </c>
      <c r="AH263" s="1">
        <f t="shared" ref="AH263" si="1091">X263*AC263+Z263*AC266-Y263*AD263-AA263*AD266</f>
        <v>0.18723908011610602</v>
      </c>
      <c r="AI263" s="9">
        <f t="shared" ref="AI263" si="1092">(X263*AD263+Y263*AC263+Z263*AD266+AA263*AC266)</f>
        <v>0</v>
      </c>
      <c r="AJ263" s="2">
        <f t="shared" ref="AJ263" si="1093">X263*AE263+Z263*AE266-Y263*AF263-AA263*AF266</f>
        <v>0</v>
      </c>
      <c r="AK263" s="8">
        <f t="shared" ref="AK263" si="1094">(X263*AF263+Y263*AE263+Z263*AF266+AA263*AE266)</f>
        <v>0.99970152760212672</v>
      </c>
      <c r="AM263" s="26">
        <f t="shared" ref="AM263" si="1095">20*LOG((2*$AH$9)/(($AH$9*AH263+AJ263+$AH$9*AH266+AJ266)^2+($AH$9*AI263+AK263+$AH$9*AI266+AK266)^2)^0.5)</f>
        <v>-3.6630015601443966E-2</v>
      </c>
      <c r="AO263" s="133">
        <f t="shared" ref="AO263" si="1096">((AI263^2+AJ263^2+AK263^2+AL263^2)/(AI266^2+AJ266^2+AK266^2+AL266^2))^0.5</f>
        <v>0.99999229169366433</v>
      </c>
      <c r="AP263" s="13"/>
      <c r="AQ263" s="81">
        <f t="shared" si="916"/>
        <v>4.68</v>
      </c>
      <c r="AR263" s="82">
        <f t="shared" si="917"/>
        <v>-32.16507224845801</v>
      </c>
      <c r="AS263" s="86">
        <f t="shared" si="918"/>
        <v>61.212958358191713</v>
      </c>
      <c r="AT263" s="88"/>
      <c r="AU263" s="14">
        <f t="shared" si="915"/>
        <v>5.5904852009776951</v>
      </c>
      <c r="AV263" s="86">
        <f t="shared" si="936"/>
        <v>9.7576326070843517E-2</v>
      </c>
      <c r="AW263" s="137">
        <f t="shared" si="919"/>
        <v>-2.6388154644649301E-3</v>
      </c>
    </row>
    <row r="264" spans="2:49" ht="18.649999999999999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O264" s="134"/>
      <c r="AP264" s="33"/>
      <c r="AQ264" s="81">
        <f t="shared" si="916"/>
        <v>4.7</v>
      </c>
      <c r="AR264" s="82">
        <f t="shared" si="917"/>
        <v>-32.228607016058135</v>
      </c>
      <c r="AS264" s="86">
        <f t="shared" si="918"/>
        <v>61.32476806221127</v>
      </c>
      <c r="AT264" s="88"/>
      <c r="AU264" s="14">
        <f t="shared" si="915"/>
        <v>5.5489007954322505</v>
      </c>
      <c r="AV264" s="86">
        <f t="shared" si="936"/>
        <v>9.6850486139113859E-2</v>
      </c>
      <c r="AW264" s="137">
        <f t="shared" si="919"/>
        <v>-2.6004806540238625E-3</v>
      </c>
    </row>
    <row r="265" spans="2:49" ht="18.649999999999999" customHeight="1" thickBot="1">
      <c r="D265" s="209" t="s">
        <v>66</v>
      </c>
      <c r="E265" s="210"/>
      <c r="F265" s="211" t="s">
        <v>67</v>
      </c>
      <c r="G265" s="212"/>
      <c r="H265" s="204"/>
      <c r="I265" s="209" t="s">
        <v>68</v>
      </c>
      <c r="J265" s="210"/>
      <c r="K265" s="211" t="s">
        <v>69</v>
      </c>
      <c r="L265" s="212"/>
      <c r="N265" s="213" t="s">
        <v>70</v>
      </c>
      <c r="O265" s="214"/>
      <c r="P265" s="215" t="s">
        <v>71</v>
      </c>
      <c r="Q265" s="216"/>
      <c r="S265" s="209" t="s">
        <v>72</v>
      </c>
      <c r="T265" s="210"/>
      <c r="U265" s="211" t="s">
        <v>73</v>
      </c>
      <c r="V265" s="212"/>
      <c r="W265" s="22"/>
      <c r="X265" s="213" t="s">
        <v>74</v>
      </c>
      <c r="Y265" s="214"/>
      <c r="Z265" s="215" t="s">
        <v>75</v>
      </c>
      <c r="AA265" s="216"/>
      <c r="AB265" s="22"/>
      <c r="AC265" s="209" t="s">
        <v>76</v>
      </c>
      <c r="AD265" s="210"/>
      <c r="AE265" s="211" t="s">
        <v>77</v>
      </c>
      <c r="AF265" s="212"/>
      <c r="AG265" s="22"/>
      <c r="AH265" s="213" t="s">
        <v>78</v>
      </c>
      <c r="AI265" s="214"/>
      <c r="AJ265" s="215" t="s">
        <v>79</v>
      </c>
      <c r="AK265" s="216"/>
      <c r="AL265" s="22"/>
      <c r="AM265" s="44" t="s">
        <v>6</v>
      </c>
      <c r="AO265" s="135" t="s">
        <v>42</v>
      </c>
      <c r="AP265" s="33"/>
      <c r="AQ265" s="81">
        <f t="shared" si="916"/>
        <v>4.72</v>
      </c>
      <c r="AR265" s="82">
        <f t="shared" si="917"/>
        <v>-32.291980679778717</v>
      </c>
      <c r="AS265" s="86">
        <f t="shared" si="918"/>
        <v>61.435746078119912</v>
      </c>
      <c r="AT265" s="88"/>
      <c r="AU265" s="14">
        <f t="shared" si="915"/>
        <v>5.5077629981453109</v>
      </c>
      <c r="AV265" s="86">
        <f t="shared" si="936"/>
        <v>9.6132441941240265E-2</v>
      </c>
      <c r="AW265" s="137">
        <f t="shared" si="919"/>
        <v>-2.5627980030902904E-3</v>
      </c>
    </row>
    <row r="266" spans="2:49" ht="18.649999999999999" customHeight="1" thickTop="1" thickBot="1">
      <c r="D266" s="1">
        <v>0</v>
      </c>
      <c r="E266" s="8">
        <f t="shared" ref="E266" si="1097">$E$9*$B263</f>
        <v>0.43069960000000002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1098">D266*I263+F266*I266-E266*J263-G266*J266</f>
        <v>0</v>
      </c>
      <c r="O266" s="9">
        <f t="shared" ref="O266" si="1099">(D266*J263+E266*I263+F266*J266+G266*I266)</f>
        <v>0.43069960000000002</v>
      </c>
      <c r="P266" s="2">
        <f t="shared" ref="P266" si="1100">D266*K263+F266*K266-E266*L263-G266*L266</f>
        <v>0.61911556292750158</v>
      </c>
      <c r="Q266" s="8">
        <f t="shared" ref="Q266" si="1101">(D266*L263+E266*K263+F266*L266+G266*K266)</f>
        <v>0</v>
      </c>
      <c r="S266" s="1">
        <v>0</v>
      </c>
      <c r="T266" s="8">
        <f t="shared" ref="T266" si="1102">$T$9*$B263</f>
        <v>0.9190604</v>
      </c>
      <c r="U266" s="2">
        <v>1</v>
      </c>
      <c r="V266" s="8">
        <v>0</v>
      </c>
      <c r="X266" s="1">
        <f t="shared" ref="X266" si="1103">N266*S263+P266*S266-O266*T263-Q266*T266</f>
        <v>0</v>
      </c>
      <c r="Y266" s="9">
        <f t="shared" ref="Y266" si="1104">(N266*T263+O266*S263+P266*T266+Q266*S266)</f>
        <v>0.99970419691037482</v>
      </c>
      <c r="Z266" s="2">
        <f t="shared" ref="Z266" si="1105">N266*U263+P266*U266-O266*V263-Q266*V266</f>
        <v>0.61911556292750158</v>
      </c>
      <c r="AA266" s="8">
        <f t="shared" ref="AA266" si="1106">(N266*V263+O266*U263+P266*V266+Q266*U266)</f>
        <v>0</v>
      </c>
      <c r="AB266" s="22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1107">X266*AC263+Z266*AC266-Y266*AD263-AA266*AD266</f>
        <v>0</v>
      </c>
      <c r="AI266" s="9">
        <f t="shared" ref="AI266" si="1108">(X266*AD263+Y266*AC263+Z266*AD266+AA266*AC266)</f>
        <v>0.99970419691037482</v>
      </c>
      <c r="AJ266" s="2">
        <f t="shared" ref="AJ266" si="1109">X266*AE263+Z266*AE266-Y266*AF263-AA266*AF266</f>
        <v>3.1734144286150734E-3</v>
      </c>
      <c r="AK266" s="8">
        <f t="shared" ref="AK266" si="1110">(X266*AF263+Y266*AE263+Z266*AF266+AA266*AE266)</f>
        <v>0</v>
      </c>
      <c r="AM266" s="45">
        <f t="shared" ref="AM266" si="1111">(180/PI())*ATAN(-1*(($AH$9*AJ263+AL263+$AH$9*AJ266+AL266)/($AH$9*AI263+AK263+$AH$9*AI266+AK266)))</f>
        <v>-9.0938571645292787E-2</v>
      </c>
      <c r="AO266" s="206">
        <f t="shared" ref="AO266" si="1112">20*LOG(((($AH$9*AH263+AJ263-$AH$9*AH266-AJ266)^2+($AH$9*AI263+AK263-$AH$9*AI266-AK266)^2)/(($AH$9*AH263+AJ263+$AH$9*AH266+AJ266)^2+($AH$9*AI263+AK263+$AH$9*AI266+AK266)^2))^0.5)</f>
        <v>-20.757774211455214</v>
      </c>
      <c r="AP266" s="33"/>
      <c r="AQ266" s="81">
        <f t="shared" si="916"/>
        <v>4.74</v>
      </c>
      <c r="AR266" s="82">
        <f t="shared" si="917"/>
        <v>-32.355192845071365</v>
      </c>
      <c r="AS266" s="86">
        <f t="shared" si="918"/>
        <v>61.545901338082821</v>
      </c>
      <c r="AT266" s="88"/>
      <c r="AU266" s="14">
        <f t="shared" si="915"/>
        <v>5.4670655996067294</v>
      </c>
      <c r="AV266" s="86">
        <f t="shared" si="936"/>
        <v>9.5422085080856436E-2</v>
      </c>
      <c r="AW266" s="137">
        <f t="shared" si="919"/>
        <v>-2.5257555062846351E-3</v>
      </c>
    </row>
    <row r="267" spans="2:49" ht="18.649999999999999" customHeight="1">
      <c r="AO267" s="33"/>
      <c r="AP267" s="33"/>
      <c r="AQ267" s="81">
        <f t="shared" si="916"/>
        <v>4.76</v>
      </c>
      <c r="AR267" s="82">
        <f t="shared" si="917"/>
        <v>-32.418243161533297</v>
      </c>
      <c r="AS267" s="86">
        <f t="shared" si="918"/>
        <v>61.655242650074953</v>
      </c>
      <c r="AT267" s="84"/>
      <c r="AU267" s="14">
        <f t="shared" si="915"/>
        <v>5.4268024967973529</v>
      </c>
      <c r="AV267" s="86">
        <f t="shared" si="936"/>
        <v>9.4719309020753928E-2</v>
      </c>
      <c r="AW267" s="137">
        <f t="shared" si="919"/>
        <v>-2.4893413678259194E-3</v>
      </c>
    </row>
    <row r="268" spans="2:49" ht="18.649999999999999" customHeight="1" thickBot="1">
      <c r="D268" s="22" t="s">
        <v>80</v>
      </c>
      <c r="E268" s="22"/>
      <c r="F268" s="22"/>
      <c r="G268" s="22"/>
      <c r="H268" s="22"/>
      <c r="I268" s="22" t="s">
        <v>81</v>
      </c>
      <c r="J268" s="22"/>
      <c r="K268" s="22"/>
      <c r="L268" s="22"/>
      <c r="M268" s="23"/>
      <c r="N268" s="23"/>
      <c r="O268" s="24" t="s">
        <v>82</v>
      </c>
      <c r="P268" s="23"/>
      <c r="Q268" s="23"/>
      <c r="R268" s="23"/>
      <c r="S268" s="22"/>
      <c r="T268" s="22" t="s">
        <v>83</v>
      </c>
      <c r="U268" s="23"/>
      <c r="V268" s="23"/>
      <c r="W268" s="23"/>
      <c r="X268" s="23"/>
      <c r="Y268" s="24" t="s">
        <v>84</v>
      </c>
      <c r="Z268" s="23"/>
      <c r="AA268" s="23"/>
      <c r="AB268" s="23"/>
      <c r="AC268" s="24" t="s">
        <v>85</v>
      </c>
      <c r="AD268" s="22"/>
      <c r="AE268" s="22"/>
      <c r="AF268" s="22"/>
      <c r="AG268" s="22"/>
      <c r="AH268" s="23"/>
      <c r="AI268" s="24" t="s">
        <v>86</v>
      </c>
      <c r="AJ268" s="23"/>
      <c r="AK268" s="23"/>
      <c r="AL268" s="22"/>
      <c r="AQ268" s="81">
        <f t="shared" si="916"/>
        <v>4.78</v>
      </c>
      <c r="AR268" s="82">
        <f t="shared" si="917"/>
        <v>-32.481131321048991</v>
      </c>
      <c r="AS268" s="86">
        <f t="shared" si="918"/>
        <v>61.763778700010903</v>
      </c>
      <c r="AT268" s="84"/>
      <c r="AU268" s="14">
        <f t="shared" si="915"/>
        <v>5.3869676909625221</v>
      </c>
      <c r="AV268" s="86">
        <f t="shared" si="936"/>
        <v>9.4024009044050894E-2</v>
      </c>
      <c r="AW268" s="137">
        <f t="shared" si="919"/>
        <v>-2.4535439995759861E-3</v>
      </c>
    </row>
    <row r="269" spans="2:49" ht="18.649999999999999" customHeight="1" thickBot="1">
      <c r="B269" s="11"/>
      <c r="D269" s="217" t="s">
        <v>55</v>
      </c>
      <c r="E269" s="218"/>
      <c r="F269" s="219" t="s">
        <v>56</v>
      </c>
      <c r="G269" s="220"/>
      <c r="H269" s="204"/>
      <c r="I269" s="217" t="s">
        <v>87</v>
      </c>
      <c r="J269" s="218"/>
      <c r="K269" s="219" t="s">
        <v>88</v>
      </c>
      <c r="L269" s="220"/>
      <c r="M269" s="23"/>
      <c r="N269" s="213" t="s">
        <v>57</v>
      </c>
      <c r="O269" s="214"/>
      <c r="P269" s="215" t="s">
        <v>58</v>
      </c>
      <c r="Q269" s="216"/>
      <c r="R269" s="23"/>
      <c r="S269" s="217" t="s">
        <v>59</v>
      </c>
      <c r="T269" s="218"/>
      <c r="U269" s="219" t="s">
        <v>60</v>
      </c>
      <c r="V269" s="220"/>
      <c r="W269" s="22"/>
      <c r="X269" s="213" t="s">
        <v>61</v>
      </c>
      <c r="Y269" s="214"/>
      <c r="Z269" s="215" t="s">
        <v>62</v>
      </c>
      <c r="AA269" s="216"/>
      <c r="AB269" s="22"/>
      <c r="AC269" s="217" t="s">
        <v>63</v>
      </c>
      <c r="AD269" s="218"/>
      <c r="AE269" s="219" t="s">
        <v>89</v>
      </c>
      <c r="AF269" s="220"/>
      <c r="AG269" s="22"/>
      <c r="AH269" s="213" t="s">
        <v>64</v>
      </c>
      <c r="AI269" s="214"/>
      <c r="AJ269" s="215" t="s">
        <v>65</v>
      </c>
      <c r="AK269" s="216"/>
      <c r="AL269" s="22"/>
      <c r="AM269" s="25" t="s">
        <v>2</v>
      </c>
      <c r="AO269" s="132" t="s">
        <v>41</v>
      </c>
      <c r="AQ269" s="81">
        <f t="shared" si="916"/>
        <v>4.8</v>
      </c>
      <c r="AR269" s="82">
        <f t="shared" si="917"/>
        <v>-32.543857056009585</v>
      </c>
      <c r="AS269" s="86">
        <f t="shared" si="918"/>
        <v>61.871518053830151</v>
      </c>
      <c r="AT269" s="88"/>
      <c r="AU269" s="14">
        <f t="shared" si="915"/>
        <v>5.3475552854506434</v>
      </c>
      <c r="AV269" s="86">
        <f t="shared" si="936"/>
        <v>9.3336082216252628E-2</v>
      </c>
      <c r="AW269" s="137">
        <f t="shared" si="919"/>
        <v>-2.4183520189857543E-3</v>
      </c>
    </row>
    <row r="270" spans="2:49" ht="18.649999999999999" customHeight="1" thickTop="1" thickBot="1">
      <c r="B270" s="36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9">
        <f t="shared" ref="L270" si="1113">IF(0=(1-$J$9*$K$9*$B270^2),10^14,$B270*$K$9/(1-$J$9*$K$9*$B270^2))</f>
        <v>0.91766296557721494</v>
      </c>
      <c r="N270" s="1">
        <f t="shared" ref="N270" si="1114">D270*I270+F270*I273-E270*J270-G270*J273</f>
        <v>1</v>
      </c>
      <c r="O270" s="9">
        <f t="shared" ref="O270" si="1115">(D270*J270+E270*I270+F270*J273+G270*I273)</f>
        <v>0</v>
      </c>
      <c r="P270" s="2">
        <f t="shared" ref="P270" si="1116">D270*K270+F270*K273-E270*L270-G270*L273</f>
        <v>0</v>
      </c>
      <c r="Q270" s="8">
        <f t="shared" ref="Q270" si="1117">(D270*L270+E270*K270+F270*L273+G270*K273)</f>
        <v>0.91766296557721494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1118">N270*S270+P270*S273-O270*T270-Q270*T273</f>
        <v>0.13441789483856115</v>
      </c>
      <c r="Y270" s="9">
        <f t="shared" ref="Y270" si="1119">(N270*T270+O270*S270+P270*T273+Q270*S273)</f>
        <v>0</v>
      </c>
      <c r="Z270" s="2">
        <f t="shared" ref="Z270" si="1120">N270*U270+P270*U273-O270*V270-Q270*V273</f>
        <v>0</v>
      </c>
      <c r="AA270" s="8">
        <f t="shared" ref="AA270" si="1121">(N270*V270+O270*U270+P270*V273+Q270*U273)</f>
        <v>0.91766296557721494</v>
      </c>
      <c r="AB270" s="22"/>
      <c r="AC270" s="1">
        <v>1</v>
      </c>
      <c r="AD270" s="9">
        <v>0</v>
      </c>
      <c r="AE270" s="2">
        <v>0</v>
      </c>
      <c r="AF270" s="9">
        <f t="shared" ref="AF270" si="1122">$B270*$AE$9</f>
        <v>0.63233820000000007</v>
      </c>
      <c r="AH270" s="1">
        <f t="shared" ref="AH270" si="1123">X270*AC270+Z270*AC273-Y270*AD270-AA270*AD273</f>
        <v>0.13441789483856115</v>
      </c>
      <c r="AI270" s="9">
        <f t="shared" ref="AI270" si="1124">(X270*AD270+Y270*AC270+Z270*AD273+AA270*AC273)</f>
        <v>0</v>
      </c>
      <c r="AJ270" s="2">
        <f t="shared" ref="AJ270" si="1125">X270*AE270+Z270*AE273-Y270*AF270-AA270*AF273</f>
        <v>0</v>
      </c>
      <c r="AK270" s="8">
        <f t="shared" ref="AK270" si="1126">(X270*AF270+Y270*AE270+Z270*AF273+AA270*AE273)</f>
        <v>1.00266053524722</v>
      </c>
      <c r="AM270" s="26">
        <f t="shared" ref="AM270" si="1127">20*LOG((2*$AH$9)/(($AH$9*AH270+AJ270+$AH$9*AH273+AJ273)^2+($AH$9*AI270+AK270+$AH$9*AI273+AK273)^2)^0.5)</f>
        <v>-3.2777356354133376E-2</v>
      </c>
      <c r="AO270" s="133">
        <f t="shared" ref="AO270" si="1128">((AI270^2+AJ270^2+AK270^2+AL270^2)/(AI273^2+AJ273^2+AK273^2+AL273^2))^0.5</f>
        <v>0.99921570635470391</v>
      </c>
      <c r="AP270" s="13"/>
      <c r="AQ270" s="81">
        <f t="shared" si="916"/>
        <v>4.82</v>
      </c>
      <c r="AR270" s="82">
        <f t="shared" si="917"/>
        <v>-32.606420137606463</v>
      </c>
      <c r="AS270" s="86">
        <f t="shared" si="918"/>
        <v>61.978469159539166</v>
      </c>
      <c r="AT270" s="88"/>
      <c r="AU270" s="14">
        <f t="shared" si="915"/>
        <v>5.3085594835921475</v>
      </c>
      <c r="AV270" s="86">
        <f t="shared" si="936"/>
        <v>9.2655427348479771E-2</v>
      </c>
      <c r="AW270" s="137">
        <f t="shared" si="919"/>
        <v>-2.3837542469319429E-3</v>
      </c>
    </row>
    <row r="271" spans="2:49" ht="18.649999999999999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O271" s="134"/>
      <c r="AP271" s="33"/>
      <c r="AQ271" s="81">
        <f t="shared" si="916"/>
        <v>4.84</v>
      </c>
      <c r="AR271" s="82">
        <f t="shared" si="917"/>
        <v>-32.668820374195768</v>
      </c>
      <c r="AS271" s="86">
        <f t="shared" si="918"/>
        <v>62.084640349211007</v>
      </c>
      <c r="AT271" s="88"/>
      <c r="AU271" s="14">
        <f t="shared" si="915"/>
        <v>5.2699745866471863</v>
      </c>
      <c r="AV271" s="86">
        <f t="shared" si="936"/>
        <v>9.1981944961419079E-2</v>
      </c>
      <c r="AW271" s="137">
        <f t="shared" si="919"/>
        <v>-2.3497397054423061E-3</v>
      </c>
    </row>
    <row r="272" spans="2:49" ht="18.649999999999999" customHeight="1" thickBot="1">
      <c r="D272" s="209" t="s">
        <v>66</v>
      </c>
      <c r="E272" s="210"/>
      <c r="F272" s="211" t="s">
        <v>67</v>
      </c>
      <c r="G272" s="212"/>
      <c r="H272" s="204"/>
      <c r="I272" s="209" t="s">
        <v>68</v>
      </c>
      <c r="J272" s="210"/>
      <c r="K272" s="211" t="s">
        <v>69</v>
      </c>
      <c r="L272" s="212"/>
      <c r="N272" s="213" t="s">
        <v>70</v>
      </c>
      <c r="O272" s="214"/>
      <c r="P272" s="215" t="s">
        <v>71</v>
      </c>
      <c r="Q272" s="216"/>
      <c r="S272" s="209" t="s">
        <v>72</v>
      </c>
      <c r="T272" s="210"/>
      <c r="U272" s="211" t="s">
        <v>73</v>
      </c>
      <c r="V272" s="212"/>
      <c r="W272" s="22"/>
      <c r="X272" s="213" t="s">
        <v>74</v>
      </c>
      <c r="Y272" s="214"/>
      <c r="Z272" s="215" t="s">
        <v>75</v>
      </c>
      <c r="AA272" s="216"/>
      <c r="AB272" s="22"/>
      <c r="AC272" s="209" t="s">
        <v>76</v>
      </c>
      <c r="AD272" s="210"/>
      <c r="AE272" s="211" t="s">
        <v>77</v>
      </c>
      <c r="AF272" s="212"/>
      <c r="AG272" s="22"/>
      <c r="AH272" s="213" t="s">
        <v>78</v>
      </c>
      <c r="AI272" s="214"/>
      <c r="AJ272" s="215" t="s">
        <v>79</v>
      </c>
      <c r="AK272" s="216"/>
      <c r="AL272" s="22"/>
      <c r="AM272" s="44" t="s">
        <v>6</v>
      </c>
      <c r="AO272" s="135" t="s">
        <v>42</v>
      </c>
      <c r="AP272" s="33"/>
      <c r="AQ272" s="81">
        <f t="shared" si="916"/>
        <v>4.8600000000000003</v>
      </c>
      <c r="AR272" s="82">
        <f t="shared" si="917"/>
        <v>-32.731057609730513</v>
      </c>
      <c r="AS272" s="86">
        <f t="shared" si="918"/>
        <v>62.190039840943953</v>
      </c>
      <c r="AT272" s="88"/>
      <c r="AU272" s="14">
        <f t="shared" si="915"/>
        <v>5.231794991795736</v>
      </c>
      <c r="AV272" s="86">
        <f t="shared" si="936"/>
        <v>9.13155372503726E-2</v>
      </c>
      <c r="AW272" s="137">
        <f t="shared" si="919"/>
        <v>-2.3162976153325312E-3</v>
      </c>
    </row>
    <row r="273" spans="2:49" ht="18.649999999999999" customHeight="1" thickTop="1" thickBot="1">
      <c r="D273" s="1">
        <v>0</v>
      </c>
      <c r="E273" s="8">
        <f t="shared" ref="E273" si="1129">$E$9*$B270</f>
        <v>0.44203380000000003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1130">D273*I270+F273*I273-E273*J270-G273*J273</f>
        <v>0</v>
      </c>
      <c r="O273" s="9">
        <f t="shared" ref="O273" si="1131">(D273*J270+E273*I270+F273*J273+G273*I273)</f>
        <v>0.44203380000000003</v>
      </c>
      <c r="P273" s="2">
        <f t="shared" ref="P273" si="1132">D273*K270+F273*K273-E273*L270-G273*L273</f>
        <v>0.59436195220663446</v>
      </c>
      <c r="Q273" s="8">
        <f t="shared" ref="Q273" si="1133">(D273*L270+E273*K270+F273*L273+G273*K273)</f>
        <v>0</v>
      </c>
      <c r="S273" s="1">
        <v>0</v>
      </c>
      <c r="T273" s="8">
        <f t="shared" ref="T273" si="1134">$T$9*$B270</f>
        <v>0.94324620000000003</v>
      </c>
      <c r="U273" s="2">
        <v>1</v>
      </c>
      <c r="V273" s="8">
        <v>0</v>
      </c>
      <c r="X273" s="1">
        <f t="shared" ref="X273" si="1135">N273*S270+P273*S273-O273*T270-Q273*T273</f>
        <v>0</v>
      </c>
      <c r="Y273" s="9">
        <f t="shared" ref="Y273" si="1136">(N273*T270+O273*S270+P273*T273+Q273*S273)</f>
        <v>1.0026634528434895</v>
      </c>
      <c r="Z273" s="2">
        <f t="shared" ref="Z273" si="1137">N273*U270+P273*U273-O273*V270-Q273*V273</f>
        <v>0.59436195220663446</v>
      </c>
      <c r="AA273" s="8">
        <f t="shared" ref="AA273" si="1138">(N273*V270+O273*U270+P273*V273+Q273*U273)</f>
        <v>0</v>
      </c>
      <c r="AB273" s="22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1139">X273*AC270+Z273*AC273-Y273*AD270-AA273*AD273</f>
        <v>0</v>
      </c>
      <c r="AI273" s="9">
        <f t="shared" ref="AI273" si="1140">(X273*AD270+Y273*AC270+Z273*AD273+AA273*AC273)</f>
        <v>1.0026634528434895</v>
      </c>
      <c r="AJ273" s="2">
        <f t="shared" ref="AJ273" si="1141">X273*AE270+Z273*AE273-Y273*AF270-AA273*AF273</f>
        <v>-3.9660450770202638E-2</v>
      </c>
      <c r="AK273" s="8">
        <f t="shared" ref="AK273" si="1142">(X273*AF270+Y273*AE270+Z273*AF273+AA273*AE273)</f>
        <v>0</v>
      </c>
      <c r="AM273" s="45">
        <f t="shared" ref="AM273" si="1143">(180/PI())*ATAN(-1*(($AH$9*AJ270+AL270+$AH$9*AJ273+AL273)/($AH$9*AI270+AK270+$AH$9*AI273+AK273)))</f>
        <v>1.1330240119611665</v>
      </c>
      <c r="AO273" s="206">
        <f t="shared" ref="AO273" si="1144">20*LOG(((($AH$9*AH270+AJ270-$AH$9*AH273-AJ273)^2+($AH$9*AI270+AK270-$AH$9*AI273-AK273)^2)/(($AH$9*AH270+AJ270+$AH$9*AH273+AJ273)^2+($AH$9*AI270+AK270+$AH$9*AI273+AK273)^2))^0.5)</f>
        <v>-21.238482255892034</v>
      </c>
      <c r="AP273" s="33"/>
      <c r="AQ273" s="81">
        <f t="shared" si="916"/>
        <v>4.88</v>
      </c>
      <c r="AR273" s="82">
        <f t="shared" si="917"/>
        <v>-32.793131722257314</v>
      </c>
      <c r="AS273" s="86">
        <f t="shared" si="918"/>
        <v>62.294675740779866</v>
      </c>
      <c r="AT273" s="88"/>
      <c r="AU273" s="14">
        <f t="shared" si="915"/>
        <v>5.1940151901848219</v>
      </c>
      <c r="AV273" s="86">
        <f t="shared" si="936"/>
        <v>9.0656108051030401E-2</v>
      </c>
      <c r="AW273" s="137">
        <f t="shared" si="919"/>
        <v>-2.2834173937885502E-3</v>
      </c>
    </row>
    <row r="274" spans="2:49" ht="18.649999999999999" customHeight="1">
      <c r="AO274" s="33"/>
      <c r="AP274" s="33"/>
      <c r="AQ274" s="81">
        <f t="shared" si="916"/>
        <v>4.9000000000000004</v>
      </c>
      <c r="AR274" s="82">
        <f t="shared" si="917"/>
        <v>-32.855042622474926</v>
      </c>
      <c r="AS274" s="86">
        <f t="shared" si="918"/>
        <v>62.398556044583565</v>
      </c>
      <c r="AT274" s="84"/>
      <c r="AU274" s="14">
        <f t="shared" si="915"/>
        <v>5.1566297650162731</v>
      </c>
      <c r="AV274" s="86">
        <f t="shared" si="936"/>
        <v>9.0003562806225804E-2</v>
      </c>
      <c r="AW274" s="137">
        <f t="shared" si="919"/>
        <v>-2.2510886518604892E-3</v>
      </c>
    </row>
    <row r="275" spans="2:49" ht="18.649999999999999" customHeight="1" thickBot="1">
      <c r="D275" s="22" t="s">
        <v>80</v>
      </c>
      <c r="E275" s="22"/>
      <c r="F275" s="22"/>
      <c r="G275" s="22"/>
      <c r="H275" s="22"/>
      <c r="I275" s="22" t="s">
        <v>81</v>
      </c>
      <c r="J275" s="22"/>
      <c r="K275" s="22"/>
      <c r="L275" s="22"/>
      <c r="M275" s="23"/>
      <c r="N275" s="23"/>
      <c r="O275" s="24" t="s">
        <v>82</v>
      </c>
      <c r="P275" s="23"/>
      <c r="Q275" s="23"/>
      <c r="R275" s="23"/>
      <c r="S275" s="22"/>
      <c r="T275" s="22" t="s">
        <v>83</v>
      </c>
      <c r="U275" s="23"/>
      <c r="V275" s="23"/>
      <c r="W275" s="23"/>
      <c r="X275" s="23"/>
      <c r="Y275" s="24" t="s">
        <v>84</v>
      </c>
      <c r="Z275" s="23"/>
      <c r="AA275" s="23"/>
      <c r="AB275" s="23"/>
      <c r="AC275" s="24" t="s">
        <v>85</v>
      </c>
      <c r="AD275" s="22"/>
      <c r="AE275" s="22"/>
      <c r="AF275" s="22"/>
      <c r="AG275" s="22"/>
      <c r="AH275" s="23"/>
      <c r="AI275" s="24" t="s">
        <v>86</v>
      </c>
      <c r="AJ275" s="23"/>
      <c r="AK275" s="23"/>
      <c r="AL275" s="22"/>
      <c r="AQ275" s="81">
        <f t="shared" si="916"/>
        <v>4.92</v>
      </c>
      <c r="AR275" s="82">
        <f t="shared" si="917"/>
        <v>-32.916790252351667</v>
      </c>
      <c r="AS275" s="86">
        <f t="shared" si="918"/>
        <v>62.501688639883888</v>
      </c>
      <c r="AT275" s="84"/>
      <c r="AU275" s="14">
        <f t="shared" si="915"/>
        <v>5.1196333896899189</v>
      </c>
      <c r="AV275" s="86">
        <f t="shared" si="936"/>
        <v>8.9357808533440455E-2</v>
      </c>
      <c r="AW275" s="137">
        <f t="shared" si="919"/>
        <v>-2.2193011919106917E-3</v>
      </c>
    </row>
    <row r="276" spans="2:49" ht="18.649999999999999" customHeight="1" thickBot="1">
      <c r="B276" s="11"/>
      <c r="D276" s="217" t="s">
        <v>55</v>
      </c>
      <c r="E276" s="218"/>
      <c r="F276" s="219" t="s">
        <v>56</v>
      </c>
      <c r="G276" s="220"/>
      <c r="H276" s="204"/>
      <c r="I276" s="217" t="s">
        <v>87</v>
      </c>
      <c r="J276" s="218"/>
      <c r="K276" s="219" t="s">
        <v>88</v>
      </c>
      <c r="L276" s="220"/>
      <c r="M276" s="23"/>
      <c r="N276" s="213" t="s">
        <v>57</v>
      </c>
      <c r="O276" s="214"/>
      <c r="P276" s="215" t="s">
        <v>58</v>
      </c>
      <c r="Q276" s="216"/>
      <c r="R276" s="23"/>
      <c r="S276" s="217" t="s">
        <v>59</v>
      </c>
      <c r="T276" s="218"/>
      <c r="U276" s="219" t="s">
        <v>60</v>
      </c>
      <c r="V276" s="220"/>
      <c r="W276" s="22"/>
      <c r="X276" s="213" t="s">
        <v>61</v>
      </c>
      <c r="Y276" s="214"/>
      <c r="Z276" s="215" t="s">
        <v>62</v>
      </c>
      <c r="AA276" s="216"/>
      <c r="AB276" s="22"/>
      <c r="AC276" s="217" t="s">
        <v>63</v>
      </c>
      <c r="AD276" s="218"/>
      <c r="AE276" s="219" t="s">
        <v>89</v>
      </c>
      <c r="AF276" s="220"/>
      <c r="AG276" s="22"/>
      <c r="AH276" s="213" t="s">
        <v>64</v>
      </c>
      <c r="AI276" s="214"/>
      <c r="AJ276" s="215" t="s">
        <v>65</v>
      </c>
      <c r="AK276" s="216"/>
      <c r="AL276" s="22"/>
      <c r="AM276" s="25" t="s">
        <v>2</v>
      </c>
      <c r="AO276" s="132" t="s">
        <v>41</v>
      </c>
      <c r="AQ276" s="81">
        <f t="shared" si="916"/>
        <v>4.9400000000000004</v>
      </c>
      <c r="AR276" s="82">
        <f t="shared" si="917"/>
        <v>-32.978374583799294</v>
      </c>
      <c r="AS276" s="86">
        <f t="shared" si="918"/>
        <v>62.604081307677689</v>
      </c>
      <c r="AT276" s="88"/>
      <c r="AU276" s="14">
        <f t="shared" si="915"/>
        <v>5.0830208259921879</v>
      </c>
      <c r="AV276" s="86">
        <f t="shared" si="936"/>
        <v>8.8718753793073313E-2</v>
      </c>
      <c r="AW276" s="137">
        <f t="shared" si="919"/>
        <v>-2.188045004996511E-3</v>
      </c>
    </row>
    <row r="277" spans="2:49" ht="18.649999999999999" customHeight="1" thickTop="1" thickBot="1">
      <c r="B277" s="36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9">
        <f t="shared" ref="L277" si="1145">IF(0=(1-$J$9*$K$9*$B277^2),10^14,$B277*$K$9/(1-$J$9*$K$9*$B277^2))</f>
        <v>0.95201030064024661</v>
      </c>
      <c r="N277" s="1">
        <f t="shared" ref="N277" si="1146">D277*I277+F277*I280-E277*J277-G277*J280</f>
        <v>1</v>
      </c>
      <c r="O277" s="9">
        <f t="shared" ref="O277" si="1147">(D277*J277+E277*I277+F277*J280+G277*I280)</f>
        <v>0</v>
      </c>
      <c r="P277" s="2">
        <f t="shared" ref="P277" si="1148">D277*K277+F277*K280-E277*L277-G277*L280</f>
        <v>0</v>
      </c>
      <c r="Q277" s="8">
        <f t="shared" ref="Q277" si="1149">(D277*L277+E277*K277+F277*L280+G277*K280)</f>
        <v>0.95201030064024661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1150">N277*S277+P277*S280-O277*T277-Q277*T280</f>
        <v>7.8994770831004923E-2</v>
      </c>
      <c r="Y277" s="9">
        <f t="shared" ref="Y277" si="1151">(N277*T277+O277*S277+P277*T280+Q277*S280)</f>
        <v>0</v>
      </c>
      <c r="Z277" s="2">
        <f t="shared" ref="Z277" si="1152">N277*U277+P277*U280-O277*V277-Q277*V280</f>
        <v>0</v>
      </c>
      <c r="AA277" s="8">
        <f t="shared" ref="AA277" si="1153">(N277*V277+O277*U277+P277*V280+Q277*U280)</f>
        <v>0.95201030064024661</v>
      </c>
      <c r="AB277" s="22"/>
      <c r="AC277" s="1">
        <v>1</v>
      </c>
      <c r="AD277" s="9">
        <v>0</v>
      </c>
      <c r="AE277" s="2">
        <v>0</v>
      </c>
      <c r="AF277" s="9">
        <f t="shared" ref="AF277" si="1154">$B277*$AE$9</f>
        <v>0.64855200000000002</v>
      </c>
      <c r="AH277" s="1">
        <f t="shared" ref="AH277" si="1155">X277*AC277+Z277*AC280-Y277*AD277-AA277*AD280</f>
        <v>7.8994770831004923E-2</v>
      </c>
      <c r="AI277" s="9">
        <f t="shared" ref="AI277" si="1156">(X277*AD277+Y277*AC277+Z277*AD280+AA277*AC280)</f>
        <v>0</v>
      </c>
      <c r="AJ277" s="2">
        <f t="shared" ref="AJ277" si="1157">X277*AE277+Z277*AE280-Y277*AF277-AA277*AF280</f>
        <v>0</v>
      </c>
      <c r="AK277" s="8">
        <f t="shared" ref="AK277" si="1158">(X277*AF277+Y277*AE277+Z277*AF280+AA277*AE280)</f>
        <v>1.0032425172522366</v>
      </c>
      <c r="AM277" s="26">
        <f t="shared" ref="AM277" si="1159">20*LOG((2*$AH$9)/(($AH$9*AH277+AJ277+$AH$9*AH280+AJ280)^2+($AH$9*AI277+AK277+$AH$9*AI280+AK280)^2)^0.5)</f>
        <v>-2.8143924947356895E-2</v>
      </c>
      <c r="AO277" s="133">
        <f t="shared" ref="AO277" si="1160">((AI277^2+AJ277^2+AK277^2+AL277^2)/(AI280^2+AJ280^2+AK280^2+AL280^2))^0.5</f>
        <v>0.99665154615390694</v>
      </c>
      <c r="AP277" s="13"/>
      <c r="AQ277" s="81">
        <f t="shared" si="916"/>
        <v>4.96</v>
      </c>
      <c r="AR277" s="82">
        <f t="shared" si="917"/>
        <v>-33.039795617400785</v>
      </c>
      <c r="AS277" s="86">
        <f t="shared" si="918"/>
        <v>62.70574172419753</v>
      </c>
      <c r="AT277" s="88"/>
      <c r="AU277" s="14">
        <f t="shared" si="915"/>
        <v>5.0467869223168096</v>
      </c>
      <c r="AV277" s="86">
        <f t="shared" si="936"/>
        <v>8.8086308657674708E-2</v>
      </c>
      <c r="AW277" s="137">
        <f t="shared" si="919"/>
        <v>-2.1573102682467048E-3</v>
      </c>
    </row>
    <row r="278" spans="2:49" ht="18.649999999999999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O278" s="134"/>
      <c r="AP278" s="33"/>
      <c r="AQ278" s="81">
        <f t="shared" si="916"/>
        <v>4.9800000000000004</v>
      </c>
      <c r="AR278" s="82">
        <f t="shared" si="917"/>
        <v>-33.101053381189601</v>
      </c>
      <c r="AS278" s="86">
        <f t="shared" si="918"/>
        <v>62.806677462643869</v>
      </c>
      <c r="AT278" s="88"/>
      <c r="AU278" s="14">
        <f t="shared" si="915"/>
        <v>5.0109266119507012</v>
      </c>
      <c r="AV278" s="86">
        <f t="shared" si="936"/>
        <v>8.7460384681644493E-2</v>
      </c>
      <c r="AW278" s="137">
        <f t="shared" si="919"/>
        <v>-2.1270873421610024E-3</v>
      </c>
    </row>
    <row r="279" spans="2:49" ht="18.649999999999999" customHeight="1" thickBot="1">
      <c r="D279" s="209" t="s">
        <v>66</v>
      </c>
      <c r="E279" s="210"/>
      <c r="F279" s="211" t="s">
        <v>67</v>
      </c>
      <c r="G279" s="212"/>
      <c r="H279" s="204"/>
      <c r="I279" s="209" t="s">
        <v>68</v>
      </c>
      <c r="J279" s="210"/>
      <c r="K279" s="211" t="s">
        <v>69</v>
      </c>
      <c r="L279" s="212"/>
      <c r="N279" s="213" t="s">
        <v>70</v>
      </c>
      <c r="O279" s="214"/>
      <c r="P279" s="215" t="s">
        <v>71</v>
      </c>
      <c r="Q279" s="216"/>
      <c r="S279" s="209" t="s">
        <v>72</v>
      </c>
      <c r="T279" s="210"/>
      <c r="U279" s="211" t="s">
        <v>73</v>
      </c>
      <c r="V279" s="212"/>
      <c r="W279" s="22"/>
      <c r="X279" s="213" t="s">
        <v>74</v>
      </c>
      <c r="Y279" s="214"/>
      <c r="Z279" s="215" t="s">
        <v>75</v>
      </c>
      <c r="AA279" s="216"/>
      <c r="AB279" s="22"/>
      <c r="AC279" s="209" t="s">
        <v>76</v>
      </c>
      <c r="AD279" s="210"/>
      <c r="AE279" s="211" t="s">
        <v>77</v>
      </c>
      <c r="AF279" s="212"/>
      <c r="AG279" s="22"/>
      <c r="AH279" s="213" t="s">
        <v>78</v>
      </c>
      <c r="AI279" s="214"/>
      <c r="AJ279" s="215" t="s">
        <v>79</v>
      </c>
      <c r="AK279" s="216"/>
      <c r="AL279" s="22"/>
      <c r="AM279" s="44" t="s">
        <v>6</v>
      </c>
      <c r="AO279" s="135" t="s">
        <v>42</v>
      </c>
      <c r="AP279" s="33"/>
      <c r="AQ279" s="81">
        <f t="shared" si="916"/>
        <v>5</v>
      </c>
      <c r="AR279" s="82">
        <f t="shared" si="917"/>
        <v>-33.162147929478294</v>
      </c>
      <c r="AS279" s="86">
        <f t="shared" si="918"/>
        <v>62.906895994882881</v>
      </c>
      <c r="AT279" s="88"/>
      <c r="AU279" s="14">
        <f t="shared" si="915"/>
        <v>4.9754349113809218</v>
      </c>
      <c r="AV279" s="86">
        <f t="shared" si="936"/>
        <v>8.684089487193862E-2</v>
      </c>
      <c r="AW279" s="137">
        <f t="shared" si="919"/>
        <v>-2.0973667679186881E-3</v>
      </c>
    </row>
    <row r="280" spans="2:49" ht="18.649999999999999" customHeight="1" thickTop="1" thickBot="1">
      <c r="D280" s="1">
        <v>0</v>
      </c>
      <c r="E280" s="8">
        <f t="shared" ref="E280" si="1161">$E$9*$B277</f>
        <v>0.45336800000000005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1162">D280*I277+F280*I280-E280*J277-G280*J280</f>
        <v>0</v>
      </c>
      <c r="O280" s="9">
        <f t="shared" ref="O280" si="1163">(D280*J277+E280*I277+F280*J280+G280*I280)</f>
        <v>0.45336800000000005</v>
      </c>
      <c r="P280" s="2">
        <f t="shared" ref="P280" si="1164">D280*K277+F280*K280-E280*L277-G280*L280</f>
        <v>0.56838899401933263</v>
      </c>
      <c r="Q280" s="8">
        <f t="shared" ref="Q280" si="1165">(D280*L277+E280*K277+F280*L280+G280*K280)</f>
        <v>0</v>
      </c>
      <c r="S280" s="1">
        <v>0</v>
      </c>
      <c r="T280" s="8">
        <f t="shared" ref="T280" si="1166">$T$9*$B277</f>
        <v>0.96743200000000007</v>
      </c>
      <c r="U280" s="2">
        <v>1</v>
      </c>
      <c r="V280" s="8">
        <v>0</v>
      </c>
      <c r="X280" s="1">
        <f t="shared" ref="X280" si="1167">N280*S277+P280*S280-O280*T277-Q280*T280</f>
        <v>0</v>
      </c>
      <c r="Y280" s="9">
        <f t="shared" ref="Y280" si="1168">(N280*T277+O280*S277+P280*T280+Q280*S280)</f>
        <v>1.003245701262111</v>
      </c>
      <c r="Z280" s="2">
        <f t="shared" ref="Z280" si="1169">N280*U277+P280*U280-O280*V277-Q280*V280</f>
        <v>0.56838899401933263</v>
      </c>
      <c r="AA280" s="8">
        <f t="shared" ref="AA280" si="1170">(N280*V277+O280*U277+P280*V280+Q280*U280)</f>
        <v>0</v>
      </c>
      <c r="AB280" s="22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1171">X280*AC277+Z280*AC280-Y280*AD277-AA280*AD280</f>
        <v>0</v>
      </c>
      <c r="AI280" s="9">
        <f t="shared" ref="AI280" si="1172">(X280*AD277+Y280*AC277+Z280*AD280+AA280*AC280)</f>
        <v>1.003245701262111</v>
      </c>
      <c r="AJ280" s="2">
        <f t="shared" ref="AJ280" si="1173">X280*AE277+Z280*AE280-Y280*AF277-AA280*AF280</f>
        <v>-8.2268012025611958E-2</v>
      </c>
      <c r="AK280" s="8">
        <f t="shared" ref="AK280" si="1174">(X280*AF277+Y280*AE277+Z280*AF280+AA280*AE280)</f>
        <v>0</v>
      </c>
      <c r="AM280" s="45">
        <f t="shared" ref="AM280" si="1175">(180/PI())*ATAN(-1*(($AH$9*AJ277+AL277+$AH$9*AJ280+AL280)/($AH$9*AI277+AK277+$AH$9*AI280+AK280)))</f>
        <v>2.3478688659412734</v>
      </c>
      <c r="AO280" s="206">
        <f t="shared" ref="AO280" si="1176">20*LOG(((($AH$9*AH277+AJ277-$AH$9*AH280-AJ280)^2+($AH$9*AI277+AK277-$AH$9*AI280-AK280)^2)/(($AH$9*AH277+AJ277+$AH$9*AH280+AJ280)^2+($AH$9*AI277+AK277+$AH$9*AI280+AK280)^2))^0.5)</f>
        <v>-21.898060836551085</v>
      </c>
      <c r="AP280" s="33"/>
      <c r="AQ280" s="81">
        <f t="shared" si="916"/>
        <v>5.0199999999999996</v>
      </c>
      <c r="AR280" s="82">
        <f t="shared" si="917"/>
        <v>-33.223079341734262</v>
      </c>
      <c r="AS280" s="86">
        <f t="shared" si="918"/>
        <v>63.006404693110497</v>
      </c>
      <c r="AT280" s="88"/>
      <c r="AU280" s="14">
        <f t="shared" si="915"/>
        <v>4.9403069186520128</v>
      </c>
      <c r="AV280" s="86">
        <f t="shared" si="936"/>
        <v>8.6227753659283951E-2</v>
      </c>
      <c r="AW280" s="137">
        <f t="shared" si="919"/>
        <v>-2.0681392646402395E-3</v>
      </c>
    </row>
    <row r="281" spans="2:49" ht="18.649999999999999" customHeight="1">
      <c r="AO281" s="33"/>
      <c r="AP281" s="33"/>
      <c r="AQ281" s="81">
        <f t="shared" si="916"/>
        <v>5.04</v>
      </c>
      <c r="AR281" s="82">
        <f t="shared" si="917"/>
        <v>-33.283847721500578</v>
      </c>
      <c r="AS281" s="86">
        <f t="shared" si="918"/>
        <v>63.105210831483539</v>
      </c>
      <c r="AT281" s="84"/>
      <c r="AU281" s="14">
        <f t="shared" si="915"/>
        <v>4.9055378117605013</v>
      </c>
      <c r="AV281" s="86">
        <f t="shared" si="936"/>
        <v>8.5620876870207682E-2</v>
      </c>
      <c r="AW281" s="137">
        <f t="shared" si="919"/>
        <v>-2.0393957266483156E-3</v>
      </c>
    </row>
    <row r="282" spans="2:49" ht="18.649999999999999" customHeight="1" thickBot="1">
      <c r="D282" s="22" t="s">
        <v>80</v>
      </c>
      <c r="E282" s="22"/>
      <c r="F282" s="22"/>
      <c r="G282" s="22"/>
      <c r="H282" s="22"/>
      <c r="I282" s="22" t="s">
        <v>81</v>
      </c>
      <c r="J282" s="22"/>
      <c r="K282" s="22"/>
      <c r="L282" s="22"/>
      <c r="M282" s="23"/>
      <c r="N282" s="23"/>
      <c r="O282" s="24" t="s">
        <v>82</v>
      </c>
      <c r="P282" s="23"/>
      <c r="Q282" s="23"/>
      <c r="R282" s="23"/>
      <c r="S282" s="22"/>
      <c r="T282" s="22" t="s">
        <v>83</v>
      </c>
      <c r="U282" s="23"/>
      <c r="V282" s="23"/>
      <c r="W282" s="23"/>
      <c r="X282" s="23"/>
      <c r="Y282" s="24" t="s">
        <v>84</v>
      </c>
      <c r="Z282" s="23"/>
      <c r="AA282" s="23"/>
      <c r="AB282" s="23"/>
      <c r="AC282" s="24" t="s">
        <v>85</v>
      </c>
      <c r="AD282" s="22"/>
      <c r="AE282" s="22"/>
      <c r="AF282" s="22"/>
      <c r="AG282" s="22"/>
      <c r="AH282" s="23"/>
      <c r="AI282" s="24" t="s">
        <v>86</v>
      </c>
      <c r="AJ282" s="23"/>
      <c r="AK282" s="23"/>
      <c r="AL282" s="22"/>
      <c r="AQ282" s="81">
        <f t="shared" si="916"/>
        <v>5.0599999999999996</v>
      </c>
      <c r="AR282" s="82">
        <f t="shared" si="917"/>
        <v>-33.344453195360032</v>
      </c>
      <c r="AS282" s="86">
        <f t="shared" si="918"/>
        <v>63.203321587718747</v>
      </c>
      <c r="AT282" s="84"/>
      <c r="AU282" s="14">
        <f t="shared" si="915"/>
        <v>4.8711228470923666</v>
      </c>
      <c r="AV282" s="86">
        <f t="shared" si="936"/>
        <v>8.5020181699618433E-2</v>
      </c>
      <c r="AW282" s="137">
        <f t="shared" si="919"/>
        <v>-2.0111272207155428E-3</v>
      </c>
    </row>
    <row r="283" spans="2:49" ht="18.649999999999999" customHeight="1" thickBot="1">
      <c r="B283" s="11"/>
      <c r="D283" s="217" t="s">
        <v>55</v>
      </c>
      <c r="E283" s="218"/>
      <c r="F283" s="219" t="s">
        <v>56</v>
      </c>
      <c r="G283" s="220"/>
      <c r="H283" s="204"/>
      <c r="I283" s="217" t="s">
        <v>87</v>
      </c>
      <c r="J283" s="218"/>
      <c r="K283" s="219" t="s">
        <v>88</v>
      </c>
      <c r="L283" s="220"/>
      <c r="M283" s="23"/>
      <c r="N283" s="213" t="s">
        <v>57</v>
      </c>
      <c r="O283" s="214"/>
      <c r="P283" s="215" t="s">
        <v>58</v>
      </c>
      <c r="Q283" s="216"/>
      <c r="R283" s="23"/>
      <c r="S283" s="217" t="s">
        <v>59</v>
      </c>
      <c r="T283" s="218"/>
      <c r="U283" s="219" t="s">
        <v>60</v>
      </c>
      <c r="V283" s="220"/>
      <c r="W283" s="22"/>
      <c r="X283" s="213" t="s">
        <v>61</v>
      </c>
      <c r="Y283" s="214"/>
      <c r="Z283" s="215" t="s">
        <v>62</v>
      </c>
      <c r="AA283" s="216"/>
      <c r="AB283" s="22"/>
      <c r="AC283" s="217" t="s">
        <v>63</v>
      </c>
      <c r="AD283" s="218"/>
      <c r="AE283" s="219" t="s">
        <v>89</v>
      </c>
      <c r="AF283" s="220"/>
      <c r="AG283" s="22"/>
      <c r="AH283" s="213" t="s">
        <v>64</v>
      </c>
      <c r="AI283" s="214"/>
      <c r="AJ283" s="215" t="s">
        <v>65</v>
      </c>
      <c r="AK283" s="216"/>
      <c r="AL283" s="22"/>
      <c r="AM283" s="25" t="s">
        <v>2</v>
      </c>
      <c r="AO283" s="132" t="s">
        <v>41</v>
      </c>
      <c r="AQ283" s="81">
        <f t="shared" si="916"/>
        <v>5.08</v>
      </c>
      <c r="AR283" s="82">
        <f t="shared" si="917"/>
        <v>-33.404895911940493</v>
      </c>
      <c r="AS283" s="86">
        <f t="shared" si="918"/>
        <v>63.300744044660597</v>
      </c>
      <c r="AT283" s="88"/>
      <c r="AU283" s="14">
        <f t="shared" si="915"/>
        <v>4.8370573578865681</v>
      </c>
      <c r="AV283" s="86">
        <f t="shared" si="936"/>
        <v>8.4425586684196446E-2</v>
      </c>
      <c r="AW283" s="137">
        <f t="shared" si="919"/>
        <v>-1.9833249833010173E-3</v>
      </c>
    </row>
    <row r="284" spans="2:49" ht="18.649999999999999" customHeight="1" thickTop="1" thickBot="1">
      <c r="B284" s="36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9">
        <f t="shared" ref="L284" si="1177">IF(0=(1-$J$9*$K$9*$B284^2),10^14,$B284*$K$9/(1-$J$9*$K$9*$B284^2))</f>
        <v>0.98744701228250775</v>
      </c>
      <c r="N284" s="1">
        <f t="shared" ref="N284" si="1178">D284*I284+F284*I287-E284*J284-G284*J287</f>
        <v>1</v>
      </c>
      <c r="O284" s="9">
        <f t="shared" ref="O284" si="1179">(D284*J284+E284*I284+F284*J287+G284*I287)</f>
        <v>0</v>
      </c>
      <c r="P284" s="2">
        <f t="shared" ref="P284" si="1180">D284*K284+F284*K287-E284*L284-G284*L287</f>
        <v>0</v>
      </c>
      <c r="Q284" s="8">
        <f t="shared" ref="Q284" si="1181">(D284*L284+E284*K284+F284*L287+G284*K287)</f>
        <v>0.98744701228250775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1182">N284*S284+P284*S287-O284*T284-Q284*T287</f>
        <v>2.0829966063846794E-2</v>
      </c>
      <c r="Y284" s="9">
        <f t="shared" ref="Y284" si="1183">(N284*T284+O284*S284+P284*T287+Q284*S287)</f>
        <v>0</v>
      </c>
      <c r="Z284" s="2">
        <f t="shared" ref="Z284" si="1184">N284*U284+P284*U287-O284*V284-Q284*V287</f>
        <v>0</v>
      </c>
      <c r="AA284" s="8">
        <f t="shared" ref="AA284" si="1185">(N284*V284+O284*U284+P284*V287+Q284*U287)</f>
        <v>0.98744701228250775</v>
      </c>
      <c r="AB284" s="22"/>
      <c r="AC284" s="1">
        <v>1</v>
      </c>
      <c r="AD284" s="9">
        <v>0</v>
      </c>
      <c r="AE284" s="2">
        <v>0</v>
      </c>
      <c r="AF284" s="9">
        <f t="shared" ref="AF284" si="1186">$B284*$AE$9</f>
        <v>0.66476579999999996</v>
      </c>
      <c r="AH284" s="1">
        <f t="shared" ref="AH284" si="1187">X284*AC284+Z284*AC287-Y284*AD284-AA284*AD287</f>
        <v>2.0829966063846794E-2</v>
      </c>
      <c r="AI284" s="9">
        <f t="shared" ref="AI284" si="1188">(X284*AD284+Y284*AC284+Z284*AD287+AA284*AC287)</f>
        <v>0</v>
      </c>
      <c r="AJ284" s="2">
        <f t="shared" ref="AJ284" si="1189">X284*AE284+Z284*AE287-Y284*AF284-AA284*AF287</f>
        <v>0</v>
      </c>
      <c r="AK284" s="8">
        <f t="shared" ref="AK284" si="1190">(X284*AF284+Y284*AE284+Z284*AF287+AA284*AE287)</f>
        <v>1.0012940613369137</v>
      </c>
      <c r="AM284" s="26">
        <f t="shared" ref="AM284" si="1191">20*LOG((2*$AH$9)/(($AH$9*AH284+AJ284+$AH$9*AH287+AJ287)^2+($AH$9*AI284+AK284+$AH$9*AI287+AK287)^2)^0.5)</f>
        <v>-2.287039307098487E-2</v>
      </c>
      <c r="AO284" s="133">
        <f t="shared" ref="AO284" si="1192">((AI284^2+AJ284^2+AK284^2+AL284^2)/(AI287^2+AJ287^2+AK287^2+AL287^2))^0.5</f>
        <v>0.99235534590520191</v>
      </c>
      <c r="AP284" s="13"/>
      <c r="AQ284" s="81">
        <f t="shared" si="916"/>
        <v>5.0999999999999996</v>
      </c>
      <c r="AR284" s="82">
        <f t="shared" si="917"/>
        <v>-33.465176040959847</v>
      </c>
      <c r="AS284" s="86">
        <f t="shared" si="918"/>
        <v>63.397485191818326</v>
      </c>
      <c r="AT284" s="88"/>
      <c r="AU284" s="14">
        <f t="shared" si="915"/>
        <v>4.8033367527483106</v>
      </c>
      <c r="AV284" s="86">
        <f t="shared" si="936"/>
        <v>8.3837011676183154E-2</v>
      </c>
      <c r="AW284" s="137">
        <f t="shared" si="919"/>
        <v>-1.9559804177948096E-3</v>
      </c>
    </row>
    <row r="285" spans="2:49" ht="18.649999999999999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O285" s="134"/>
      <c r="AP285" s="33"/>
      <c r="AQ285" s="81">
        <f t="shared" si="916"/>
        <v>5.12</v>
      </c>
      <c r="AR285" s="82">
        <f t="shared" si="917"/>
        <v>-33.525293772308757</v>
      </c>
      <c r="AS285" s="86">
        <f t="shared" si="918"/>
        <v>63.493551926873295</v>
      </c>
      <c r="AT285" s="88"/>
      <c r="AU285" s="14">
        <f t="shared" si="915"/>
        <v>4.769956514182029</v>
      </c>
      <c r="AV285" s="86">
        <f t="shared" si="936"/>
        <v>8.3254377818056433E-2</v>
      </c>
      <c r="AW285" s="137">
        <f t="shared" si="919"/>
        <v>-1.9290850917559931E-3</v>
      </c>
    </row>
    <row r="286" spans="2:49" ht="18.649999999999999" customHeight="1" thickBot="1">
      <c r="D286" s="209" t="s">
        <v>66</v>
      </c>
      <c r="E286" s="210"/>
      <c r="F286" s="211" t="s">
        <v>67</v>
      </c>
      <c r="G286" s="212"/>
      <c r="H286" s="204"/>
      <c r="I286" s="209" t="s">
        <v>68</v>
      </c>
      <c r="J286" s="210"/>
      <c r="K286" s="211" t="s">
        <v>69</v>
      </c>
      <c r="L286" s="212"/>
      <c r="N286" s="213" t="s">
        <v>70</v>
      </c>
      <c r="O286" s="214"/>
      <c r="P286" s="215" t="s">
        <v>71</v>
      </c>
      <c r="Q286" s="216"/>
      <c r="S286" s="209" t="s">
        <v>72</v>
      </c>
      <c r="T286" s="210"/>
      <c r="U286" s="211" t="s">
        <v>73</v>
      </c>
      <c r="V286" s="212"/>
      <c r="W286" s="22"/>
      <c r="X286" s="213" t="s">
        <v>74</v>
      </c>
      <c r="Y286" s="214"/>
      <c r="Z286" s="215" t="s">
        <v>75</v>
      </c>
      <c r="AA286" s="216"/>
      <c r="AB286" s="22"/>
      <c r="AC286" s="209" t="s">
        <v>76</v>
      </c>
      <c r="AD286" s="210"/>
      <c r="AE286" s="211" t="s">
        <v>77</v>
      </c>
      <c r="AF286" s="212"/>
      <c r="AG286" s="22"/>
      <c r="AH286" s="213" t="s">
        <v>78</v>
      </c>
      <c r="AI286" s="214"/>
      <c r="AJ286" s="215" t="s">
        <v>79</v>
      </c>
      <c r="AK286" s="216"/>
      <c r="AL286" s="22"/>
      <c r="AM286" s="44" t="s">
        <v>6</v>
      </c>
      <c r="AO286" s="135" t="s">
        <v>42</v>
      </c>
      <c r="AP286" s="33"/>
      <c r="AQ286" s="81">
        <f t="shared" si="916"/>
        <v>5.14</v>
      </c>
      <c r="AR286" s="82">
        <f t="shared" si="917"/>
        <v>-33.585249315169811</v>
      </c>
      <c r="AS286" s="86">
        <f t="shared" si="918"/>
        <v>63.588951057156933</v>
      </c>
      <c r="AT286" s="88"/>
      <c r="AU286" s="14">
        <f t="shared" si="915"/>
        <v>4.7369121971761148</v>
      </c>
      <c r="AV286" s="86">
        <f t="shared" si="936"/>
        <v>8.2677607517505539E-2</v>
      </c>
      <c r="AW286" s="137">
        <f t="shared" si="919"/>
        <v>-1.9026307341625057E-3</v>
      </c>
    </row>
    <row r="287" spans="2:49" ht="18.649999999999999" customHeight="1" thickTop="1" thickBot="1">
      <c r="D287" s="1">
        <v>0</v>
      </c>
      <c r="E287" s="8">
        <f t="shared" ref="E287" si="1193">$E$9*$B284</f>
        <v>0.46470220000000001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1194">D287*I284+F287*I287-E287*J284-G287*J287</f>
        <v>0</v>
      </c>
      <c r="O287" s="9">
        <f t="shared" ref="O287" si="1195">(D287*J284+E287*I284+F287*J287+G287*I287)</f>
        <v>0.46470220000000001</v>
      </c>
      <c r="P287" s="2">
        <f t="shared" ref="P287" si="1196">D287*K284+F287*K287-E287*L284-G287*L287</f>
        <v>0.54113120100889156</v>
      </c>
      <c r="Q287" s="8">
        <f t="shared" ref="Q287" si="1197">(D287*L284+E287*K284+F287*L287+G287*K287)</f>
        <v>0</v>
      </c>
      <c r="S287" s="1">
        <v>0</v>
      </c>
      <c r="T287" s="8">
        <f t="shared" ref="T287" si="1198">$T$9*$B284</f>
        <v>0.99161779999999988</v>
      </c>
      <c r="U287" s="2">
        <v>1</v>
      </c>
      <c r="V287" s="8">
        <v>0</v>
      </c>
      <c r="X287" s="1">
        <f t="shared" ref="X287" si="1199">N287*S284+P287*S287-O287*T284-Q287*T287</f>
        <v>0</v>
      </c>
      <c r="Y287" s="9">
        <f t="shared" ref="Y287" si="1200">(N287*T284+O287*S284+P287*T287+Q287*S287)</f>
        <v>1.0012975310557948</v>
      </c>
      <c r="Z287" s="2">
        <f t="shared" ref="Z287" si="1201">N287*U284+P287*U287-O287*V284-Q287*V287</f>
        <v>0.54113120100889156</v>
      </c>
      <c r="AA287" s="8">
        <f t="shared" ref="AA287" si="1202">(N287*V284+O287*U284+P287*V287+Q287*U287)</f>
        <v>0</v>
      </c>
      <c r="AB287" s="22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1203">X287*AC284+Z287*AC287-Y287*AD284-AA287*AD287</f>
        <v>0</v>
      </c>
      <c r="AI287" s="9">
        <f t="shared" ref="AI287" si="1204">(X287*AD284+Y287*AC284+Z287*AD287+AA287*AC287)</f>
        <v>1.0012975310557948</v>
      </c>
      <c r="AJ287" s="2">
        <f t="shared" ref="AJ287" si="1205">X287*AE284+Z287*AE287-Y287*AF284-AA287*AF287</f>
        <v>-0.12449715326143862</v>
      </c>
      <c r="AK287" s="8">
        <f t="shared" ref="AK287" si="1206">(X287*AF284+Y287*AE284+Z287*AF287+AA287*AE287)</f>
        <v>0</v>
      </c>
      <c r="AM287" s="45">
        <f t="shared" ref="AM287" si="1207">(180/PI())*ATAN(-1*(($AH$9*AJ284+AL284+$AH$9*AJ287+AL287)/($AH$9*AI284+AK284+$AH$9*AI287+AK287)))</f>
        <v>3.557386917249278</v>
      </c>
      <c r="AO287" s="206">
        <f t="shared" ref="AO287" si="1208">20*LOG(((($AH$9*AH284+AJ284-$AH$9*AH287-AJ287)^2+($AH$9*AI284+AK284-$AH$9*AI287-AK287)^2)/(($AH$9*AH284+AJ284+$AH$9*AH287+AJ287)^2+($AH$9*AI284+AK284+$AH$9*AI287+AK287)^2))^0.5)</f>
        <v>-22.79653700286466</v>
      </c>
      <c r="AP287" s="33"/>
      <c r="AQ287" s="81">
        <f t="shared" si="916"/>
        <v>5.16</v>
      </c>
      <c r="AR287" s="82">
        <f t="shared" si="917"/>
        <v>-33.645042897171315</v>
      </c>
      <c r="AS287" s="86">
        <f t="shared" si="918"/>
        <v>63.683689301100458</v>
      </c>
      <c r="AT287" s="88"/>
      <c r="AU287" s="14">
        <f t="shared" si="915"/>
        <v>4.7041994278022807</v>
      </c>
      <c r="AV287" s="86">
        <f t="shared" si="936"/>
        <v>8.2106624423248273E-2</v>
      </c>
      <c r="AW287" s="137">
        <f t="shared" si="919"/>
        <v>-1.8766092326699601E-3</v>
      </c>
    </row>
    <row r="288" spans="2:49" ht="18.649999999999999" customHeight="1">
      <c r="AO288" s="33"/>
      <c r="AP288" s="33"/>
      <c r="AQ288" s="81">
        <f t="shared" si="916"/>
        <v>5.18</v>
      </c>
      <c r="AR288" s="82">
        <f t="shared" si="917"/>
        <v>-33.704674763574488</v>
      </c>
      <c r="AS288" s="86">
        <f t="shared" si="918"/>
        <v>63.777773289656501</v>
      </c>
      <c r="AT288" s="84"/>
      <c r="AU288" s="14">
        <f t="shared" ref="AU288:AU351" si="1209">(AS289-AS288)/(AQ289-AQ288)</f>
        <v>4.6718139018596707</v>
      </c>
      <c r="AV288" s="86">
        <f t="shared" si="936"/>
        <v>8.1541353401229602E-2</v>
      </c>
      <c r="AW288" s="137">
        <f t="shared" si="919"/>
        <v>-1.8510126308784089E-3</v>
      </c>
    </row>
    <row r="289" spans="2:49" ht="18.649999999999999" customHeight="1" thickBot="1">
      <c r="D289" s="22" t="s">
        <v>80</v>
      </c>
      <c r="E289" s="22"/>
      <c r="F289" s="22"/>
      <c r="G289" s="22"/>
      <c r="H289" s="22"/>
      <c r="I289" s="22" t="s">
        <v>81</v>
      </c>
      <c r="J289" s="22"/>
      <c r="K289" s="22"/>
      <c r="L289" s="22"/>
      <c r="M289" s="23"/>
      <c r="N289" s="23"/>
      <c r="O289" s="24" t="s">
        <v>82</v>
      </c>
      <c r="P289" s="23"/>
      <c r="Q289" s="23"/>
      <c r="R289" s="23"/>
      <c r="S289" s="22"/>
      <c r="T289" s="22" t="s">
        <v>83</v>
      </c>
      <c r="U289" s="23"/>
      <c r="V289" s="23"/>
      <c r="W289" s="23"/>
      <c r="X289" s="23"/>
      <c r="Y289" s="24" t="s">
        <v>84</v>
      </c>
      <c r="Z289" s="23"/>
      <c r="AA289" s="23"/>
      <c r="AB289" s="23"/>
      <c r="AC289" s="24" t="s">
        <v>85</v>
      </c>
      <c r="AD289" s="22"/>
      <c r="AE289" s="22"/>
      <c r="AF289" s="22"/>
      <c r="AG289" s="22"/>
      <c r="AH289" s="23"/>
      <c r="AI289" s="24" t="s">
        <v>86</v>
      </c>
      <c r="AJ289" s="23"/>
      <c r="AK289" s="23"/>
      <c r="AL289" s="22"/>
      <c r="AQ289" s="81">
        <f t="shared" ref="AQ289:AQ352" si="1210">INDEX(B:B,(ROW()-33)*7+25)</f>
        <v>5.2</v>
      </c>
      <c r="AR289" s="82">
        <f t="shared" ref="AR289:AR352" si="1211">INDEX(AM:AM,(ROW()-33)*7+25)</f>
        <v>-33.764145176492505</v>
      </c>
      <c r="AS289" s="86">
        <f t="shared" ref="AS289:AS352" si="1212">INDEX(AM:AM,(ROW()-33)*7+28)</f>
        <v>63.871209567693697</v>
      </c>
      <c r="AT289" s="84"/>
      <c r="AU289" s="14">
        <f t="shared" si="1209"/>
        <v>4.6397513835480728</v>
      </c>
      <c r="AV289" s="86">
        <f t="shared" si="936"/>
        <v>8.0981720511419386E-2</v>
      </c>
      <c r="AW289" s="137">
        <f t="shared" si="919"/>
        <v>-1.8258331256331148E-3</v>
      </c>
    </row>
    <row r="290" spans="2:49" ht="18.649999999999999" customHeight="1" thickBot="1">
      <c r="B290" s="11"/>
      <c r="D290" s="217" t="s">
        <v>55</v>
      </c>
      <c r="E290" s="218"/>
      <c r="F290" s="219" t="s">
        <v>56</v>
      </c>
      <c r="G290" s="220"/>
      <c r="H290" s="204"/>
      <c r="I290" s="217" t="s">
        <v>87</v>
      </c>
      <c r="J290" s="218"/>
      <c r="K290" s="219" t="s">
        <v>88</v>
      </c>
      <c r="L290" s="220"/>
      <c r="M290" s="23"/>
      <c r="N290" s="213" t="s">
        <v>57</v>
      </c>
      <c r="O290" s="214"/>
      <c r="P290" s="215" t="s">
        <v>58</v>
      </c>
      <c r="Q290" s="216"/>
      <c r="R290" s="23"/>
      <c r="S290" s="217" t="s">
        <v>59</v>
      </c>
      <c r="T290" s="218"/>
      <c r="U290" s="219" t="s">
        <v>60</v>
      </c>
      <c r="V290" s="220"/>
      <c r="W290" s="22"/>
      <c r="X290" s="213" t="s">
        <v>61</v>
      </c>
      <c r="Y290" s="214"/>
      <c r="Z290" s="215" t="s">
        <v>62</v>
      </c>
      <c r="AA290" s="216"/>
      <c r="AB290" s="22"/>
      <c r="AC290" s="217" t="s">
        <v>63</v>
      </c>
      <c r="AD290" s="218"/>
      <c r="AE290" s="219" t="s">
        <v>89</v>
      </c>
      <c r="AF290" s="220"/>
      <c r="AG290" s="22"/>
      <c r="AH290" s="213" t="s">
        <v>64</v>
      </c>
      <c r="AI290" s="214"/>
      <c r="AJ290" s="215" t="s">
        <v>65</v>
      </c>
      <c r="AK290" s="216"/>
      <c r="AL290" s="22"/>
      <c r="AM290" s="25" t="s">
        <v>2</v>
      </c>
      <c r="AO290" s="132" t="s">
        <v>41</v>
      </c>
      <c r="AQ290" s="81">
        <f t="shared" si="1210"/>
        <v>5.22</v>
      </c>
      <c r="AR290" s="82">
        <f t="shared" si="1211"/>
        <v>-33.823454414140144</v>
      </c>
      <c r="AS290" s="86">
        <f t="shared" si="1212"/>
        <v>63.964004595364656</v>
      </c>
      <c r="AT290" s="88"/>
      <c r="AU290" s="14">
        <f t="shared" si="1209"/>
        <v>4.6080077041650114</v>
      </c>
      <c r="AV290" s="86">
        <f t="shared" si="936"/>
        <v>8.0427652985172793E-2</v>
      </c>
      <c r="AW290" s="137">
        <f t="shared" ref="AW290:AW353" si="1213">INDEX(AO:AO,(ROW()-33)*7+28)</f>
        <v>-1.8010630643091536E-3</v>
      </c>
    </row>
    <row r="291" spans="2:49" ht="18.649999999999999" customHeight="1" thickTop="1" thickBot="1">
      <c r="B291" s="36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9">
        <f t="shared" ref="L291" si="1214">IF(0=(1-$J$9*$K$9*$B291^2),10^14,$B291*$K$9/(1-$J$9*$K$9*$B291^2))</f>
        <v>1.0240442441854412</v>
      </c>
      <c r="N291" s="1">
        <f t="shared" ref="N291" si="1215">D291*I291+F291*I294-E291*J291-G291*J294</f>
        <v>1</v>
      </c>
      <c r="O291" s="9">
        <f t="shared" ref="O291" si="1216">(D291*J291+E291*I291+F291*J294+G291*I294)</f>
        <v>0</v>
      </c>
      <c r="P291" s="2">
        <f t="shared" ref="P291" si="1217">D291*K291+F291*K294-E291*L291-G291*L294</f>
        <v>0</v>
      </c>
      <c r="Q291" s="8">
        <f t="shared" ref="Q291" si="1218">(D291*L291+E291*K291+F291*L294+G291*K294)</f>
        <v>1.0240442441854412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1219">N291*S291+P291*S294-O291*T291-Q291*T294</f>
        <v>-4.0227829802850001E-2</v>
      </c>
      <c r="Y291" s="9">
        <f t="shared" ref="Y291" si="1220">(N291*T291+O291*S291+P291*T294+Q291*S294)</f>
        <v>0</v>
      </c>
      <c r="Z291" s="2">
        <f t="shared" ref="Z291" si="1221">N291*U291+P291*U294-O291*V291-Q291*V294</f>
        <v>0</v>
      </c>
      <c r="AA291" s="8">
        <f t="shared" ref="AA291" si="1222">(N291*V291+O291*U291+P291*V294+Q291*U294)</f>
        <v>1.0240442441854412</v>
      </c>
      <c r="AB291" s="22"/>
      <c r="AC291" s="1">
        <v>1</v>
      </c>
      <c r="AD291" s="9">
        <v>0</v>
      </c>
      <c r="AE291" s="2">
        <v>0</v>
      </c>
      <c r="AF291" s="9">
        <f t="shared" ref="AF291" si="1223">$B291*$AE$9</f>
        <v>0.68097960000000002</v>
      </c>
      <c r="AH291" s="1">
        <f t="shared" ref="AH291" si="1224">X291*AC291+Z291*AC294-Y291*AD291-AA291*AD294</f>
        <v>-4.0227829802850001E-2</v>
      </c>
      <c r="AI291" s="9">
        <f t="shared" ref="AI291" si="1225">(X291*AD291+Y291*AC291+Z291*AD294+AA291*AC294)</f>
        <v>0</v>
      </c>
      <c r="AJ291" s="2">
        <f t="shared" ref="AJ291" si="1226">X291*AE291+Z291*AE294-Y291*AF291-AA291*AF294</f>
        <v>0</v>
      </c>
      <c r="AK291" s="8">
        <f t="shared" ref="AK291" si="1227">(X291*AF291+Y291*AE291+Z291*AF294+AA291*AE294)</f>
        <v>0.99664991273742831</v>
      </c>
      <c r="AM291" s="26">
        <f t="shared" ref="AM291" si="1228">20*LOG((2*$AH$9)/(($AH$9*AH291+AJ291+$AH$9*AH294+AJ294)^2+($AH$9*AI291+AK291+$AH$9*AI294+AK294)^2)^0.5)</f>
        <v>-1.7190861238492641E-2</v>
      </c>
      <c r="AO291" s="133">
        <f t="shared" ref="AO291" si="1229">((AI291^2+AJ291^2+AK291^2+AL291^2)/(AI294^2+AJ294^2+AK294^2+AL294^2))^0.5</f>
        <v>0.98637827292579239</v>
      </c>
      <c r="AP291" s="13"/>
      <c r="AQ291" s="81">
        <f t="shared" si="1210"/>
        <v>5.24</v>
      </c>
      <c r="AR291" s="82">
        <f t="shared" si="1211"/>
        <v>-33.882602770112761</v>
      </c>
      <c r="AS291" s="86">
        <f t="shared" si="1212"/>
        <v>64.056164749447959</v>
      </c>
      <c r="AT291" s="88"/>
      <c r="AU291" s="14">
        <f t="shared" si="1209"/>
        <v>4.5765787608382436</v>
      </c>
      <c r="AV291" s="86">
        <f t="shared" si="936"/>
        <v>7.9879079203055064E-2</v>
      </c>
      <c r="AW291" s="137">
        <f t="shared" si="1213"/>
        <v>-1.7766949421492901E-3</v>
      </c>
    </row>
    <row r="292" spans="2:49" ht="18.649999999999999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O292" s="134"/>
      <c r="AP292" s="33"/>
      <c r="AQ292" s="81">
        <f t="shared" si="1210"/>
        <v>5.26</v>
      </c>
      <c r="AR292" s="82">
        <f t="shared" si="1211"/>
        <v>-33.941590552693356</v>
      </c>
      <c r="AS292" s="86">
        <f t="shared" si="1212"/>
        <v>64.147696324664722</v>
      </c>
      <c r="AT292" s="88"/>
      <c r="AU292" s="14">
        <f t="shared" si="1209"/>
        <v>4.5454605152875533</v>
      </c>
      <c r="AV292" s="86">
        <f t="shared" ref="AV292:AV355" si="1230">PI()*(IF(AU292&lt;0,AU292,(AU293+AU291)/2))/180</f>
        <v>7.9335928673159112E-2</v>
      </c>
      <c r="AW292" s="137">
        <f t="shared" si="1213"/>
        <v>-1.752721399614611E-3</v>
      </c>
    </row>
    <row r="293" spans="2:49" ht="18.649999999999999" customHeight="1" thickBot="1">
      <c r="D293" s="209" t="s">
        <v>66</v>
      </c>
      <c r="E293" s="210"/>
      <c r="F293" s="211" t="s">
        <v>67</v>
      </c>
      <c r="G293" s="212"/>
      <c r="H293" s="204"/>
      <c r="I293" s="209" t="s">
        <v>68</v>
      </c>
      <c r="J293" s="210"/>
      <c r="K293" s="211" t="s">
        <v>69</v>
      </c>
      <c r="L293" s="212"/>
      <c r="N293" s="213" t="s">
        <v>70</v>
      </c>
      <c r="O293" s="214"/>
      <c r="P293" s="215" t="s">
        <v>71</v>
      </c>
      <c r="Q293" s="216"/>
      <c r="S293" s="209" t="s">
        <v>72</v>
      </c>
      <c r="T293" s="210"/>
      <c r="U293" s="211" t="s">
        <v>73</v>
      </c>
      <c r="V293" s="212"/>
      <c r="W293" s="22"/>
      <c r="X293" s="213" t="s">
        <v>74</v>
      </c>
      <c r="Y293" s="214"/>
      <c r="Z293" s="215" t="s">
        <v>75</v>
      </c>
      <c r="AA293" s="216"/>
      <c r="AB293" s="22"/>
      <c r="AC293" s="209" t="s">
        <v>76</v>
      </c>
      <c r="AD293" s="210"/>
      <c r="AE293" s="211" t="s">
        <v>77</v>
      </c>
      <c r="AF293" s="212"/>
      <c r="AG293" s="22"/>
      <c r="AH293" s="213" t="s">
        <v>78</v>
      </c>
      <c r="AI293" s="214"/>
      <c r="AJ293" s="215" t="s">
        <v>79</v>
      </c>
      <c r="AK293" s="216"/>
      <c r="AL293" s="22"/>
      <c r="AM293" s="44" t="s">
        <v>6</v>
      </c>
      <c r="AO293" s="135" t="s">
        <v>42</v>
      </c>
      <c r="AP293" s="33"/>
      <c r="AQ293" s="81">
        <f t="shared" si="1210"/>
        <v>5.28</v>
      </c>
      <c r="AR293" s="82">
        <f t="shared" si="1211"/>
        <v>-34.000418084186599</v>
      </c>
      <c r="AS293" s="86">
        <f t="shared" si="1212"/>
        <v>64.238605534970475</v>
      </c>
      <c r="AT293" s="88"/>
      <c r="AU293" s="14">
        <f t="shared" si="1209"/>
        <v>4.5146489926076576</v>
      </c>
      <c r="AV293" s="86">
        <f t="shared" si="1230"/>
        <v>7.8798132009991362E-2</v>
      </c>
      <c r="AW293" s="137">
        <f t="shared" si="1213"/>
        <v>-1.7291352197421179E-3</v>
      </c>
    </row>
    <row r="294" spans="2:49" ht="18.649999999999999" customHeight="1" thickTop="1" thickBot="1">
      <c r="D294" s="1">
        <v>0</v>
      </c>
      <c r="E294" s="8">
        <f t="shared" ref="E294" si="1231">$E$9*$B291</f>
        <v>0.47603640000000003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1232">D294*I291+F294*I294-E294*J291-G294*J294</f>
        <v>0</v>
      </c>
      <c r="O294" s="9">
        <f t="shared" ref="O294" si="1233">(D294*J291+E294*I291+F294*J294+G294*I294)</f>
        <v>0.47603640000000003</v>
      </c>
      <c r="P294" s="2">
        <f t="shared" ref="P294" si="1234">D294*K291+F294*K294-E294*L291-G294*L294</f>
        <v>0.51251766455724157</v>
      </c>
      <c r="Q294" s="8">
        <f t="shared" ref="Q294" si="1235">(D294*L291+E294*K291+F294*L294+G294*K294)</f>
        <v>0</v>
      </c>
      <c r="S294" s="1">
        <v>0</v>
      </c>
      <c r="T294" s="8">
        <f t="shared" ref="T294" si="1236">$T$9*$B291</f>
        <v>1.0158035999999999</v>
      </c>
      <c r="U294" s="2">
        <v>1</v>
      </c>
      <c r="V294" s="8">
        <v>0</v>
      </c>
      <c r="X294" s="1">
        <f t="shared" ref="X294" si="1237">N294*S291+P294*S294-O294*T291-Q294*T294</f>
        <v>0</v>
      </c>
      <c r="Y294" s="9">
        <f t="shared" ref="Y294" si="1238">(N294*T291+O294*S291+P294*T294+Q294*S294)</f>
        <v>0.99665368872083837</v>
      </c>
      <c r="Z294" s="2">
        <f t="shared" ref="Z294" si="1239">N294*U291+P294*U294-O294*V291-Q294*V294</f>
        <v>0.51251766455724157</v>
      </c>
      <c r="AA294" s="8">
        <f t="shared" ref="AA294" si="1240">(N294*V291+O294*U291+P294*V294+Q294*U294)</f>
        <v>0</v>
      </c>
      <c r="AB294" s="22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1241">X294*AC291+Z294*AC294-Y294*AD291-AA294*AD294</f>
        <v>0</v>
      </c>
      <c r="AI294" s="9">
        <f t="shared" ref="AI294" si="1242">(X294*AD291+Y294*AC291+Z294*AD294+AA294*AC294)</f>
        <v>0.99665368872083837</v>
      </c>
      <c r="AJ294" s="2">
        <f t="shared" ref="AJ294" si="1243">X294*AE291+Z294*AE294-Y294*AF291-AA294*AF294</f>
        <v>-0.16618316572639946</v>
      </c>
      <c r="AK294" s="8">
        <f t="shared" ref="AK294" si="1244">(X294*AF291+Y294*AE291+Z294*AF294+AA294*AE294)</f>
        <v>0</v>
      </c>
      <c r="AM294" s="45">
        <f t="shared" ref="AM294" si="1245">(180/PI())*ATAN(-1*(($AH$9*AJ291+AL291+$AH$9*AJ294+AL294)/($AH$9*AI291+AK291+$AH$9*AI294+AK294)))</f>
        <v>4.7657692745725839</v>
      </c>
      <c r="AO294" s="206">
        <f t="shared" ref="AO294" si="1246">20*LOG(((($AH$9*AH291+AJ291-$AH$9*AH294-AJ294)^2+($AH$9*AI291+AK291-$AH$9*AI294-AK294)^2)/(($AH$9*AH291+AJ291+$AH$9*AH294+AJ294)^2+($AH$9*AI291+AK291+$AH$9*AI294+AK294)^2))^0.5)</f>
        <v>-24.033459360440222</v>
      </c>
      <c r="AP294" s="33"/>
      <c r="AQ294" s="81">
        <f t="shared" si="1210"/>
        <v>5.3</v>
      </c>
      <c r="AR294" s="82">
        <f t="shared" si="1211"/>
        <v>-34.05908570027875</v>
      </c>
      <c r="AS294" s="86">
        <f t="shared" si="1212"/>
        <v>64.328898514822626</v>
      </c>
      <c r="AT294" s="88"/>
      <c r="AU294" s="14">
        <f t="shared" si="1209"/>
        <v>4.4841402800868861</v>
      </c>
      <c r="AV294" s="86">
        <f t="shared" si="1230"/>
        <v>7.8265620913728087E-2</v>
      </c>
      <c r="AW294" s="137">
        <f t="shared" si="1213"/>
        <v>-1.7059293255594296E-3</v>
      </c>
    </row>
    <row r="295" spans="2:49" ht="18.649999999999999" customHeight="1">
      <c r="AO295" s="33"/>
      <c r="AP295" s="33"/>
      <c r="AQ295" s="81">
        <f t="shared" si="1210"/>
        <v>5.32</v>
      </c>
      <c r="AR295" s="82">
        <f t="shared" si="1211"/>
        <v>-34.117593749422348</v>
      </c>
      <c r="AS295" s="86">
        <f t="shared" si="1212"/>
        <v>64.418581320424366</v>
      </c>
      <c r="AT295" s="84"/>
      <c r="AU295" s="14">
        <f t="shared" si="1209"/>
        <v>4.4539305260472402</v>
      </c>
      <c r="AV295" s="86">
        <f t="shared" si="1230"/>
        <v>7.7738328149988517E-2</v>
      </c>
      <c r="AW295" s="137">
        <f t="shared" si="1213"/>
        <v>-1.6830967774948552E-3</v>
      </c>
    </row>
    <row r="296" spans="2:49" ht="18.649999999999999" customHeight="1" thickBot="1">
      <c r="D296" s="22" t="s">
        <v>80</v>
      </c>
      <c r="E296" s="22"/>
      <c r="F296" s="22"/>
      <c r="G296" s="22"/>
      <c r="H296" s="22"/>
      <c r="I296" s="22" t="s">
        <v>81</v>
      </c>
      <c r="J296" s="22"/>
      <c r="K296" s="22"/>
      <c r="L296" s="22"/>
      <c r="M296" s="23"/>
      <c r="N296" s="23"/>
      <c r="O296" s="24" t="s">
        <v>82</v>
      </c>
      <c r="P296" s="23"/>
      <c r="Q296" s="23"/>
      <c r="R296" s="23"/>
      <c r="S296" s="22"/>
      <c r="T296" s="22" t="s">
        <v>83</v>
      </c>
      <c r="U296" s="23"/>
      <c r="V296" s="23"/>
      <c r="W296" s="23"/>
      <c r="X296" s="23"/>
      <c r="Y296" s="24" t="s">
        <v>84</v>
      </c>
      <c r="Z296" s="23"/>
      <c r="AA296" s="23"/>
      <c r="AB296" s="23"/>
      <c r="AC296" s="24" t="s">
        <v>85</v>
      </c>
      <c r="AD296" s="22"/>
      <c r="AE296" s="22"/>
      <c r="AF296" s="22"/>
      <c r="AG296" s="22"/>
      <c r="AH296" s="23"/>
      <c r="AI296" s="24" t="s">
        <v>86</v>
      </c>
      <c r="AJ296" s="23"/>
      <c r="AK296" s="23"/>
      <c r="AL296" s="22"/>
      <c r="AQ296" s="81">
        <f t="shared" si="1210"/>
        <v>5.34</v>
      </c>
      <c r="AR296" s="82">
        <f t="shared" si="1211"/>
        <v>-34.17594259224466</v>
      </c>
      <c r="AS296" s="86">
        <f t="shared" si="1212"/>
        <v>64.507659930945309</v>
      </c>
      <c r="AT296" s="84"/>
      <c r="AU296" s="14">
        <f t="shared" si="1209"/>
        <v>4.4240159387078792</v>
      </c>
      <c r="AV296" s="86">
        <f t="shared" si="1230"/>
        <v>7.7216187530054783E-2</v>
      </c>
      <c r="AW296" s="137">
        <f t="shared" si="1213"/>
        <v>-1.6606307708397423E-3</v>
      </c>
    </row>
    <row r="297" spans="2:49" ht="18.649999999999999" customHeight="1" thickBot="1">
      <c r="B297" s="11"/>
      <c r="D297" s="217" t="s">
        <v>55</v>
      </c>
      <c r="E297" s="218"/>
      <c r="F297" s="219" t="s">
        <v>56</v>
      </c>
      <c r="G297" s="220"/>
      <c r="H297" s="204"/>
      <c r="I297" s="217" t="s">
        <v>87</v>
      </c>
      <c r="J297" s="218"/>
      <c r="K297" s="219" t="s">
        <v>88</v>
      </c>
      <c r="L297" s="220"/>
      <c r="M297" s="23"/>
      <c r="N297" s="213" t="s">
        <v>57</v>
      </c>
      <c r="O297" s="214"/>
      <c r="P297" s="215" t="s">
        <v>58</v>
      </c>
      <c r="Q297" s="216"/>
      <c r="R297" s="23"/>
      <c r="S297" s="217" t="s">
        <v>59</v>
      </c>
      <c r="T297" s="218"/>
      <c r="U297" s="219" t="s">
        <v>60</v>
      </c>
      <c r="V297" s="220"/>
      <c r="W297" s="22"/>
      <c r="X297" s="213" t="s">
        <v>61</v>
      </c>
      <c r="Y297" s="214"/>
      <c r="Z297" s="215" t="s">
        <v>62</v>
      </c>
      <c r="AA297" s="216"/>
      <c r="AB297" s="22"/>
      <c r="AC297" s="217" t="s">
        <v>63</v>
      </c>
      <c r="AD297" s="218"/>
      <c r="AE297" s="219" t="s">
        <v>89</v>
      </c>
      <c r="AF297" s="220"/>
      <c r="AG297" s="22"/>
      <c r="AH297" s="213" t="s">
        <v>64</v>
      </c>
      <c r="AI297" s="214"/>
      <c r="AJ297" s="215" t="s">
        <v>65</v>
      </c>
      <c r="AK297" s="216"/>
      <c r="AL297" s="22"/>
      <c r="AM297" s="25" t="s">
        <v>2</v>
      </c>
      <c r="AO297" s="132" t="s">
        <v>41</v>
      </c>
      <c r="AQ297" s="81">
        <f t="shared" si="1210"/>
        <v>5.36</v>
      </c>
      <c r="AR297" s="82">
        <f t="shared" si="1211"/>
        <v>-34.234132600979031</v>
      </c>
      <c r="AS297" s="86">
        <f t="shared" si="1212"/>
        <v>64.596140249719468</v>
      </c>
      <c r="AT297" s="88"/>
      <c r="AU297" s="14">
        <f t="shared" si="1209"/>
        <v>4.3943927850784315</v>
      </c>
      <c r="AV297" s="86">
        <f t="shared" si="1230"/>
        <v>7.6699133891526258E-2</v>
      </c>
      <c r="AW297" s="137">
        <f t="shared" si="1213"/>
        <v>-1.6385246332312579E-3</v>
      </c>
    </row>
    <row r="298" spans="2:49" ht="18.649999999999999" customHeight="1" thickTop="1" thickBot="1">
      <c r="B298" s="36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9">
        <f t="shared" ref="L298" si="1247">IF(0=(1-$J$9*$K$9*$B298^2),10^14,$B298*$K$9/(1-$J$9*$K$9*$B298^2))</f>
        <v>1.0618787648098751</v>
      </c>
      <c r="N298" s="1">
        <f t="shared" ref="N298" si="1248">D298*I298+F298*I301-E298*J298-G298*J301</f>
        <v>1</v>
      </c>
      <c r="O298" s="9">
        <f t="shared" ref="O298" si="1249">(D298*J298+E298*I298+F298*J301+G298*I301)</f>
        <v>0</v>
      </c>
      <c r="P298" s="2">
        <f t="shared" ref="P298" si="1250">D298*K298+F298*K301-E298*L298-G298*L301</f>
        <v>0</v>
      </c>
      <c r="Q298" s="8">
        <f t="shared" ref="Q298" si="1251">(D298*L298+E298*K298+F298*L301+G298*K301)</f>
        <v>1.0618787648098751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1252">N298*S298+P298*S301-O298*T298-Q298*T301</f>
        <v>-0.1043426594873631</v>
      </c>
      <c r="Y298" s="9">
        <f t="shared" ref="Y298" si="1253">(N298*T298+O298*S298+P298*T301+Q298*S301)</f>
        <v>0</v>
      </c>
      <c r="Z298" s="2">
        <f t="shared" ref="Z298" si="1254">N298*U298+P298*U301-O298*V298-Q298*V301</f>
        <v>0</v>
      </c>
      <c r="AA298" s="8">
        <f t="shared" ref="AA298" si="1255">(N298*V298+O298*U298+P298*V301+Q298*U301)</f>
        <v>1.0618787648098751</v>
      </c>
      <c r="AB298" s="22"/>
      <c r="AC298" s="1">
        <v>1</v>
      </c>
      <c r="AD298" s="9">
        <v>0</v>
      </c>
      <c r="AE298" s="2">
        <v>0</v>
      </c>
      <c r="AF298" s="9">
        <f t="shared" ref="AF298" si="1256">$B298*$AE$9</f>
        <v>0.69719339999999996</v>
      </c>
      <c r="AH298" s="1">
        <f t="shared" ref="AH298" si="1257">X298*AC298+Z298*AC301-Y298*AD298-AA298*AD301</f>
        <v>-0.1043426594873631</v>
      </c>
      <c r="AI298" s="9">
        <f t="shared" ref="AI298" si="1258">(X298*AD298+Y298*AC298+Z298*AD301+AA298*AC301)</f>
        <v>0</v>
      </c>
      <c r="AJ298" s="2">
        <f t="shared" ref="AJ298" si="1259">X298*AE298+Z298*AE301-Y298*AF298-AA298*AF301</f>
        <v>0</v>
      </c>
      <c r="AK298" s="8">
        <f t="shared" ref="AK298" si="1260">(X298*AF298+Y298*AE298+Z298*AF301+AA298*AE301)</f>
        <v>0.98913175127683817</v>
      </c>
      <c r="AM298" s="26">
        <f t="shared" ref="AM298" si="1261">20*LOG((2*$AH$9)/(($AH$9*AH298+AJ298+$AH$9*AH301+AJ301)^2+($AH$9*AI298+AK298+$AH$9*AI301+AK301)^2)^0.5)</f>
        <v>-1.1459829829593628E-2</v>
      </c>
      <c r="AO298" s="133">
        <f t="shared" ref="AO298" si="1262">((AI298^2+AJ298^2+AK298^2+AL298^2)/(AI301^2+AJ301^2+AK301^2+AL301^2))^0.5</f>
        <v>0.97876293695911876</v>
      </c>
      <c r="AP298" s="13"/>
      <c r="AQ298" s="81">
        <f t="shared" si="1210"/>
        <v>5.38</v>
      </c>
      <c r="AR298" s="82">
        <f t="shared" si="1211"/>
        <v>-34.292164158918119</v>
      </c>
      <c r="AS298" s="86">
        <f t="shared" si="1212"/>
        <v>64.684028105421035</v>
      </c>
      <c r="AT298" s="88"/>
      <c r="AU298" s="14">
        <f t="shared" si="1209"/>
        <v>4.3650573898786567</v>
      </c>
      <c r="AV298" s="86">
        <f t="shared" si="1230"/>
        <v>7.6187103079319876E-2</v>
      </c>
      <c r="AW298" s="137">
        <f t="shared" si="1213"/>
        <v>-1.6167718221652479E-3</v>
      </c>
    </row>
    <row r="299" spans="2:49" ht="18.649999999999999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O299" s="134"/>
      <c r="AP299" s="33"/>
      <c r="AQ299" s="81">
        <f t="shared" si="1210"/>
        <v>5.4</v>
      </c>
      <c r="AR299" s="82">
        <f t="shared" si="1211"/>
        <v>-34.350037659888166</v>
      </c>
      <c r="AS299" s="86">
        <f t="shared" si="1212"/>
        <v>64.77132925321861</v>
      </c>
      <c r="AT299" s="88"/>
      <c r="AU299" s="14">
        <f t="shared" si="1209"/>
        <v>4.3360061344679437</v>
      </c>
      <c r="AV299" s="86">
        <f t="shared" si="1230"/>
        <v>7.5680031927280358E-2</v>
      </c>
      <c r="AW299" s="137">
        <f t="shared" si="1213"/>
        <v>-1.5953659225507373E-3</v>
      </c>
    </row>
    <row r="300" spans="2:49" ht="18.649999999999999" customHeight="1" thickBot="1">
      <c r="D300" s="209" t="s">
        <v>66</v>
      </c>
      <c r="E300" s="210"/>
      <c r="F300" s="211" t="s">
        <v>67</v>
      </c>
      <c r="G300" s="212"/>
      <c r="H300" s="204"/>
      <c r="I300" s="209" t="s">
        <v>68</v>
      </c>
      <c r="J300" s="210"/>
      <c r="K300" s="211" t="s">
        <v>69</v>
      </c>
      <c r="L300" s="212"/>
      <c r="N300" s="213" t="s">
        <v>70</v>
      </c>
      <c r="O300" s="214"/>
      <c r="P300" s="215" t="s">
        <v>71</v>
      </c>
      <c r="Q300" s="216"/>
      <c r="S300" s="209" t="s">
        <v>72</v>
      </c>
      <c r="T300" s="210"/>
      <c r="U300" s="211" t="s">
        <v>73</v>
      </c>
      <c r="V300" s="212"/>
      <c r="W300" s="22"/>
      <c r="X300" s="213" t="s">
        <v>74</v>
      </c>
      <c r="Y300" s="214"/>
      <c r="Z300" s="215" t="s">
        <v>75</v>
      </c>
      <c r="AA300" s="216"/>
      <c r="AB300" s="22"/>
      <c r="AC300" s="209" t="s">
        <v>76</v>
      </c>
      <c r="AD300" s="210"/>
      <c r="AE300" s="211" t="s">
        <v>77</v>
      </c>
      <c r="AF300" s="212"/>
      <c r="AG300" s="22"/>
      <c r="AH300" s="213" t="s">
        <v>78</v>
      </c>
      <c r="AI300" s="214"/>
      <c r="AJ300" s="215" t="s">
        <v>79</v>
      </c>
      <c r="AK300" s="216"/>
      <c r="AL300" s="22"/>
      <c r="AM300" s="44" t="s">
        <v>6</v>
      </c>
      <c r="AO300" s="135" t="s">
        <v>42</v>
      </c>
      <c r="AP300" s="33"/>
      <c r="AQ300" s="81">
        <f t="shared" si="1210"/>
        <v>5.42</v>
      </c>
      <c r="AR300" s="82">
        <f t="shared" si="1211"/>
        <v>-34.407753507743408</v>
      </c>
      <c r="AS300" s="86">
        <f t="shared" si="1212"/>
        <v>64.858049375907967</v>
      </c>
      <c r="AT300" s="88"/>
      <c r="AU300" s="14">
        <f t="shared" si="1209"/>
        <v>4.307235455818315</v>
      </c>
      <c r="AV300" s="86">
        <f t="shared" si="1230"/>
        <v>7.5177858239923678E-2</v>
      </c>
      <c r="AW300" s="137">
        <f t="shared" si="1213"/>
        <v>-1.5743006442684524E-3</v>
      </c>
    </row>
    <row r="301" spans="2:49" ht="18.649999999999999" customHeight="1" thickTop="1" thickBot="1">
      <c r="D301" s="1">
        <v>0</v>
      </c>
      <c r="E301" s="8">
        <f t="shared" ref="E301" si="1263">$E$9*$B298</f>
        <v>0.48737060000000004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1264">D301*I298+F301*I301-E301*J298-G301*J301</f>
        <v>0</v>
      </c>
      <c r="O301" s="9">
        <f t="shared" ref="O301" si="1265">(D301*J298+E301*I298+F301*J301+G301*I301)</f>
        <v>0.48737060000000004</v>
      </c>
      <c r="P301" s="2">
        <f t="shared" ref="P301" si="1266">D301*K298+F301*K301-E301*L298-G301*L301</f>
        <v>0.48247150926735227</v>
      </c>
      <c r="Q301" s="8">
        <f t="shared" ref="Q301" si="1267">(D301*L298+E301*K298+F301*L301+G301*K301)</f>
        <v>0</v>
      </c>
      <c r="S301" s="1">
        <v>0</v>
      </c>
      <c r="T301" s="8">
        <f t="shared" ref="T301" si="1268">$T$9*$B298</f>
        <v>1.0399894000000001</v>
      </c>
      <c r="U301" s="2">
        <v>1</v>
      </c>
      <c r="V301" s="8">
        <v>0</v>
      </c>
      <c r="X301" s="1">
        <f t="shared" ref="X301" si="1269">N301*S298+P301*S301-O301*T298-Q301*T301</f>
        <v>0</v>
      </c>
      <c r="Y301" s="9">
        <f t="shared" ref="Y301" si="1270">(N301*T298+O301*S298+P301*T301+Q301*S301)</f>
        <v>0.98913585544004823</v>
      </c>
      <c r="Z301" s="2">
        <f t="shared" ref="Z301" si="1271">N301*U298+P301*U301-O301*V298-Q301*V301</f>
        <v>0.48247150926735227</v>
      </c>
      <c r="AA301" s="8">
        <f t="shared" ref="AA301" si="1272">(N301*V298+O301*U298+P301*V301+Q301*U301)</f>
        <v>0</v>
      </c>
      <c r="AB301" s="22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1273">X301*AC298+Z301*AC301-Y301*AD298-AA301*AD301</f>
        <v>0</v>
      </c>
      <c r="AI301" s="9">
        <f t="shared" ref="AI301" si="1274">(X301*AD298+Y301*AC298+Z301*AD301+AA301*AC301)</f>
        <v>0.98913585544004823</v>
      </c>
      <c r="AJ301" s="2">
        <f t="shared" ref="AJ301" si="1275">X301*AE298+Z301*AE301-Y301*AF298-AA301*AF301</f>
        <v>-0.20714748084880341</v>
      </c>
      <c r="AK301" s="8">
        <f t="shared" ref="AK301" si="1276">(X301*AF298+Y301*AE298+Z301*AF301+AA301*AE301)</f>
        <v>0</v>
      </c>
      <c r="AM301" s="45">
        <f t="shared" ref="AM301" si="1277">(180/PI())*ATAN(-1*(($AH$9*AJ298+AL298+$AH$9*AJ301+AL301)/($AH$9*AI298+AK298+$AH$9*AI301+AK301)))</f>
        <v>5.977746099982042</v>
      </c>
      <c r="AO301" s="206">
        <f t="shared" ref="AO301" si="1278">20*LOG(((($AH$9*AH298+AJ298-$AH$9*AH301-AJ301)^2+($AH$9*AI298+AK298-$AH$9*AI301-AK301)^2)/(($AH$9*AH298+AJ298+$AH$9*AH301+AJ301)^2+($AH$9*AI298+AK298+$AH$9*AI301+AK301)^2))^0.5)</f>
        <v>-25.791790080829678</v>
      </c>
      <c r="AP301" s="33"/>
      <c r="AQ301" s="81">
        <f t="shared" si="1210"/>
        <v>5.44</v>
      </c>
      <c r="AR301" s="82">
        <f t="shared" si="1211"/>
        <v>-34.46531211588001</v>
      </c>
      <c r="AS301" s="86">
        <f t="shared" si="1212"/>
        <v>64.944194085024336</v>
      </c>
      <c r="AT301" s="88"/>
      <c r="AU301" s="14">
        <f t="shared" si="1209"/>
        <v>4.2787418454929087</v>
      </c>
      <c r="AV301" s="86">
        <f t="shared" si="1230"/>
        <v>7.4680520774829326E-2</v>
      </c>
      <c r="AW301" s="137">
        <f t="shared" si="1213"/>
        <v>-1.5535698198047313E-3</v>
      </c>
    </row>
    <row r="302" spans="2:49" ht="18.649999999999999" customHeight="1">
      <c r="AO302" s="33"/>
      <c r="AP302" s="33"/>
      <c r="AQ302" s="81">
        <f t="shared" si="1210"/>
        <v>5.46</v>
      </c>
      <c r="AR302" s="82">
        <f t="shared" si="1211"/>
        <v>-34.522713906768459</v>
      </c>
      <c r="AS302" s="86">
        <f t="shared" si="1212"/>
        <v>65.029768921934192</v>
      </c>
      <c r="AT302" s="84"/>
      <c r="AU302" s="14">
        <f t="shared" si="1209"/>
        <v>4.2505218486552545</v>
      </c>
      <c r="AV302" s="86">
        <f t="shared" si="1230"/>
        <v>7.4187959225238923E-2</v>
      </c>
      <c r="AW302" s="137">
        <f t="shared" si="1213"/>
        <v>-1.5331674018923371E-3</v>
      </c>
    </row>
    <row r="303" spans="2:49" ht="18.649999999999999" customHeight="1" thickBot="1">
      <c r="D303" s="22" t="s">
        <v>80</v>
      </c>
      <c r="E303" s="22"/>
      <c r="F303" s="22"/>
      <c r="G303" s="22"/>
      <c r="H303" s="22"/>
      <c r="I303" s="22" t="s">
        <v>81</v>
      </c>
      <c r="J303" s="22"/>
      <c r="K303" s="22"/>
      <c r="L303" s="22"/>
      <c r="M303" s="23"/>
      <c r="N303" s="23"/>
      <c r="O303" s="24" t="s">
        <v>82</v>
      </c>
      <c r="P303" s="23"/>
      <c r="Q303" s="23"/>
      <c r="R303" s="23"/>
      <c r="S303" s="22"/>
      <c r="T303" s="22" t="s">
        <v>83</v>
      </c>
      <c r="U303" s="23"/>
      <c r="V303" s="23"/>
      <c r="W303" s="23"/>
      <c r="X303" s="23"/>
      <c r="Y303" s="24" t="s">
        <v>84</v>
      </c>
      <c r="Z303" s="23"/>
      <c r="AA303" s="23"/>
      <c r="AB303" s="23"/>
      <c r="AC303" s="24" t="s">
        <v>85</v>
      </c>
      <c r="AD303" s="22"/>
      <c r="AE303" s="22"/>
      <c r="AF303" s="22"/>
      <c r="AG303" s="22"/>
      <c r="AH303" s="23"/>
      <c r="AI303" s="24" t="s">
        <v>86</v>
      </c>
      <c r="AJ303" s="23"/>
      <c r="AK303" s="23"/>
      <c r="AL303" s="22"/>
      <c r="AQ303" s="81">
        <f t="shared" si="1210"/>
        <v>5.48</v>
      </c>
      <c r="AR303" s="82">
        <f t="shared" si="1211"/>
        <v>-34.579959311503956</v>
      </c>
      <c r="AS303" s="86">
        <f t="shared" si="1212"/>
        <v>65.114779358907299</v>
      </c>
      <c r="AT303" s="84"/>
      <c r="AU303" s="14">
        <f t="shared" si="1209"/>
        <v>4.2225720630967531</v>
      </c>
      <c r="AV303" s="86">
        <f t="shared" si="1230"/>
        <v>7.370011420309544E-2</v>
      </c>
      <c r="AW303" s="137">
        <f t="shared" si="1213"/>
        <v>-1.5130874611842112E-3</v>
      </c>
    </row>
    <row r="304" spans="2:49" ht="18.649999999999999" customHeight="1" thickBot="1">
      <c r="B304" s="11"/>
      <c r="D304" s="217" t="s">
        <v>55</v>
      </c>
      <c r="E304" s="218"/>
      <c r="F304" s="219" t="s">
        <v>56</v>
      </c>
      <c r="G304" s="220"/>
      <c r="H304" s="204"/>
      <c r="I304" s="217" t="s">
        <v>87</v>
      </c>
      <c r="J304" s="218"/>
      <c r="K304" s="219" t="s">
        <v>88</v>
      </c>
      <c r="L304" s="220"/>
      <c r="M304" s="23"/>
      <c r="N304" s="213" t="s">
        <v>57</v>
      </c>
      <c r="O304" s="214"/>
      <c r="P304" s="215" t="s">
        <v>58</v>
      </c>
      <c r="Q304" s="216"/>
      <c r="R304" s="23"/>
      <c r="S304" s="217" t="s">
        <v>59</v>
      </c>
      <c r="T304" s="218"/>
      <c r="U304" s="219" t="s">
        <v>60</v>
      </c>
      <c r="V304" s="220"/>
      <c r="W304" s="22"/>
      <c r="X304" s="213" t="s">
        <v>61</v>
      </c>
      <c r="Y304" s="214"/>
      <c r="Z304" s="215" t="s">
        <v>62</v>
      </c>
      <c r="AA304" s="216"/>
      <c r="AB304" s="22"/>
      <c r="AC304" s="217" t="s">
        <v>63</v>
      </c>
      <c r="AD304" s="218"/>
      <c r="AE304" s="219" t="s">
        <v>89</v>
      </c>
      <c r="AF304" s="220"/>
      <c r="AG304" s="22"/>
      <c r="AH304" s="213" t="s">
        <v>64</v>
      </c>
      <c r="AI304" s="214"/>
      <c r="AJ304" s="215" t="s">
        <v>65</v>
      </c>
      <c r="AK304" s="216"/>
      <c r="AL304" s="22"/>
      <c r="AM304" s="25" t="s">
        <v>2</v>
      </c>
      <c r="AO304" s="132" t="s">
        <v>41</v>
      </c>
      <c r="AQ304" s="81">
        <f t="shared" si="1210"/>
        <v>5.5</v>
      </c>
      <c r="AR304" s="82">
        <f t="shared" si="1211"/>
        <v>-34.637048769373926</v>
      </c>
      <c r="AS304" s="86">
        <f t="shared" si="1212"/>
        <v>65.199230800169232</v>
      </c>
      <c r="AT304" s="88"/>
      <c r="AU304" s="14">
        <f t="shared" si="1209"/>
        <v>4.1948891382838314</v>
      </c>
      <c r="AV304" s="86">
        <f t="shared" si="1230"/>
        <v>7.3216927222462383E-2</v>
      </c>
      <c r="AW304" s="137">
        <f t="shared" si="1213"/>
        <v>-1.4933241839717348E-3</v>
      </c>
    </row>
    <row r="305" spans="2:49" ht="18.649999999999999" customHeight="1" thickTop="1" thickBot="1">
      <c r="B305" s="36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9">
        <f t="shared" ref="L305" si="1279">IF(0=(1-$J$9*$K$9*$B305^2),10^14,$B305*$K$9/(1-$J$9*$K$9*$B305^2))</f>
        <v>1.1010335593119835</v>
      </c>
      <c r="N305" s="1">
        <f t="shared" ref="N305" si="1280">D305*I305+F305*I308-E305*J305-G305*J308</f>
        <v>1</v>
      </c>
      <c r="O305" s="9">
        <f t="shared" ref="O305" si="1281">(D305*J305+E305*I305+F305*J308+G305*I308)</f>
        <v>0</v>
      </c>
      <c r="P305" s="2">
        <f t="shared" ref="P305" si="1282">D305*K305+F305*K308-E305*L305-G305*L308</f>
        <v>0</v>
      </c>
      <c r="Q305" s="8">
        <f t="shared" ref="Q305" si="1283">(D305*L305+E305*K305+F305*L308+G305*K308)</f>
        <v>1.1010335593119835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1284">N305*S305+P305*S308-O305*T305-Q305*T308</f>
        <v>-0.17169260818754184</v>
      </c>
      <c r="Y305" s="9">
        <f t="shared" ref="Y305" si="1285">(N305*T305+O305*S305+P305*T308+Q305*S308)</f>
        <v>0</v>
      </c>
      <c r="Z305" s="2">
        <f t="shared" ref="Z305" si="1286">N305*U305+P305*U308-O305*V305-Q305*V308</f>
        <v>0</v>
      </c>
      <c r="AA305" s="8">
        <f t="shared" ref="AA305" si="1287">(N305*V305+O305*U305+P305*V308+Q305*U308)</f>
        <v>1.1010335593119835</v>
      </c>
      <c r="AB305" s="22"/>
      <c r="AC305" s="1">
        <v>1</v>
      </c>
      <c r="AD305" s="9">
        <v>0</v>
      </c>
      <c r="AE305" s="2">
        <v>0</v>
      </c>
      <c r="AF305" s="9">
        <f t="shared" ref="AF305" si="1288">$B305*$AE$9</f>
        <v>0.71340720000000002</v>
      </c>
      <c r="AH305" s="1">
        <f t="shared" ref="AH305" si="1289">X305*AC305+Z305*AC308-Y305*AD305-AA305*AD308</f>
        <v>-0.17169260818754184</v>
      </c>
      <c r="AI305" s="9">
        <f t="shared" ref="AI305" si="1290">(X305*AD305+Y305*AC305+Z305*AD308+AA305*AC308)</f>
        <v>0</v>
      </c>
      <c r="AJ305" s="2">
        <f t="shared" ref="AJ305" si="1291">X305*AE305+Z305*AE308-Y305*AF305-AA305*AF308</f>
        <v>0</v>
      </c>
      <c r="AK305" s="8">
        <f t="shared" ref="AK305" si="1292">(X305*AF305+Y305*AE305+Z305*AF308+AA305*AE308)</f>
        <v>0.97854681644421226</v>
      </c>
      <c r="AM305" s="26">
        <f t="shared" ref="AM305" si="1293">20*LOG((2*$AH$9)/(($AH$9*AH305+AJ305+$AH$9*AH308+AJ308)^2+($AH$9*AI305+AK305+$AH$9*AI308+AK308)^2)^0.5)</f>
        <v>-6.185157439128809E-3</v>
      </c>
      <c r="AO305" s="133">
        <f t="shared" ref="AO305" si="1294">((AI305^2+AJ305^2+AK305^2+AL305^2)/(AI308^2+AJ308^2+AK308^2+AL308^2))^0.5</f>
        <v>0.96953871090784638</v>
      </c>
      <c r="AP305" s="13"/>
      <c r="AQ305" s="81">
        <f t="shared" si="1210"/>
        <v>5.52</v>
      </c>
      <c r="AR305" s="82">
        <f t="shared" si="1211"/>
        <v>-34.693982727442062</v>
      </c>
      <c r="AS305" s="86">
        <f t="shared" si="1212"/>
        <v>65.283128582934907</v>
      </c>
      <c r="AT305" s="88"/>
      <c r="AU305" s="14">
        <f t="shared" si="1209"/>
        <v>4.1674697744304474</v>
      </c>
      <c r="AV305" s="86">
        <f t="shared" si="1230"/>
        <v>7.2738340683228361E-2</v>
      </c>
      <c r="AW305" s="137">
        <f t="shared" si="1213"/>
        <v>-1.4738718699397742E-3</v>
      </c>
    </row>
    <row r="306" spans="2:49" ht="18.649999999999999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O306" s="134"/>
      <c r="AP306" s="33"/>
      <c r="AQ306" s="81">
        <f t="shared" si="1210"/>
        <v>5.54</v>
      </c>
      <c r="AR306" s="82">
        <f t="shared" si="1211"/>
        <v>-34.750761640148198</v>
      </c>
      <c r="AS306" s="86">
        <f t="shared" si="1212"/>
        <v>65.366477978423518</v>
      </c>
      <c r="AT306" s="88"/>
      <c r="AU306" s="14">
        <f t="shared" si="1209"/>
        <v>4.1403107215836057</v>
      </c>
      <c r="AV306" s="86">
        <f t="shared" si="1230"/>
        <v>7.226429785523994E-2</v>
      </c>
      <c r="AW306" s="137">
        <f t="shared" si="1213"/>
        <v>-1.4547249299507962E-3</v>
      </c>
    </row>
    <row r="307" spans="2:49" ht="18.649999999999999" customHeight="1" thickBot="1">
      <c r="D307" s="209" t="s">
        <v>66</v>
      </c>
      <c r="E307" s="210"/>
      <c r="F307" s="211" t="s">
        <v>67</v>
      </c>
      <c r="G307" s="212"/>
      <c r="H307" s="204"/>
      <c r="I307" s="209" t="s">
        <v>68</v>
      </c>
      <c r="J307" s="210"/>
      <c r="K307" s="211" t="s">
        <v>69</v>
      </c>
      <c r="L307" s="212"/>
      <c r="N307" s="213" t="s">
        <v>70</v>
      </c>
      <c r="O307" s="214"/>
      <c r="P307" s="215" t="s">
        <v>71</v>
      </c>
      <c r="Q307" s="216"/>
      <c r="S307" s="209" t="s">
        <v>72</v>
      </c>
      <c r="T307" s="210"/>
      <c r="U307" s="211" t="s">
        <v>73</v>
      </c>
      <c r="V307" s="212"/>
      <c r="W307" s="22"/>
      <c r="X307" s="213" t="s">
        <v>74</v>
      </c>
      <c r="Y307" s="214"/>
      <c r="Z307" s="215" t="s">
        <v>75</v>
      </c>
      <c r="AA307" s="216"/>
      <c r="AB307" s="22"/>
      <c r="AC307" s="209" t="s">
        <v>76</v>
      </c>
      <c r="AD307" s="210"/>
      <c r="AE307" s="211" t="s">
        <v>77</v>
      </c>
      <c r="AF307" s="212"/>
      <c r="AG307" s="22"/>
      <c r="AH307" s="213" t="s">
        <v>78</v>
      </c>
      <c r="AI307" s="214"/>
      <c r="AJ307" s="215" t="s">
        <v>79</v>
      </c>
      <c r="AK307" s="216"/>
      <c r="AL307" s="22"/>
      <c r="AM307" s="44" t="s">
        <v>6</v>
      </c>
      <c r="AO307" s="135" t="s">
        <v>42</v>
      </c>
      <c r="AP307" s="33"/>
      <c r="AQ307" s="81">
        <f t="shared" si="1210"/>
        <v>5.56</v>
      </c>
      <c r="AR307" s="82">
        <f t="shared" si="1211"/>
        <v>-34.807385968923448</v>
      </c>
      <c r="AS307" s="86">
        <f t="shared" si="1212"/>
        <v>65.449284192855188</v>
      </c>
      <c r="AT307" s="88"/>
      <c r="AU307" s="14">
        <f t="shared" si="1209"/>
        <v>4.1134087787326239</v>
      </c>
      <c r="AV307" s="86">
        <f t="shared" si="1230"/>
        <v>7.1794742862712382E-2</v>
      </c>
      <c r="AW307" s="137">
        <f t="shared" si="1213"/>
        <v>-1.4358778838532182E-3</v>
      </c>
    </row>
    <row r="308" spans="2:49" ht="18.649999999999999" customHeight="1" thickTop="1" thickBot="1">
      <c r="D308" s="1">
        <v>0</v>
      </c>
      <c r="E308" s="8">
        <f t="shared" ref="E308" si="1295">$E$9*$B305</f>
        <v>0.49870480000000006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1296">D308*I305+F308*I308-E308*J305-G308*J308</f>
        <v>0</v>
      </c>
      <c r="O308" s="9">
        <f t="shared" ref="O308" si="1297">(D308*J305+E308*I305+F308*J308+G308*I308)</f>
        <v>0.49870480000000006</v>
      </c>
      <c r="P308" s="2">
        <f t="shared" ref="P308" si="1298">D308*K305+F308*K308-E308*L305-G308*L308</f>
        <v>0.45090927901002908</v>
      </c>
      <c r="Q308" s="8">
        <f t="shared" ref="Q308" si="1299">(D308*L305+E308*K305+F308*L308+G308*K308)</f>
        <v>0</v>
      </c>
      <c r="S308" s="1">
        <v>0</v>
      </c>
      <c r="T308" s="8">
        <f t="shared" ref="T308" si="1300">$T$9*$B305</f>
        <v>1.0641752</v>
      </c>
      <c r="U308" s="2">
        <v>1</v>
      </c>
      <c r="V308" s="8">
        <v>0</v>
      </c>
      <c r="X308" s="1">
        <f t="shared" ref="X308" si="1301">N308*S305+P308*S308-O308*T305-Q308*T308</f>
        <v>0</v>
      </c>
      <c r="Y308" s="9">
        <f t="shared" ref="Y308" si="1302">(N308*T305+O308*S305+P308*T308+Q308*S308)</f>
        <v>0.97855127217235349</v>
      </c>
      <c r="Z308" s="2">
        <f t="shared" ref="Z308" si="1303">N308*U305+P308*U308-O308*V305-Q308*V308</f>
        <v>0.45090927901002908</v>
      </c>
      <c r="AA308" s="8">
        <f t="shared" ref="AA308" si="1304">(N308*V305+O308*U305+P308*V308+Q308*U308)</f>
        <v>0</v>
      </c>
      <c r="AB308" s="22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1305">X308*AC305+Z308*AC308-Y308*AD305-AA308*AD308</f>
        <v>0</v>
      </c>
      <c r="AI308" s="9">
        <f t="shared" ref="AI308" si="1306">(X308*AD305+Y308*AC305+Z308*AD308+AA308*AC308)</f>
        <v>0.97855127217235349</v>
      </c>
      <c r="AJ308" s="2">
        <f t="shared" ref="AJ308" si="1307">X308*AE305+Z308*AE308-Y308*AF305-AA308*AF308</f>
        <v>-0.24719624412688757</v>
      </c>
      <c r="AK308" s="8">
        <f t="shared" ref="AK308" si="1308">(X308*AF305+Y308*AE305+Z308*AF308+AA308*AE308)</f>
        <v>0</v>
      </c>
      <c r="AM308" s="45">
        <f t="shared" ref="AM308" si="1309">(180/PI())*ATAN(-1*(($AH$9*AJ305+AL305+$AH$9*AJ308+AL308)/($AH$9*AI305+AK305+$AH$9*AI308+AK308)))</f>
        <v>7.1987683726517968</v>
      </c>
      <c r="AO308" s="206">
        <f t="shared" ref="AO308" si="1310">20*LOG(((($AH$9*AH305+AJ305-$AH$9*AH308-AJ308)^2+($AH$9*AI305+AK305-$AH$9*AI308-AK308)^2)/(($AH$9*AH305+AJ305+$AH$9*AH308+AJ308)^2+($AH$9*AI305+AK305+$AH$9*AI308+AK308)^2))^0.5)</f>
        <v>-28.467427736818767</v>
      </c>
      <c r="AP308" s="33"/>
      <c r="AQ308" s="81">
        <f t="shared" si="1210"/>
        <v>5.58</v>
      </c>
      <c r="AR308" s="82">
        <f t="shared" si="1211"/>
        <v>-34.863856181819969</v>
      </c>
      <c r="AS308" s="86">
        <f t="shared" si="1212"/>
        <v>65.531552368429843</v>
      </c>
      <c r="AT308" s="88"/>
      <c r="AU308" s="14">
        <f t="shared" si="1209"/>
        <v>4.0867607929372145</v>
      </c>
      <c r="AV308" s="86">
        <f t="shared" si="1230"/>
        <v>7.1329620668946839E-2</v>
      </c>
      <c r="AW308" s="137">
        <f t="shared" si="1213"/>
        <v>-1.4173253583564319E-3</v>
      </c>
    </row>
    <row r="309" spans="2:49" ht="18.649999999999999" customHeight="1">
      <c r="AO309" s="33"/>
      <c r="AP309" s="33"/>
      <c r="AQ309" s="81">
        <f t="shared" si="1210"/>
        <v>5.6</v>
      </c>
      <c r="AR309" s="82">
        <f t="shared" si="1211"/>
        <v>-34.920172753154809</v>
      </c>
      <c r="AS309" s="86">
        <f t="shared" si="1212"/>
        <v>65.613287584288585</v>
      </c>
      <c r="AT309" s="84"/>
      <c r="AU309" s="14">
        <f t="shared" si="1209"/>
        <v>4.0603636584669314</v>
      </c>
      <c r="AV309" s="86">
        <f t="shared" si="1230"/>
        <v>7.0868877061516775E-2</v>
      </c>
      <c r="AW309" s="137">
        <f t="shared" si="1213"/>
        <v>-1.3990620849078719E-3</v>
      </c>
    </row>
    <row r="310" spans="2:49" ht="18.649999999999999" customHeight="1" thickBot="1">
      <c r="D310" s="22" t="s">
        <v>80</v>
      </c>
      <c r="E310" s="22"/>
      <c r="F310" s="22"/>
      <c r="G310" s="22"/>
      <c r="H310" s="22"/>
      <c r="I310" s="22" t="s">
        <v>81</v>
      </c>
      <c r="J310" s="22"/>
      <c r="K310" s="22"/>
      <c r="L310" s="22"/>
      <c r="M310" s="23"/>
      <c r="N310" s="23"/>
      <c r="O310" s="24" t="s">
        <v>82</v>
      </c>
      <c r="P310" s="23"/>
      <c r="Q310" s="23"/>
      <c r="R310" s="23"/>
      <c r="S310" s="22"/>
      <c r="T310" s="22" t="s">
        <v>83</v>
      </c>
      <c r="U310" s="23"/>
      <c r="V310" s="23"/>
      <c r="W310" s="23"/>
      <c r="X310" s="23"/>
      <c r="Y310" s="24" t="s">
        <v>84</v>
      </c>
      <c r="Z310" s="23"/>
      <c r="AA310" s="23"/>
      <c r="AB310" s="23"/>
      <c r="AC310" s="24" t="s">
        <v>85</v>
      </c>
      <c r="AD310" s="22"/>
      <c r="AE310" s="22"/>
      <c r="AF310" s="22"/>
      <c r="AG310" s="22"/>
      <c r="AH310" s="23"/>
      <c r="AI310" s="24" t="s">
        <v>86</v>
      </c>
      <c r="AJ310" s="23"/>
      <c r="AK310" s="23"/>
      <c r="AL310" s="22"/>
      <c r="AQ310" s="81">
        <f t="shared" si="1210"/>
        <v>5.62</v>
      </c>
      <c r="AR310" s="82">
        <f t="shared" si="1211"/>
        <v>-34.976336163167289</v>
      </c>
      <c r="AS310" s="86">
        <f t="shared" si="1212"/>
        <v>65.694494857457926</v>
      </c>
      <c r="AT310" s="84"/>
      <c r="AU310" s="14">
        <f t="shared" si="1209"/>
        <v>4.0342143159755901</v>
      </c>
      <c r="AV310" s="86">
        <f t="shared" si="1230"/>
        <v>7.0412458637472058E-2</v>
      </c>
      <c r="AW310" s="137">
        <f t="shared" si="1213"/>
        <v>-1.3810828976299969E-3</v>
      </c>
    </row>
    <row r="311" spans="2:49" ht="18.649999999999999" customHeight="1" thickBot="1">
      <c r="B311" s="11"/>
      <c r="D311" s="217" t="s">
        <v>55</v>
      </c>
      <c r="E311" s="218"/>
      <c r="F311" s="219" t="s">
        <v>56</v>
      </c>
      <c r="G311" s="220"/>
      <c r="H311" s="204"/>
      <c r="I311" s="217" t="s">
        <v>87</v>
      </c>
      <c r="J311" s="218"/>
      <c r="K311" s="219" t="s">
        <v>88</v>
      </c>
      <c r="L311" s="220"/>
      <c r="M311" s="23"/>
      <c r="N311" s="213" t="s">
        <v>57</v>
      </c>
      <c r="O311" s="214"/>
      <c r="P311" s="215" t="s">
        <v>58</v>
      </c>
      <c r="Q311" s="216"/>
      <c r="R311" s="23"/>
      <c r="S311" s="217" t="s">
        <v>59</v>
      </c>
      <c r="T311" s="218"/>
      <c r="U311" s="219" t="s">
        <v>60</v>
      </c>
      <c r="V311" s="220"/>
      <c r="W311" s="22"/>
      <c r="X311" s="213" t="s">
        <v>61</v>
      </c>
      <c r="Y311" s="214"/>
      <c r="Z311" s="215" t="s">
        <v>62</v>
      </c>
      <c r="AA311" s="216"/>
      <c r="AB311" s="22"/>
      <c r="AC311" s="217" t="s">
        <v>63</v>
      </c>
      <c r="AD311" s="218"/>
      <c r="AE311" s="219" t="s">
        <v>89</v>
      </c>
      <c r="AF311" s="220"/>
      <c r="AG311" s="22"/>
      <c r="AH311" s="213" t="s">
        <v>64</v>
      </c>
      <c r="AI311" s="214"/>
      <c r="AJ311" s="215" t="s">
        <v>65</v>
      </c>
      <c r="AK311" s="216"/>
      <c r="AL311" s="22"/>
      <c r="AM311" s="25" t="s">
        <v>2</v>
      </c>
      <c r="AO311" s="132" t="s">
        <v>41</v>
      </c>
      <c r="AQ311" s="81">
        <f t="shared" si="1210"/>
        <v>5.64</v>
      </c>
      <c r="AR311" s="82">
        <f t="shared" si="1211"/>
        <v>-35.032346897689372</v>
      </c>
      <c r="AS311" s="86">
        <f t="shared" si="1212"/>
        <v>65.775179143777436</v>
      </c>
      <c r="AT311" s="88"/>
      <c r="AU311" s="14">
        <f t="shared" si="1209"/>
        <v>4.0083097516663244</v>
      </c>
      <c r="AV311" s="86">
        <f t="shared" si="1230"/>
        <v>6.996031278924579E-2</v>
      </c>
      <c r="AW311" s="137">
        <f t="shared" si="1213"/>
        <v>-1.3633827312747376E-3</v>
      </c>
    </row>
    <row r="312" spans="2:49" ht="18.649999999999999" customHeight="1" thickTop="1" thickBot="1">
      <c r="B312" s="36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9">
        <f t="shared" ref="L312" si="1311">IF(0=(1-$J$9*$K$9*$B312^2),10^14,$B312*$K$9/(1-$J$9*$K$9*$B312^2))</f>
        <v>1.141598496643593</v>
      </c>
      <c r="N312" s="1">
        <f t="shared" ref="N312" si="1312">D312*I312+F312*I315-E312*J312-G312*J315</f>
        <v>1</v>
      </c>
      <c r="O312" s="9">
        <f t="shared" ref="O312" si="1313">(D312*J312+E312*I312+F312*J315+G312*I315)</f>
        <v>0</v>
      </c>
      <c r="P312" s="2">
        <f t="shared" ref="P312" si="1314">D312*K312+F312*K315-E312*L312-G312*L315</f>
        <v>0</v>
      </c>
      <c r="Q312" s="8">
        <f t="shared" ref="Q312" si="1315">(D312*L312+E312*K312+F312*L315+G312*K315)</f>
        <v>1.141598496643593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1316">N312*S312+P312*S315-O312*T312-Q312*T315</f>
        <v>-0.24247128140551744</v>
      </c>
      <c r="Y312" s="9">
        <f t="shared" ref="Y312" si="1317">(N312*T312+O312*S312+P312*T315+Q312*S315)</f>
        <v>0</v>
      </c>
      <c r="Z312" s="2">
        <f t="shared" ref="Z312" si="1318">N312*U312+P312*U315-O312*V312-Q312*V315</f>
        <v>0</v>
      </c>
      <c r="AA312" s="8">
        <f t="shared" ref="AA312" si="1319">(N312*V312+O312*U312+P312*V315+Q312*U315)</f>
        <v>1.141598496643593</v>
      </c>
      <c r="AB312" s="22"/>
      <c r="AC312" s="1">
        <v>1</v>
      </c>
      <c r="AD312" s="9">
        <v>0</v>
      </c>
      <c r="AE312" s="2">
        <v>0</v>
      </c>
      <c r="AF312" s="9">
        <f t="shared" ref="AF312" si="1320">$B312*$AE$9</f>
        <v>0.72962100000000008</v>
      </c>
      <c r="AH312" s="1">
        <f t="shared" ref="AH312" si="1321">X312*AC312+Z312*AC315-Y312*AD312-AA312*AD315</f>
        <v>-0.24247128140551744</v>
      </c>
      <c r="AI312" s="9">
        <f t="shared" ref="AI312" si="1322">(X312*AD312+Y312*AC312+Z312*AD315+AA312*AC315)</f>
        <v>0</v>
      </c>
      <c r="AJ312" s="2">
        <f t="shared" ref="AJ312" si="1323">X312*AE312+Z312*AE315-Y312*AF312-AA312*AF315</f>
        <v>0</v>
      </c>
      <c r="AK312" s="8">
        <f t="shared" ref="AK312" si="1324">(X312*AF312+Y312*AE312+Z312*AF315+AA312*AE315)</f>
        <v>0.96468635783321799</v>
      </c>
      <c r="AM312" s="26">
        <f t="shared" ref="AM312" si="1325">20*LOG((2*$AH$9)/(($AH$9*AH312+AJ312+$AH$9*AH315+AJ315)^2+($AH$9*AI312+AK312+$AH$9*AI315+AK315)^2)^0.5)</f>
        <v>-2.067941170723041E-3</v>
      </c>
      <c r="AO312" s="133">
        <f t="shared" ref="AO312" si="1326">((AI312^2+AJ312^2+AK312^2+AL312^2)/(AI315^2+AJ315^2+AK315^2+AL315^2))^0.5</f>
        <v>0.95871632129649198</v>
      </c>
      <c r="AP312" s="13"/>
      <c r="AQ312" s="81">
        <f t="shared" si="1210"/>
        <v>5.66</v>
      </c>
      <c r="AR312" s="82">
        <f t="shared" si="1211"/>
        <v>-35.088205447828614</v>
      </c>
      <c r="AS312" s="86">
        <f t="shared" si="1212"/>
        <v>65.855345338810764</v>
      </c>
      <c r="AT312" s="88"/>
      <c r="AU312" s="14">
        <f t="shared" si="1209"/>
        <v>3.9826469965022109</v>
      </c>
      <c r="AV312" s="86">
        <f t="shared" si="1230"/>
        <v>6.9512387690423186E-2</v>
      </c>
      <c r="AW312" s="137">
        <f t="shared" si="1213"/>
        <v>-1.3459566192233841E-3</v>
      </c>
    </row>
    <row r="313" spans="2:49" ht="18.649999999999999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O313" s="134"/>
      <c r="AP313" s="33"/>
      <c r="AQ313" s="81">
        <f t="shared" si="1210"/>
        <v>5.68</v>
      </c>
      <c r="AR313" s="82">
        <f t="shared" si="1211"/>
        <v>-35.143912309663065</v>
      </c>
      <c r="AS313" s="86">
        <f t="shared" si="1212"/>
        <v>65.934998278740807</v>
      </c>
      <c r="AT313" s="88"/>
      <c r="AU313" s="14">
        <f t="shared" si="1209"/>
        <v>3.9572231254104446</v>
      </c>
      <c r="AV313" s="86">
        <f t="shared" si="1230"/>
        <v>6.9068632282174774E-2</v>
      </c>
      <c r="AW313" s="137">
        <f t="shared" si="1213"/>
        <v>-1.3287996915280426E-3</v>
      </c>
    </row>
    <row r="314" spans="2:49" ht="18.649999999999999" customHeight="1" thickBot="1">
      <c r="D314" s="209" t="s">
        <v>66</v>
      </c>
      <c r="E314" s="210"/>
      <c r="F314" s="211" t="s">
        <v>67</v>
      </c>
      <c r="G314" s="212"/>
      <c r="H314" s="204"/>
      <c r="I314" s="209" t="s">
        <v>68</v>
      </c>
      <c r="J314" s="210"/>
      <c r="K314" s="211" t="s">
        <v>69</v>
      </c>
      <c r="L314" s="212"/>
      <c r="N314" s="213" t="s">
        <v>70</v>
      </c>
      <c r="O314" s="214"/>
      <c r="P314" s="215" t="s">
        <v>71</v>
      </c>
      <c r="Q314" s="216"/>
      <c r="S314" s="209" t="s">
        <v>72</v>
      </c>
      <c r="T314" s="210"/>
      <c r="U314" s="211" t="s">
        <v>73</v>
      </c>
      <c r="V314" s="212"/>
      <c r="W314" s="22"/>
      <c r="X314" s="213" t="s">
        <v>74</v>
      </c>
      <c r="Y314" s="214"/>
      <c r="Z314" s="215" t="s">
        <v>75</v>
      </c>
      <c r="AA314" s="216"/>
      <c r="AB314" s="22"/>
      <c r="AC314" s="209" t="s">
        <v>76</v>
      </c>
      <c r="AD314" s="210"/>
      <c r="AE314" s="211" t="s">
        <v>77</v>
      </c>
      <c r="AF314" s="212"/>
      <c r="AG314" s="22"/>
      <c r="AH314" s="213" t="s">
        <v>78</v>
      </c>
      <c r="AI314" s="214"/>
      <c r="AJ314" s="215" t="s">
        <v>79</v>
      </c>
      <c r="AK314" s="216"/>
      <c r="AL314" s="22"/>
      <c r="AM314" s="44" t="s">
        <v>6</v>
      </c>
      <c r="AO314" s="135" t="s">
        <v>42</v>
      </c>
      <c r="AP314" s="33"/>
      <c r="AQ314" s="81">
        <f t="shared" si="1210"/>
        <v>5.7</v>
      </c>
      <c r="AR314" s="82">
        <f t="shared" si="1211"/>
        <v>-35.199467983947756</v>
      </c>
      <c r="AS314" s="86">
        <f t="shared" si="1212"/>
        <v>66.014142741249017</v>
      </c>
      <c r="AT314" s="88"/>
      <c r="AU314" s="14">
        <f t="shared" si="1209"/>
        <v>3.9320352565170809</v>
      </c>
      <c r="AV314" s="86">
        <f t="shared" si="1230"/>
        <v>6.8628996259745292E-2</v>
      </c>
      <c r="AW314" s="137">
        <f t="shared" si="1213"/>
        <v>-1.3119071729647664E-3</v>
      </c>
    </row>
    <row r="315" spans="2:49" ht="18.649999999999999" customHeight="1" thickTop="1" thickBot="1">
      <c r="D315" s="1">
        <v>0</v>
      </c>
      <c r="E315" s="8">
        <f t="shared" ref="E315" si="1327">$E$9*$B312</f>
        <v>0.51003900000000002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1328">D315*I312+F315*I315-E315*J312-G315*J315</f>
        <v>0</v>
      </c>
      <c r="O315" s="9">
        <f t="shared" ref="O315" si="1329">(D315*J312+E315*I312+F315*J315+G315*I315)</f>
        <v>0.51003900000000002</v>
      </c>
      <c r="P315" s="2">
        <f t="shared" ref="P315" si="1330">D315*K312+F315*K315-E315*L312-G315*L315</f>
        <v>0.41774024437039847</v>
      </c>
      <c r="Q315" s="8">
        <f t="shared" ref="Q315" si="1331">(D315*L312+E315*K312+F315*L315+G315*K315)</f>
        <v>0</v>
      </c>
      <c r="S315" s="1">
        <v>0</v>
      </c>
      <c r="T315" s="8">
        <f t="shared" ref="T315" si="1332">$T$9*$B312</f>
        <v>1.0883609999999999</v>
      </c>
      <c r="U315" s="2">
        <v>1</v>
      </c>
      <c r="V315" s="8">
        <v>0</v>
      </c>
      <c r="X315" s="1">
        <f t="shared" ref="X315" si="1333">N315*S312+P315*S315-O315*T312-Q315*T315</f>
        <v>0</v>
      </c>
      <c r="Y315" s="9">
        <f t="shared" ref="Y315" si="1334">(N315*T312+O315*S312+P315*T315+Q315*S315)</f>
        <v>0.96469119010321125</v>
      </c>
      <c r="Z315" s="2">
        <f t="shared" ref="Z315" si="1335">N315*U312+P315*U315-O315*V312-Q315*V315</f>
        <v>0.41774024437039847</v>
      </c>
      <c r="AA315" s="8">
        <f t="shared" ref="AA315" si="1336">(N315*V312+O315*U312+P315*V315+Q315*U315)</f>
        <v>0</v>
      </c>
      <c r="AB315" s="22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1337">X315*AC312+Z315*AC315-Y315*AD312-AA315*AD315</f>
        <v>0</v>
      </c>
      <c r="AI315" s="9">
        <f t="shared" ref="AI315" si="1338">(X315*AD312+Y315*AC312+Z315*AD315+AA315*AC315)</f>
        <v>0.96469119010321125</v>
      </c>
      <c r="AJ315" s="2">
        <f t="shared" ref="AJ315" si="1339">X315*AE312+Z315*AE315-Y315*AF312-AA315*AF315</f>
        <v>-0.2861187064438967</v>
      </c>
      <c r="AK315" s="8">
        <f t="shared" ref="AK315" si="1340">(X315*AF312+Y315*AE312+Z315*AF315+AA315*AE315)</f>
        <v>0</v>
      </c>
      <c r="AM315" s="45">
        <f t="shared" ref="AM315" si="1341">(180/PI())*ATAN(-1*(($AH$9*AJ312+AL312+$AH$9*AJ315+AL315)/($AH$9*AI312+AK312+$AH$9*AI315+AK315)))</f>
        <v>8.4352504561214232</v>
      </c>
      <c r="AO315" s="206">
        <f t="shared" ref="AO315" si="1342">20*LOG(((($AH$9*AH312+AJ312-$AH$9*AH315-AJ315)^2+($AH$9*AI312+AK312-$AH$9*AI315-AK315)^2)/(($AH$9*AH312+AJ312+$AH$9*AH315+AJ315)^2+($AH$9*AI312+AK312+$AH$9*AI315+AK315)^2))^0.5)</f>
        <v>-33.223495245706083</v>
      </c>
      <c r="AP315" s="33"/>
      <c r="AQ315" s="81">
        <f t="shared" si="1210"/>
        <v>5.72</v>
      </c>
      <c r="AR315" s="82">
        <f t="shared" si="1211"/>
        <v>-35.254872975832392</v>
      </c>
      <c r="AS315" s="86">
        <f t="shared" si="1212"/>
        <v>66.092783446379357</v>
      </c>
      <c r="AT315" s="88"/>
      <c r="AU315" s="14">
        <f t="shared" si="1209"/>
        <v>3.9070805503945913</v>
      </c>
      <c r="AV315" s="86">
        <f t="shared" si="1230"/>
        <v>6.8193430059283092E-2</v>
      </c>
      <c r="AW315" s="137">
        <f t="shared" si="1213"/>
        <v>-1.2952743811456117E-3</v>
      </c>
    </row>
    <row r="316" spans="2:49" ht="18.649999999999999" customHeight="1">
      <c r="AO316" s="33"/>
      <c r="AP316" s="33"/>
      <c r="AQ316" s="81">
        <f t="shared" si="1210"/>
        <v>5.74</v>
      </c>
      <c r="AR316" s="82">
        <f t="shared" si="1211"/>
        <v>-35.310127794589661</v>
      </c>
      <c r="AS316" s="86">
        <f t="shared" si="1212"/>
        <v>66.170925057387251</v>
      </c>
      <c r="AT316" s="84"/>
      <c r="AU316" s="14">
        <f t="shared" si="1209"/>
        <v>3.8823562093178881</v>
      </c>
      <c r="AV316" s="86">
        <f t="shared" si="1230"/>
        <v>6.7761884844931036E-2</v>
      </c>
      <c r="AW316" s="137">
        <f t="shared" si="1213"/>
        <v>-1.2788967246529681E-3</v>
      </c>
    </row>
    <row r="317" spans="2:49" ht="18.649999999999999" customHeight="1" thickBot="1">
      <c r="D317" s="22" t="s">
        <v>80</v>
      </c>
      <c r="E317" s="22"/>
      <c r="F317" s="22"/>
      <c r="G317" s="22"/>
      <c r="H317" s="22"/>
      <c r="I317" s="22" t="s">
        <v>81</v>
      </c>
      <c r="J317" s="22"/>
      <c r="K317" s="22"/>
      <c r="L317" s="22"/>
      <c r="M317" s="23"/>
      <c r="N317" s="23"/>
      <c r="O317" s="24" t="s">
        <v>82</v>
      </c>
      <c r="P317" s="23"/>
      <c r="Q317" s="23"/>
      <c r="R317" s="23"/>
      <c r="S317" s="22"/>
      <c r="T317" s="22" t="s">
        <v>83</v>
      </c>
      <c r="U317" s="23"/>
      <c r="V317" s="23"/>
      <c r="W317" s="23"/>
      <c r="X317" s="23"/>
      <c r="Y317" s="24" t="s">
        <v>84</v>
      </c>
      <c r="Z317" s="23"/>
      <c r="AA317" s="23"/>
      <c r="AB317" s="23"/>
      <c r="AC317" s="24" t="s">
        <v>85</v>
      </c>
      <c r="AD317" s="22"/>
      <c r="AE317" s="22"/>
      <c r="AF317" s="22"/>
      <c r="AG317" s="22"/>
      <c r="AH317" s="23"/>
      <c r="AI317" s="24" t="s">
        <v>86</v>
      </c>
      <c r="AJ317" s="23"/>
      <c r="AK317" s="23"/>
      <c r="AL317" s="22"/>
      <c r="AQ317" s="81">
        <f t="shared" si="1210"/>
        <v>5.76</v>
      </c>
      <c r="AR317" s="82">
        <f t="shared" si="1211"/>
        <v>-35.365232953353932</v>
      </c>
      <c r="AS317" s="86">
        <f t="shared" si="1212"/>
        <v>66.248572181573607</v>
      </c>
      <c r="AT317" s="84"/>
      <c r="AU317" s="14">
        <f t="shared" si="1209"/>
        <v>3.8578594765374947</v>
      </c>
      <c r="AV317" s="86">
        <f t="shared" si="1230"/>
        <v>6.733431249628781E-2</v>
      </c>
      <c r="AW317" s="137">
        <f t="shared" si="1213"/>
        <v>-1.2627697012115888E-3</v>
      </c>
    </row>
    <row r="318" spans="2:49" ht="18.649999999999999" customHeight="1" thickBot="1">
      <c r="B318" s="11"/>
      <c r="D318" s="217" t="s">
        <v>55</v>
      </c>
      <c r="E318" s="218"/>
      <c r="F318" s="219" t="s">
        <v>56</v>
      </c>
      <c r="G318" s="220"/>
      <c r="H318" s="204"/>
      <c r="I318" s="217" t="s">
        <v>87</v>
      </c>
      <c r="J318" s="218"/>
      <c r="K318" s="219" t="s">
        <v>88</v>
      </c>
      <c r="L318" s="220"/>
      <c r="M318" s="23"/>
      <c r="N318" s="213" t="s">
        <v>57</v>
      </c>
      <c r="O318" s="214"/>
      <c r="P318" s="215" t="s">
        <v>58</v>
      </c>
      <c r="Q318" s="216"/>
      <c r="R318" s="23"/>
      <c r="S318" s="217" t="s">
        <v>59</v>
      </c>
      <c r="T318" s="218"/>
      <c r="U318" s="219" t="s">
        <v>60</v>
      </c>
      <c r="V318" s="220"/>
      <c r="W318" s="22"/>
      <c r="X318" s="213" t="s">
        <v>61</v>
      </c>
      <c r="Y318" s="214"/>
      <c r="Z318" s="215" t="s">
        <v>62</v>
      </c>
      <c r="AA318" s="216"/>
      <c r="AB318" s="22"/>
      <c r="AC318" s="217" t="s">
        <v>63</v>
      </c>
      <c r="AD318" s="218"/>
      <c r="AE318" s="219" t="s">
        <v>89</v>
      </c>
      <c r="AF318" s="220"/>
      <c r="AG318" s="22"/>
      <c r="AH318" s="213" t="s">
        <v>64</v>
      </c>
      <c r="AI318" s="214"/>
      <c r="AJ318" s="215" t="s">
        <v>65</v>
      </c>
      <c r="AK318" s="216"/>
      <c r="AL318" s="22"/>
      <c r="AM318" s="25" t="s">
        <v>2</v>
      </c>
      <c r="AO318" s="132" t="s">
        <v>41</v>
      </c>
      <c r="AQ318" s="81">
        <f t="shared" si="1210"/>
        <v>5.78</v>
      </c>
      <c r="AR318" s="82">
        <f t="shared" si="1211"/>
        <v>-35.420188968869752</v>
      </c>
      <c r="AS318" s="86">
        <f t="shared" si="1212"/>
        <v>66.325729371104359</v>
      </c>
      <c r="AT318" s="88"/>
      <c r="AU318" s="14">
        <f t="shared" si="1209"/>
        <v>3.8335876355866922</v>
      </c>
      <c r="AV318" s="86">
        <f t="shared" si="1230"/>
        <v>6.6910665595797086E-2</v>
      </c>
      <c r="AW318" s="137">
        <f t="shared" si="1213"/>
        <v>-1.2468888958915684E-3</v>
      </c>
    </row>
    <row r="319" spans="2:49" ht="18.649999999999999" customHeight="1" thickTop="1" thickBot="1">
      <c r="B319" s="36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9">
        <f t="shared" ref="L319" si="1343">IF(0=(1-$J$9*$K$9*$B319^2),10^14,$B319*$K$9/(1-$J$9*$K$9*$B319^2))</f>
        <v>1.1836710832804593</v>
      </c>
      <c r="N319" s="1">
        <f t="shared" ref="N319" si="1344">D319*I319+F319*I322-E319*J319-G319*J322</f>
        <v>1</v>
      </c>
      <c r="O319" s="9">
        <f t="shared" ref="O319" si="1345">(D319*J319+E319*I319+F319*J322+G319*I322)</f>
        <v>0</v>
      </c>
      <c r="P319" s="2">
        <f t="shared" ref="P319" si="1346">D319*K319+F319*K322-E319*L319-G319*L322</f>
        <v>0</v>
      </c>
      <c r="Q319" s="8">
        <f t="shared" ref="Q319" si="1347">(D319*L319+E319*K319+F319*L322+G319*K322)</f>
        <v>1.1836710832804593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1348">N319*S319+P319*S322-O319*T319-Q319*T322</f>
        <v>-0.31688947595620864</v>
      </c>
      <c r="Y319" s="9">
        <f t="shared" ref="Y319" si="1349">(N319*T319+O319*S319+P319*T322+Q319*S322)</f>
        <v>0</v>
      </c>
      <c r="Z319" s="2">
        <f t="shared" ref="Z319" si="1350">N319*U319+P319*U322-O319*V319-Q319*V322</f>
        <v>0</v>
      </c>
      <c r="AA319" s="8">
        <f t="shared" ref="AA319" si="1351">(N319*V319+O319*U319+P319*V322+Q319*U322)</f>
        <v>1.1836710832804593</v>
      </c>
      <c r="AB319" s="22"/>
      <c r="AC319" s="1">
        <v>1</v>
      </c>
      <c r="AD319" s="9">
        <v>0</v>
      </c>
      <c r="AE319" s="2">
        <v>0</v>
      </c>
      <c r="AF319" s="9">
        <f t="shared" ref="AF319" si="1352">$B319*$AE$9</f>
        <v>0.74583480000000002</v>
      </c>
      <c r="AH319" s="1">
        <f t="shared" ref="AH319" si="1353">X319*AC319+Z319*AC322-Y319*AD319-AA319*AD322</f>
        <v>-0.31688947595620864</v>
      </c>
      <c r="AI319" s="9">
        <f t="shared" ref="AI319" si="1354">(X319*AD319+Y319*AC319+Z319*AD322+AA319*AC322)</f>
        <v>0</v>
      </c>
      <c r="AJ319" s="2">
        <f t="shared" ref="AJ319" si="1355">X319*AE319+Z319*AE322-Y319*AF319-AA319*AF322</f>
        <v>0</v>
      </c>
      <c r="AK319" s="8">
        <f t="shared" ref="AK319" si="1356">(X319*AF319+Y319*AE319+Z319*AF322+AA319*AE322)</f>
        <v>0.94732388435855563</v>
      </c>
      <c r="AM319" s="26">
        <f t="shared" ref="AM319" si="1357">20*LOG((2*$AH$9)/(($AH$9*AH319+AJ319+$AH$9*AH322+AJ322)^2+($AH$9*AI319+AK319+$AH$9*AI322+AK322)^2)^0.5)</f>
        <v>-5.0144089959776363E-5</v>
      </c>
      <c r="AO319" s="133">
        <f t="shared" ref="AO319" si="1358">((AI319^2+AJ319^2+AK319^2+AL319^2)/(AI322^2+AJ322^2+AK322^2+AL322^2))^0.5</f>
        <v>0.94628132411835864</v>
      </c>
      <c r="AP319" s="13"/>
      <c r="AQ319" s="81">
        <f t="shared" si="1210"/>
        <v>5.8</v>
      </c>
      <c r="AR319" s="82">
        <f t="shared" si="1211"/>
        <v>-35.474996361250021</v>
      </c>
      <c r="AS319" s="86">
        <f t="shared" si="1212"/>
        <v>66.402401123816091</v>
      </c>
      <c r="AT319" s="88"/>
      <c r="AU319" s="14">
        <f t="shared" si="1209"/>
        <v>3.8095380095632523</v>
      </c>
      <c r="AV319" s="86">
        <f t="shared" si="1230"/>
        <v>6.6490897416921296E-2</v>
      </c>
      <c r="AW319" s="137">
        <f t="shared" si="1213"/>
        <v>-1.2312499793451588E-3</v>
      </c>
    </row>
    <row r="320" spans="2:49" ht="18.649999999999999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O320" s="134"/>
      <c r="AP320" s="33"/>
      <c r="AQ320" s="81">
        <f t="shared" si="1210"/>
        <v>5.82</v>
      </c>
      <c r="AR320" s="82">
        <f t="shared" si="1211"/>
        <v>-35.529655653743276</v>
      </c>
      <c r="AS320" s="86">
        <f t="shared" si="1212"/>
        <v>66.478591884007358</v>
      </c>
      <c r="AT320" s="88"/>
      <c r="AU320" s="14">
        <f t="shared" si="1209"/>
        <v>3.7857079604671027</v>
      </c>
      <c r="AV320" s="86">
        <f t="shared" si="1230"/>
        <v>6.6074961911983948E-2</v>
      </c>
      <c r="AW320" s="137">
        <f t="shared" si="1213"/>
        <v>-1.2158487060851336E-3</v>
      </c>
    </row>
    <row r="321" spans="2:49" ht="18.649999999999999" customHeight="1" thickBot="1">
      <c r="D321" s="209" t="s">
        <v>66</v>
      </c>
      <c r="E321" s="210"/>
      <c r="F321" s="211" t="s">
        <v>67</v>
      </c>
      <c r="G321" s="212"/>
      <c r="H321" s="204"/>
      <c r="I321" s="209" t="s">
        <v>68</v>
      </c>
      <c r="J321" s="210"/>
      <c r="K321" s="211" t="s">
        <v>69</v>
      </c>
      <c r="L321" s="212"/>
      <c r="N321" s="213" t="s">
        <v>70</v>
      </c>
      <c r="O321" s="214"/>
      <c r="P321" s="215" t="s">
        <v>71</v>
      </c>
      <c r="Q321" s="216"/>
      <c r="S321" s="209" t="s">
        <v>72</v>
      </c>
      <c r="T321" s="210"/>
      <c r="U321" s="211" t="s">
        <v>73</v>
      </c>
      <c r="V321" s="212"/>
      <c r="W321" s="22"/>
      <c r="X321" s="213" t="s">
        <v>74</v>
      </c>
      <c r="Y321" s="214"/>
      <c r="Z321" s="215" t="s">
        <v>75</v>
      </c>
      <c r="AA321" s="216"/>
      <c r="AB321" s="22"/>
      <c r="AC321" s="209" t="s">
        <v>76</v>
      </c>
      <c r="AD321" s="210"/>
      <c r="AE321" s="211" t="s">
        <v>77</v>
      </c>
      <c r="AF321" s="212"/>
      <c r="AG321" s="22"/>
      <c r="AH321" s="213" t="s">
        <v>78</v>
      </c>
      <c r="AI321" s="214"/>
      <c r="AJ321" s="215" t="s">
        <v>79</v>
      </c>
      <c r="AK321" s="216"/>
      <c r="AL321" s="22"/>
      <c r="AM321" s="44" t="s">
        <v>6</v>
      </c>
      <c r="AO321" s="135" t="s">
        <v>42</v>
      </c>
      <c r="AP321" s="33"/>
      <c r="AQ321" s="81">
        <f t="shared" si="1210"/>
        <v>5.84</v>
      </c>
      <c r="AR321" s="82">
        <f t="shared" si="1211"/>
        <v>-35.58416737250981</v>
      </c>
      <c r="AS321" s="86">
        <f t="shared" si="1212"/>
        <v>66.554306043216698</v>
      </c>
      <c r="AT321" s="88"/>
      <c r="AU321" s="14">
        <f t="shared" si="1209"/>
        <v>3.7620948885254375</v>
      </c>
      <c r="AV321" s="86">
        <f t="shared" si="1230"/>
        <v>6.5662813700659156E-2</v>
      </c>
      <c r="AW321" s="137">
        <f t="shared" si="1213"/>
        <v>-1.2006809127834805E-3</v>
      </c>
    </row>
    <row r="322" spans="2:49" ht="18.649999999999999" customHeight="1" thickTop="1" thickBot="1">
      <c r="D322" s="1">
        <v>0</v>
      </c>
      <c r="E322" s="8">
        <f t="shared" ref="E322" si="1359">$E$9*$B319</f>
        <v>0.52137320000000009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1360">D322*I319+F322*I322-E322*J319-G322*J322</f>
        <v>0</v>
      </c>
      <c r="O322" s="9">
        <f t="shared" ref="O322" si="1361">(D322*J319+E322*I319+F322*J322+G322*I322)</f>
        <v>0.52137320000000009</v>
      </c>
      <c r="P322" s="2">
        <f t="shared" ref="P322" si="1362">D322*K319+F322*K322-E322*L319-G322*L322</f>
        <v>0.38286561956260035</v>
      </c>
      <c r="Q322" s="8">
        <f t="shared" ref="Q322" si="1363">(D322*L319+E322*K319+F322*L322+G322*K322)</f>
        <v>0</v>
      </c>
      <c r="S322" s="1">
        <v>0</v>
      </c>
      <c r="T322" s="8">
        <f t="shared" ref="T322" si="1364">$T$9*$B319</f>
        <v>1.1125468000000001</v>
      </c>
      <c r="U322" s="2">
        <v>1</v>
      </c>
      <c r="V322" s="8">
        <v>0</v>
      </c>
      <c r="X322" s="1">
        <f t="shared" ref="X322" si="1365">N322*S319+P322*S322-O322*T319-Q322*T322</f>
        <v>0</v>
      </c>
      <c r="Y322" s="9">
        <f t="shared" ref="Y322" si="1366">(N322*T319+O322*S319+P322*T322+Q322*S322)</f>
        <v>0.9473291198743885</v>
      </c>
      <c r="Z322" s="2">
        <f t="shared" ref="Z322" si="1367">N322*U319+P322*U322-O322*V319-Q322*V322</f>
        <v>0.38286561956260035</v>
      </c>
      <c r="AA322" s="8">
        <f t="shared" ref="AA322" si="1368">(N322*V319+O322*U319+P322*V322+Q322*U322)</f>
        <v>0</v>
      </c>
      <c r="AB322" s="22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1369">X322*AC319+Z322*AC322-Y322*AD319-AA322*AD322</f>
        <v>0</v>
      </c>
      <c r="AI322" s="9">
        <f t="shared" ref="AI322" si="1370">(X322*AD319+Y322*AC319+Z322*AD322+AA322*AC322)</f>
        <v>0.9473291198743885</v>
      </c>
      <c r="AJ322" s="2">
        <f t="shared" ref="AJ322" si="1371">X322*AE319+Z322*AE322-Y322*AF319-AA322*AF322</f>
        <v>-0.32368540509309029</v>
      </c>
      <c r="AK322" s="8">
        <f t="shared" ref="AK322" si="1372">(X322*AF319+Y322*AE319+Z322*AF322+AA322*AE322)</f>
        <v>0</v>
      </c>
      <c r="AM322" s="45">
        <f t="shared" ref="AM322" si="1373">(180/PI())*ATAN(-1*(($AH$9*AJ319+AL319+$AH$9*AJ322+AL322)/($AH$9*AI319+AK319+$AH$9*AI322+AK322)))</f>
        <v>9.6949002207294708</v>
      </c>
      <c r="AO322" s="206">
        <f t="shared" ref="AO322" si="1374">20*LOG(((($AH$9*AH319+AJ319-$AH$9*AH322-AJ322)^2+($AH$9*AI319+AK319-$AH$9*AI322-AK322)^2)/(($AH$9*AH319+AJ319+$AH$9*AH322+AJ322)^2+($AH$9*AI319+AK319+$AH$9*AI322+AK322)^2))^0.5)</f>
        <v>-49.375670645700026</v>
      </c>
      <c r="AP322" s="33"/>
      <c r="AQ322" s="81">
        <f t="shared" si="1210"/>
        <v>5.86</v>
      </c>
      <c r="AR322" s="82">
        <f t="shared" si="1211"/>
        <v>-35.638532046406318</v>
      </c>
      <c r="AS322" s="86">
        <f t="shared" si="1212"/>
        <v>66.629547940987209</v>
      </c>
      <c r="AT322" s="88"/>
      <c r="AU322" s="14">
        <f t="shared" si="1209"/>
        <v>3.7386962315360335</v>
      </c>
      <c r="AV322" s="86">
        <f t="shared" si="1230"/>
        <v>6.5254408058552413E-2</v>
      </c>
      <c r="AW322" s="137">
        <f t="shared" si="1213"/>
        <v>-1.1857425166058536E-3</v>
      </c>
    </row>
    <row r="323" spans="2:49" ht="18.649999999999999" customHeight="1">
      <c r="AO323" s="33"/>
      <c r="AP323" s="33"/>
      <c r="AQ323" s="81">
        <f t="shared" si="1210"/>
        <v>5.88</v>
      </c>
      <c r="AR323" s="82">
        <f t="shared" si="1211"/>
        <v>-35.692750206778747</v>
      </c>
      <c r="AS323" s="86">
        <f t="shared" si="1212"/>
        <v>66.704321865617928</v>
      </c>
      <c r="AT323" s="84"/>
      <c r="AU323" s="14">
        <f t="shared" si="1209"/>
        <v>3.7155094642336048</v>
      </c>
      <c r="AV323" s="86">
        <f t="shared" si="1230"/>
        <v>6.4849700905925053E-2</v>
      </c>
      <c r="AW323" s="137">
        <f t="shared" si="1213"/>
        <v>-1.1710295135875638E-3</v>
      </c>
    </row>
    <row r="324" spans="2:49" ht="18.649999999999999" customHeight="1" thickBot="1">
      <c r="D324" s="22" t="s">
        <v>80</v>
      </c>
      <c r="E324" s="22"/>
      <c r="F324" s="22"/>
      <c r="G324" s="22"/>
      <c r="H324" s="22"/>
      <c r="I324" s="22" t="s">
        <v>81</v>
      </c>
      <c r="J324" s="22"/>
      <c r="K324" s="22"/>
      <c r="L324" s="22"/>
      <c r="M324" s="23"/>
      <c r="N324" s="23"/>
      <c r="O324" s="24" t="s">
        <v>82</v>
      </c>
      <c r="P324" s="23"/>
      <c r="Q324" s="23"/>
      <c r="R324" s="23"/>
      <c r="S324" s="22"/>
      <c r="T324" s="22" t="s">
        <v>83</v>
      </c>
      <c r="U324" s="23"/>
      <c r="V324" s="23"/>
      <c r="W324" s="23"/>
      <c r="X324" s="23"/>
      <c r="Y324" s="24" t="s">
        <v>84</v>
      </c>
      <c r="Z324" s="23"/>
      <c r="AA324" s="23"/>
      <c r="AB324" s="23"/>
      <c r="AC324" s="24" t="s">
        <v>85</v>
      </c>
      <c r="AD324" s="22"/>
      <c r="AE324" s="22"/>
      <c r="AF324" s="22"/>
      <c r="AG324" s="22"/>
      <c r="AH324" s="23"/>
      <c r="AI324" s="24" t="s">
        <v>86</v>
      </c>
      <c r="AJ324" s="23"/>
      <c r="AK324" s="23"/>
      <c r="AL324" s="22"/>
      <c r="AQ324" s="81">
        <f t="shared" si="1210"/>
        <v>5.9</v>
      </c>
      <c r="AR324" s="82">
        <f t="shared" si="1211"/>
        <v>-35.746822387263009</v>
      </c>
      <c r="AS324" s="86">
        <f t="shared" si="1212"/>
        <v>66.778632054902602</v>
      </c>
      <c r="AT324" s="84"/>
      <c r="AU324" s="14">
        <f t="shared" si="1209"/>
        <v>3.6925320976544005</v>
      </c>
      <c r="AV324" s="86">
        <f t="shared" si="1230"/>
        <v>6.4448648796815222E-2</v>
      </c>
      <c r="AW324" s="137">
        <f t="shared" si="1213"/>
        <v>-1.1565379770269988E-3</v>
      </c>
    </row>
    <row r="325" spans="2:49" ht="18.649999999999999" customHeight="1" thickBot="1">
      <c r="B325" s="11"/>
      <c r="D325" s="217" t="s">
        <v>55</v>
      </c>
      <c r="E325" s="218"/>
      <c r="F325" s="219" t="s">
        <v>56</v>
      </c>
      <c r="G325" s="220"/>
      <c r="H325" s="204"/>
      <c r="I325" s="217" t="s">
        <v>87</v>
      </c>
      <c r="J325" s="218"/>
      <c r="K325" s="219" t="s">
        <v>88</v>
      </c>
      <c r="L325" s="220"/>
      <c r="M325" s="23"/>
      <c r="N325" s="213" t="s">
        <v>57</v>
      </c>
      <c r="O325" s="214"/>
      <c r="P325" s="215" t="s">
        <v>58</v>
      </c>
      <c r="Q325" s="216"/>
      <c r="R325" s="23"/>
      <c r="S325" s="217" t="s">
        <v>59</v>
      </c>
      <c r="T325" s="218"/>
      <c r="U325" s="219" t="s">
        <v>60</v>
      </c>
      <c r="V325" s="220"/>
      <c r="W325" s="22"/>
      <c r="X325" s="213" t="s">
        <v>61</v>
      </c>
      <c r="Y325" s="214"/>
      <c r="Z325" s="215" t="s">
        <v>62</v>
      </c>
      <c r="AA325" s="216"/>
      <c r="AB325" s="22"/>
      <c r="AC325" s="217" t="s">
        <v>63</v>
      </c>
      <c r="AD325" s="218"/>
      <c r="AE325" s="219" t="s">
        <v>89</v>
      </c>
      <c r="AF325" s="220"/>
      <c r="AG325" s="22"/>
      <c r="AH325" s="213" t="s">
        <v>64</v>
      </c>
      <c r="AI325" s="214"/>
      <c r="AJ325" s="215" t="s">
        <v>65</v>
      </c>
      <c r="AK325" s="216"/>
      <c r="AL325" s="22"/>
      <c r="AM325" s="25" t="s">
        <v>2</v>
      </c>
      <c r="AO325" s="132" t="s">
        <v>41</v>
      </c>
      <c r="AQ325" s="81">
        <f t="shared" si="1210"/>
        <v>5.92</v>
      </c>
      <c r="AR325" s="82">
        <f t="shared" si="1211"/>
        <v>-35.800749123593299</v>
      </c>
      <c r="AS325" s="86">
        <f t="shared" si="1212"/>
        <v>66.852482696855688</v>
      </c>
      <c r="AT325" s="88"/>
      <c r="AU325" s="14">
        <f t="shared" si="1209"/>
        <v>3.6697616785232019</v>
      </c>
      <c r="AV325" s="86">
        <f t="shared" si="1230"/>
        <v>6.405120890823908E-2</v>
      </c>
      <c r="AW325" s="137">
        <f t="shared" si="1213"/>
        <v>-1.1422640559225067E-3</v>
      </c>
    </row>
    <row r="326" spans="2:49" ht="18.649999999999999" customHeight="1" thickTop="1" thickBot="1">
      <c r="B326" s="36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9">
        <f t="shared" ref="L326" si="1375">IF(0=(1-$J$9*$K$9*$B326^2),10^14,$B326*$K$9/(1-$J$9*$K$9*$B326^2))</f>
        <v>1.2273573170533274</v>
      </c>
      <c r="N326" s="1">
        <f t="shared" ref="N326" si="1376">D326*I326+F326*I329-E326*J326-G326*J329</f>
        <v>1</v>
      </c>
      <c r="O326" s="9">
        <f t="shared" ref="O326" si="1377">(D326*J326+E326*I326+F326*J329+G326*I329)</f>
        <v>0</v>
      </c>
      <c r="P326" s="2">
        <f t="shared" ref="P326" si="1378">D326*K326+F326*K329-E326*L326-G326*L329</f>
        <v>0</v>
      </c>
      <c r="Q326" s="8">
        <f t="shared" ref="Q326" si="1379">(D326*L326+E326*K326+F326*L329+G326*K329)</f>
        <v>1.2273573170533274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1380">N326*S326+P326*S329-O326*T326-Q326*T329</f>
        <v>-0.39517707414305314</v>
      </c>
      <c r="Y326" s="9">
        <f t="shared" ref="Y326" si="1381">(N326*T326+O326*S326+P326*T329+Q326*S329)</f>
        <v>0</v>
      </c>
      <c r="Z326" s="2">
        <f t="shared" ref="Z326" si="1382">N326*U326+P326*U329-O326*V326-Q326*V329</f>
        <v>0</v>
      </c>
      <c r="AA326" s="8">
        <f t="shared" ref="AA326" si="1383">(N326*V326+O326*U326+P326*V329+Q326*U329)</f>
        <v>1.2273573170533274</v>
      </c>
      <c r="AB326" s="22"/>
      <c r="AC326" s="1">
        <v>1</v>
      </c>
      <c r="AD326" s="9">
        <v>0</v>
      </c>
      <c r="AE326" s="2">
        <v>0</v>
      </c>
      <c r="AF326" s="9">
        <f t="shared" ref="AF326" si="1384">$B326*$AE$9</f>
        <v>0.76204859999999996</v>
      </c>
      <c r="AH326" s="1">
        <f t="shared" ref="AH326" si="1385">X326*AC326+Z326*AC329-Y326*AD326-AA326*AD329</f>
        <v>-0.39517707414305314</v>
      </c>
      <c r="AI326" s="9">
        <f t="shared" ref="AI326" si="1386">(X326*AD326+Y326*AC326+Z326*AD329+AA326*AC329)</f>
        <v>0</v>
      </c>
      <c r="AJ326" s="2">
        <f t="shared" ref="AJ326" si="1387">X326*AE326+Z326*AE329-Y326*AF326-AA326*AF329</f>
        <v>0</v>
      </c>
      <c r="AK326" s="8">
        <f t="shared" ref="AK326" si="1388">(X326*AF326+Y326*AE326+Z326*AF329+AA326*AE329)</f>
        <v>0.92621318095051763</v>
      </c>
      <c r="AM326" s="26">
        <f t="shared" ref="AM326" si="1389">20*LOG((2*$AH$9)/(($AH$9*AH326+AJ326+$AH$9*AH329+AJ329)^2+($AH$9*AI326+AK326+$AH$9*AI329+AK329)^2)^0.5)</f>
        <v>-1.3704714385229699E-3</v>
      </c>
      <c r="AO326" s="133">
        <f t="shared" ref="AO326" si="1390">((AI326^2+AJ326^2+AK326^2+AL326^2)/(AI329^2+AJ329^2+AK329^2+AL329^2))^0.5</f>
        <v>0.93218587227207894</v>
      </c>
      <c r="AP326" s="13"/>
      <c r="AQ326" s="81">
        <f t="shared" si="1210"/>
        <v>5.94</v>
      </c>
      <c r="AR326" s="82">
        <f t="shared" si="1211"/>
        <v>-35.854530953417765</v>
      </c>
      <c r="AS326" s="86">
        <f t="shared" si="1212"/>
        <v>66.925877930426154</v>
      </c>
      <c r="AT326" s="88"/>
      <c r="AU326" s="14">
        <f t="shared" si="1209"/>
        <v>3.6471957886512807</v>
      </c>
      <c r="AV326" s="86">
        <f t="shared" si="1230"/>
        <v>6.3657339029678212E-2</v>
      </c>
      <c r="AW326" s="137">
        <f t="shared" si="1213"/>
        <v>-1.1282039734286317E-3</v>
      </c>
    </row>
    <row r="327" spans="2:49" ht="18.649999999999999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O327" s="134"/>
      <c r="AP327" s="33"/>
      <c r="AQ327" s="81">
        <f t="shared" si="1210"/>
        <v>5.96</v>
      </c>
      <c r="AR327" s="82">
        <f t="shared" si="1211"/>
        <v>-35.908168416121143</v>
      </c>
      <c r="AS327" s="86">
        <f t="shared" si="1212"/>
        <v>66.998821846199178</v>
      </c>
      <c r="AT327" s="88"/>
      <c r="AU327" s="14">
        <f t="shared" si="1209"/>
        <v>3.6248320443447444</v>
      </c>
      <c r="AV327" s="86">
        <f t="shared" si="1230"/>
        <v>6.3266997552683391E-2</v>
      </c>
      <c r="AW327" s="137">
        <f t="shared" si="1213"/>
        <v>-1.1143540253529161E-3</v>
      </c>
    </row>
    <row r="328" spans="2:49" ht="18.649999999999999" customHeight="1" thickBot="1">
      <c r="D328" s="209" t="s">
        <v>66</v>
      </c>
      <c r="E328" s="210"/>
      <c r="F328" s="211" t="s">
        <v>67</v>
      </c>
      <c r="G328" s="212"/>
      <c r="H328" s="204"/>
      <c r="I328" s="209" t="s">
        <v>68</v>
      </c>
      <c r="J328" s="210"/>
      <c r="K328" s="211" t="s">
        <v>69</v>
      </c>
      <c r="L328" s="212"/>
      <c r="N328" s="213" t="s">
        <v>70</v>
      </c>
      <c r="O328" s="214"/>
      <c r="P328" s="215" t="s">
        <v>71</v>
      </c>
      <c r="Q328" s="216"/>
      <c r="S328" s="209" t="s">
        <v>72</v>
      </c>
      <c r="T328" s="210"/>
      <c r="U328" s="211" t="s">
        <v>73</v>
      </c>
      <c r="V328" s="212"/>
      <c r="W328" s="22"/>
      <c r="X328" s="213" t="s">
        <v>74</v>
      </c>
      <c r="Y328" s="214"/>
      <c r="Z328" s="215" t="s">
        <v>75</v>
      </c>
      <c r="AA328" s="216"/>
      <c r="AB328" s="22"/>
      <c r="AC328" s="209" t="s">
        <v>76</v>
      </c>
      <c r="AD328" s="210"/>
      <c r="AE328" s="211" t="s">
        <v>77</v>
      </c>
      <c r="AF328" s="212"/>
      <c r="AG328" s="22"/>
      <c r="AH328" s="213" t="s">
        <v>78</v>
      </c>
      <c r="AI328" s="214"/>
      <c r="AJ328" s="215" t="s">
        <v>79</v>
      </c>
      <c r="AK328" s="216"/>
      <c r="AL328" s="22"/>
      <c r="AM328" s="44" t="s">
        <v>6</v>
      </c>
      <c r="AO328" s="135" t="s">
        <v>42</v>
      </c>
      <c r="AP328" s="33"/>
      <c r="AQ328" s="81">
        <f t="shared" si="1210"/>
        <v>5.98</v>
      </c>
      <c r="AR328" s="82">
        <f t="shared" si="1211"/>
        <v>-35.961662052654233</v>
      </c>
      <c r="AS328" s="86">
        <f t="shared" si="1212"/>
        <v>67.071318487086074</v>
      </c>
      <c r="AT328" s="88"/>
      <c r="AU328" s="14">
        <f t="shared" si="1209"/>
        <v>3.6026680958152526</v>
      </c>
      <c r="AV328" s="86">
        <f t="shared" si="1230"/>
        <v>6.2880143460872284E-2</v>
      </c>
      <c r="AW328" s="137">
        <f t="shared" si="1213"/>
        <v>-1.1007105786797649E-3</v>
      </c>
    </row>
    <row r="329" spans="2:49" ht="18.649999999999999" customHeight="1" thickTop="1" thickBot="1">
      <c r="D329" s="1">
        <v>0</v>
      </c>
      <c r="E329" s="8">
        <f t="shared" ref="E329" si="1391">$E$9*$B326</f>
        <v>0.53270740000000005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1392">D329*I326+F329*I329-E329*J326-G329*J329</f>
        <v>0</v>
      </c>
      <c r="O329" s="9">
        <f t="shared" ref="O329" si="1393">(D329*J326+E329*I326+F329*J329+G329*I329)</f>
        <v>0.53270740000000005</v>
      </c>
      <c r="P329" s="2">
        <f t="shared" ref="P329" si="1394">D329*K326+F329*K329-E329*L326-G329*L329</f>
        <v>0.34617767476154626</v>
      </c>
      <c r="Q329" s="8">
        <f t="shared" ref="Q329" si="1395">(D329*L326+E329*K326+F329*L329+G329*K329)</f>
        <v>0</v>
      </c>
      <c r="S329" s="1">
        <v>0</v>
      </c>
      <c r="T329" s="8">
        <f t="shared" ref="T329" si="1396">$T$9*$B326</f>
        <v>1.1367326</v>
      </c>
      <c r="U329" s="2">
        <v>1</v>
      </c>
      <c r="V329" s="8">
        <v>0</v>
      </c>
      <c r="X329" s="1">
        <f t="shared" ref="X329" si="1397">N329*S326+P329*S329-O329*T326-Q329*T329</f>
        <v>0</v>
      </c>
      <c r="Y329" s="9">
        <f t="shared" ref="Y329" si="1398">(N329*T326+O329*S326+P329*T329+Q329*S329)</f>
        <v>0.92621884829364687</v>
      </c>
      <c r="Z329" s="2">
        <f t="shared" ref="Z329" si="1399">N329*U326+P329*U329-O329*V326-Q329*V329</f>
        <v>0.34617767476154626</v>
      </c>
      <c r="AA329" s="8">
        <f t="shared" ref="AA329" si="1400">(N329*V326+O329*U326+P329*V329+Q329*U329)</f>
        <v>0</v>
      </c>
      <c r="AB329" s="22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1401">X329*AC326+Z329*AC329-Y329*AD326-AA329*AD329</f>
        <v>0</v>
      </c>
      <c r="AI329" s="9">
        <f t="shared" ref="AI329" si="1402">(X329*AD326+Y329*AC326+Z329*AD329+AA329*AC329)</f>
        <v>0.92621884829364687</v>
      </c>
      <c r="AJ329" s="2">
        <f t="shared" ref="AJ329" si="1403">X329*AE326+Z329*AE329-Y329*AF326-AA329*AF329</f>
        <v>-0.35964610187423973</v>
      </c>
      <c r="AK329" s="8">
        <f t="shared" ref="AK329" si="1404">(X329*AF326+Y329*AE326+Z329*AF329+AA329*AE329)</f>
        <v>0</v>
      </c>
      <c r="AM329" s="45">
        <f t="shared" ref="AM329" si="1405">(180/PI())*ATAN(-1*(($AH$9*AJ326+AL326+$AH$9*AJ329+AL329)/($AH$9*AI326+AK326+$AH$9*AI329+AK329)))</f>
        <v>10.987177535556858</v>
      </c>
      <c r="AO329" s="206">
        <f t="shared" ref="AO329" si="1406">20*LOG(((($AH$9*AH326+AJ326-$AH$9*AH329-AJ329)^2+($AH$9*AI326+AK326-$AH$9*AI329-AK329)^2)/(($AH$9*AH326+AJ326+$AH$9*AH329+AJ329)^2+($AH$9*AI326+AK326+$AH$9*AI329+AK329)^2))^0.5)</f>
        <v>-35.009828440677957</v>
      </c>
      <c r="AP329" s="33"/>
      <c r="AQ329" s="81">
        <f t="shared" si="1210"/>
        <v>6</v>
      </c>
      <c r="AR329" s="82">
        <f t="shared" si="1211"/>
        <v>-36.015012405369937</v>
      </c>
      <c r="AS329" s="86">
        <f t="shared" si="1212"/>
        <v>67.143371849002378</v>
      </c>
      <c r="AT329" s="88"/>
      <c r="AU329" s="14">
        <f t="shared" si="1209"/>
        <v>3.580701626625503</v>
      </c>
      <c r="AV329" s="86">
        <f t="shared" si="1230"/>
        <v>6.2496736319821999E-2</v>
      </c>
      <c r="AW329" s="137">
        <f t="shared" si="1213"/>
        <v>-1.087270070117512E-3</v>
      </c>
    </row>
    <row r="330" spans="2:49" ht="18.649999999999999" customHeight="1">
      <c r="AO330" s="33"/>
      <c r="AP330" s="33"/>
      <c r="AQ330" s="81">
        <f t="shared" si="1210"/>
        <v>6.02</v>
      </c>
      <c r="AR330" s="82">
        <f t="shared" si="1211"/>
        <v>-36.068220017865514</v>
      </c>
      <c r="AS330" s="86">
        <f t="shared" si="1212"/>
        <v>67.214985881534886</v>
      </c>
      <c r="AT330" s="84"/>
      <c r="AU330" s="14">
        <f t="shared" si="1209"/>
        <v>3.5589303531202776</v>
      </c>
      <c r="AV330" s="86">
        <f t="shared" si="1230"/>
        <v>6.2116736267480183E-2</v>
      </c>
      <c r="AW330" s="137">
        <f t="shared" si="1213"/>
        <v>-1.0740290046812265E-3</v>
      </c>
    </row>
    <row r="331" spans="2:49" ht="18.649999999999999" customHeight="1" thickBot="1">
      <c r="D331" s="22" t="s">
        <v>80</v>
      </c>
      <c r="E331" s="22"/>
      <c r="F331" s="22"/>
      <c r="G331" s="22"/>
      <c r="H331" s="22"/>
      <c r="I331" s="22" t="s">
        <v>81</v>
      </c>
      <c r="J331" s="22"/>
      <c r="K331" s="22"/>
      <c r="L331" s="22"/>
      <c r="M331" s="23"/>
      <c r="N331" s="23"/>
      <c r="O331" s="24" t="s">
        <v>82</v>
      </c>
      <c r="P331" s="23"/>
      <c r="Q331" s="23"/>
      <c r="R331" s="23"/>
      <c r="S331" s="22"/>
      <c r="T331" s="22" t="s">
        <v>83</v>
      </c>
      <c r="U331" s="23"/>
      <c r="V331" s="23"/>
      <c r="W331" s="23"/>
      <c r="X331" s="23"/>
      <c r="Y331" s="24" t="s">
        <v>84</v>
      </c>
      <c r="Z331" s="23"/>
      <c r="AA331" s="23"/>
      <c r="AB331" s="23"/>
      <c r="AC331" s="24" t="s">
        <v>85</v>
      </c>
      <c r="AD331" s="22"/>
      <c r="AE331" s="22"/>
      <c r="AF331" s="22"/>
      <c r="AG331" s="22"/>
      <c r="AH331" s="23"/>
      <c r="AI331" s="24" t="s">
        <v>86</v>
      </c>
      <c r="AJ331" s="23"/>
      <c r="AK331" s="23"/>
      <c r="AL331" s="22"/>
      <c r="AQ331" s="81">
        <f t="shared" si="1210"/>
        <v>6.04</v>
      </c>
      <c r="AR331" s="82">
        <f t="shared" si="1211"/>
        <v>-36.121285434830966</v>
      </c>
      <c r="AS331" s="86">
        <f t="shared" si="1212"/>
        <v>67.286164488597294</v>
      </c>
      <c r="AT331" s="84"/>
      <c r="AU331" s="14">
        <f t="shared" si="1209"/>
        <v>3.5373520238821543</v>
      </c>
      <c r="AV331" s="86">
        <f t="shared" si="1230"/>
        <v>6.1740104004560536E-2</v>
      </c>
      <c r="AW331" s="137">
        <f t="shared" si="1213"/>
        <v>-1.0609839542987138E-3</v>
      </c>
    </row>
    <row r="332" spans="2:49" ht="18.649999999999999" customHeight="1" thickBot="1">
      <c r="B332" s="11"/>
      <c r="D332" s="217" t="s">
        <v>55</v>
      </c>
      <c r="E332" s="218"/>
      <c r="F332" s="219" t="s">
        <v>56</v>
      </c>
      <c r="G332" s="220"/>
      <c r="H332" s="204"/>
      <c r="I332" s="217" t="s">
        <v>87</v>
      </c>
      <c r="J332" s="218"/>
      <c r="K332" s="219" t="s">
        <v>88</v>
      </c>
      <c r="L332" s="220"/>
      <c r="M332" s="23"/>
      <c r="N332" s="213" t="s">
        <v>57</v>
      </c>
      <c r="O332" s="214"/>
      <c r="P332" s="215" t="s">
        <v>58</v>
      </c>
      <c r="Q332" s="216"/>
      <c r="R332" s="23"/>
      <c r="S332" s="217" t="s">
        <v>59</v>
      </c>
      <c r="T332" s="218"/>
      <c r="U332" s="219" t="s">
        <v>60</v>
      </c>
      <c r="V332" s="220"/>
      <c r="W332" s="22"/>
      <c r="X332" s="213" t="s">
        <v>61</v>
      </c>
      <c r="Y332" s="214"/>
      <c r="Z332" s="215" t="s">
        <v>62</v>
      </c>
      <c r="AA332" s="216"/>
      <c r="AB332" s="22"/>
      <c r="AC332" s="217" t="s">
        <v>63</v>
      </c>
      <c r="AD332" s="218"/>
      <c r="AE332" s="219" t="s">
        <v>89</v>
      </c>
      <c r="AF332" s="220"/>
      <c r="AG332" s="22"/>
      <c r="AH332" s="213" t="s">
        <v>64</v>
      </c>
      <c r="AI332" s="214"/>
      <c r="AJ332" s="215" t="s">
        <v>65</v>
      </c>
      <c r="AK332" s="216"/>
      <c r="AL332" s="22"/>
      <c r="AM332" s="25" t="s">
        <v>2</v>
      </c>
      <c r="AO332" s="132" t="s">
        <v>41</v>
      </c>
      <c r="AQ332" s="81">
        <f t="shared" si="1210"/>
        <v>6.06</v>
      </c>
      <c r="AR332" s="82">
        <f t="shared" si="1211"/>
        <v>-36.174209201903267</v>
      </c>
      <c r="AS332" s="86">
        <f t="shared" si="1212"/>
        <v>67.356911529074935</v>
      </c>
      <c r="AT332" s="88"/>
      <c r="AU332" s="14">
        <f t="shared" si="1209"/>
        <v>3.5159644191998649</v>
      </c>
      <c r="AV332" s="86">
        <f t="shared" si="1230"/>
        <v>6.1366800785113501E-2</v>
      </c>
      <c r="AW332" s="137">
        <f t="shared" si="1213"/>
        <v>-1.0481315564561118E-3</v>
      </c>
    </row>
    <row r="333" spans="2:49" ht="18.649999999999999" customHeight="1" thickTop="1" thickBot="1">
      <c r="B333" s="36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9">
        <f t="shared" ref="L333" si="1407">IF(0=(1-$J$9*$K$9*$B333^2),10^14,$B333*$K$9/(1-$J$9*$K$9*$B333^2))</f>
        <v>1.2727726570028268</v>
      </c>
      <c r="N333" s="1">
        <f t="shared" ref="N333" si="1408">D333*I333+F333*I336-E333*J333-G333*J336</f>
        <v>1</v>
      </c>
      <c r="O333" s="9">
        <f t="shared" ref="O333" si="1409">(D333*J333+E333*I333+F333*J336+G333*I336)</f>
        <v>0</v>
      </c>
      <c r="P333" s="2">
        <f t="shared" ref="P333" si="1410">D333*K333+F333*K336-E333*L333-G333*L336</f>
        <v>0</v>
      </c>
      <c r="Q333" s="8">
        <f t="shared" ref="Q333" si="1411">(D333*L333+E333*K333+F333*L336+G333*K336)</f>
        <v>1.2727726570028268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1412">N333*S333+P333*S336-O333*T333-Q333*T336</f>
        <v>-0.47758519653147036</v>
      </c>
      <c r="Y333" s="9">
        <f t="shared" ref="Y333" si="1413">(N333*T333+O333*S333+P333*T336+Q333*S336)</f>
        <v>0</v>
      </c>
      <c r="Z333" s="2">
        <f t="shared" ref="Z333" si="1414">N333*U333+P333*U336-O333*V333-Q333*V336</f>
        <v>0</v>
      </c>
      <c r="AA333" s="8">
        <f t="shared" ref="AA333" si="1415">(N333*V333+O333*U333+P333*V336+Q333*U336)</f>
        <v>1.2727726570028268</v>
      </c>
      <c r="AB333" s="22"/>
      <c r="AC333" s="1">
        <v>1</v>
      </c>
      <c r="AD333" s="9">
        <v>0</v>
      </c>
      <c r="AE333" s="2">
        <v>0</v>
      </c>
      <c r="AF333" s="9">
        <f t="shared" ref="AF333" si="1416">$B333*$AE$9</f>
        <v>0.77826240000000002</v>
      </c>
      <c r="AH333" s="1">
        <f t="shared" ref="AH333" si="1417">X333*AC333+Z333*AC336-Y333*AD333-AA333*AD336</f>
        <v>-0.47758519653147036</v>
      </c>
      <c r="AI333" s="9">
        <f t="shared" ref="AI333" si="1418">(X333*AD333+Y333*AC333+Z333*AD336+AA333*AC336)</f>
        <v>0</v>
      </c>
      <c r="AJ333" s="2">
        <f t="shared" ref="AJ333" si="1419">X333*AE333+Z333*AE336-Y333*AF333-AA333*AF336</f>
        <v>0</v>
      </c>
      <c r="AK333" s="8">
        <f t="shared" ref="AK333" si="1420">(X333*AF333+Y333*AE333+Z333*AF336+AA333*AE336)</f>
        <v>0.90108605574577294</v>
      </c>
      <c r="AM333" s="26">
        <f t="shared" ref="AM333" si="1421">20*LOG((2*$AH$9)/(($AH$9*AH333+AJ333+$AH$9*AH336+AJ336)^2+($AH$9*AI333+AK333+$AH$9*AI336+AK336)^2)^0.5)</f>
        <v>-7.6283275382004528E-3</v>
      </c>
      <c r="AO333" s="133">
        <f t="shared" ref="AO333" si="1422">((AI333^2+AJ333^2+AK333^2+AL333^2)/(AI336^2+AJ336^2+AK336^2+AL336^2))^0.5</f>
        <v>0.91633786227065261</v>
      </c>
      <c r="AP333" s="13"/>
      <c r="AQ333" s="81">
        <f t="shared" si="1210"/>
        <v>6.08</v>
      </c>
      <c r="AR333" s="82">
        <f t="shared" si="1211"/>
        <v>-36.226991865526166</v>
      </c>
      <c r="AS333" s="86">
        <f t="shared" si="1212"/>
        <v>67.427230817458934</v>
      </c>
      <c r="AT333" s="88"/>
      <c r="AU333" s="14">
        <f t="shared" si="1209"/>
        <v>3.4947653505320666</v>
      </c>
      <c r="AV333" s="86">
        <f t="shared" si="1230"/>
        <v>6.0996788407493487E-2</v>
      </c>
      <c r="AW333" s="137">
        <f t="shared" si="1213"/>
        <v>-1.0354685128570358E-3</v>
      </c>
    </row>
    <row r="334" spans="2:49" ht="18.649999999999999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O334" s="134"/>
      <c r="AP334" s="33"/>
      <c r="AQ334" s="81">
        <f t="shared" si="1210"/>
        <v>6.1</v>
      </c>
      <c r="AR334" s="82">
        <f t="shared" si="1211"/>
        <v>-36.279633972815475</v>
      </c>
      <c r="AS334" s="86">
        <f t="shared" si="1212"/>
        <v>67.497126124469574</v>
      </c>
      <c r="AT334" s="88"/>
      <c r="AU334" s="14">
        <f t="shared" si="1209"/>
        <v>3.473752660003901</v>
      </c>
      <c r="AV334" s="86">
        <f t="shared" si="1230"/>
        <v>6.0630029205156061E-2</v>
      </c>
      <c r="AW334" s="137">
        <f t="shared" si="1213"/>
        <v>-1.0229915881078092E-3</v>
      </c>
    </row>
    <row r="335" spans="2:49" ht="18.649999999999999" customHeight="1" thickBot="1">
      <c r="D335" s="209" t="s">
        <v>66</v>
      </c>
      <c r="E335" s="210"/>
      <c r="F335" s="211" t="s">
        <v>67</v>
      </c>
      <c r="G335" s="212"/>
      <c r="H335" s="204"/>
      <c r="I335" s="209" t="s">
        <v>68</v>
      </c>
      <c r="J335" s="210"/>
      <c r="K335" s="211" t="s">
        <v>69</v>
      </c>
      <c r="L335" s="212"/>
      <c r="N335" s="213" t="s">
        <v>70</v>
      </c>
      <c r="O335" s="214"/>
      <c r="P335" s="215" t="s">
        <v>71</v>
      </c>
      <c r="Q335" s="216"/>
      <c r="S335" s="209" t="s">
        <v>72</v>
      </c>
      <c r="T335" s="210"/>
      <c r="U335" s="211" t="s">
        <v>73</v>
      </c>
      <c r="V335" s="212"/>
      <c r="W335" s="22"/>
      <c r="X335" s="213" t="s">
        <v>74</v>
      </c>
      <c r="Y335" s="214"/>
      <c r="Z335" s="215" t="s">
        <v>75</v>
      </c>
      <c r="AA335" s="216"/>
      <c r="AB335" s="22"/>
      <c r="AC335" s="209" t="s">
        <v>76</v>
      </c>
      <c r="AD335" s="210"/>
      <c r="AE335" s="211" t="s">
        <v>77</v>
      </c>
      <c r="AF335" s="212"/>
      <c r="AG335" s="22"/>
      <c r="AH335" s="213" t="s">
        <v>78</v>
      </c>
      <c r="AI335" s="214"/>
      <c r="AJ335" s="215" t="s">
        <v>79</v>
      </c>
      <c r="AK335" s="216"/>
      <c r="AL335" s="22"/>
      <c r="AM335" s="44" t="s">
        <v>6</v>
      </c>
      <c r="AO335" s="135" t="s">
        <v>42</v>
      </c>
      <c r="AP335" s="33"/>
      <c r="AQ335" s="81">
        <f t="shared" si="1210"/>
        <v>6.12</v>
      </c>
      <c r="AR335" s="82">
        <f t="shared" si="1211"/>
        <v>-36.332136071429602</v>
      </c>
      <c r="AS335" s="86">
        <f t="shared" si="1212"/>
        <v>67.566601177669654</v>
      </c>
      <c r="AT335" s="88"/>
      <c r="AU335" s="14">
        <f t="shared" si="1209"/>
        <v>3.4529242198886605</v>
      </c>
      <c r="AV335" s="86">
        <f t="shared" si="1230"/>
        <v>6.0266486037983083E-2</v>
      </c>
      <c r="AW335" s="137">
        <f t="shared" si="1213"/>
        <v>-1.010697608449996E-3</v>
      </c>
    </row>
    <row r="336" spans="2:49" ht="18.649999999999999" customHeight="1" thickTop="1" thickBot="1">
      <c r="D336" s="1">
        <v>0</v>
      </c>
      <c r="E336" s="8">
        <f t="shared" ref="E336" si="1423">$E$9*$B333</f>
        <v>0.54404160000000001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1424">D336*I333+F336*I336-E336*J333-G336*J336</f>
        <v>0</v>
      </c>
      <c r="O336" s="9">
        <f t="shared" ref="O336" si="1425">(D336*J333+E336*I333+F336*J336+G336*I336)</f>
        <v>0.54404160000000001</v>
      </c>
      <c r="P336" s="2">
        <f t="shared" ref="P336" si="1426">D336*K333+F336*K336-E336*L333-G336*L336</f>
        <v>0.30755872724793087</v>
      </c>
      <c r="Q336" s="8">
        <f t="shared" ref="Q336" si="1427">(D336*L333+E336*K333+F336*L336+G336*K336)</f>
        <v>0</v>
      </c>
      <c r="S336" s="1">
        <v>0</v>
      </c>
      <c r="T336" s="8">
        <f t="shared" ref="T336" si="1428">$T$9*$B333</f>
        <v>1.1609183999999999</v>
      </c>
      <c r="U336" s="2">
        <v>1</v>
      </c>
      <c r="V336" s="8">
        <v>0</v>
      </c>
      <c r="X336" s="1">
        <f t="shared" ref="X336" si="1429">N336*S333+P336*S336-O336*T333-Q336*T336</f>
        <v>0</v>
      </c>
      <c r="Y336" s="9">
        <f t="shared" ref="Y336" si="1430">(N336*T333+O336*S333+P336*T336+Q336*S336)</f>
        <v>0.90109218554270432</v>
      </c>
      <c r="Z336" s="2">
        <f t="shared" ref="Z336" si="1431">N336*U333+P336*U336-O336*V333-Q336*V336</f>
        <v>0.30755872724793087</v>
      </c>
      <c r="AA336" s="8">
        <f t="shared" ref="AA336" si="1432">(N336*V333+O336*U333+P336*V336+Q336*U336)</f>
        <v>0</v>
      </c>
      <c r="AB336" s="22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1433">X336*AC333+Z336*AC336-Y336*AD333-AA336*AD336</f>
        <v>0</v>
      </c>
      <c r="AI336" s="9">
        <f t="shared" ref="AI336" si="1434">(X336*AD333+Y336*AC333+Z336*AD336+AA336*AC336)</f>
        <v>0.90109218554270432</v>
      </c>
      <c r="AJ336" s="2">
        <f t="shared" ref="AJ336" si="1435">X336*AE333+Z336*AE336-Y336*AF333-AA336*AF336</f>
        <v>-0.39372743969377955</v>
      </c>
      <c r="AK336" s="8">
        <f t="shared" ref="AK336" si="1436">(X336*AF333+Y336*AE333+Z336*AF336+AA336*AE336)</f>
        <v>0</v>
      </c>
      <c r="AM336" s="45">
        <f t="shared" ref="AM336" si="1437">(180/PI())*ATAN(-1*(($AH$9*AJ333+AL333+$AH$9*AJ336+AL336)/($AH$9*AI333+AK333+$AH$9*AI336+AK336)))</f>
        <v>12.32394487556056</v>
      </c>
      <c r="AO336" s="206">
        <f t="shared" ref="AO336" si="1438">20*LOG(((($AH$9*AH333+AJ333-$AH$9*AH336-AJ336)^2+($AH$9*AI333+AK333-$AH$9*AI336-AK336)^2)/(($AH$9*AH333+AJ333+$AH$9*AH336+AJ336)^2+($AH$9*AI333+AK333+$AH$9*AI336+AK336)^2))^0.5)</f>
        <v>-27.557363397316102</v>
      </c>
      <c r="AP336" s="33"/>
      <c r="AQ336" s="81">
        <f t="shared" si="1210"/>
        <v>6.14</v>
      </c>
      <c r="AR336" s="82">
        <f t="shared" si="1211"/>
        <v>-36.38449870944504</v>
      </c>
      <c r="AS336" s="86">
        <f t="shared" si="1212"/>
        <v>67.635659662067425</v>
      </c>
      <c r="AT336" s="88"/>
      <c r="AU336" s="14">
        <f t="shared" si="1209"/>
        <v>3.4322779321171657</v>
      </c>
      <c r="AV336" s="86">
        <f t="shared" si="1230"/>
        <v>5.9906122283545915E-2</v>
      </c>
      <c r="AW336" s="137">
        <f t="shared" si="1213"/>
        <v>-9.985834604929768E-4</v>
      </c>
    </row>
    <row r="337" spans="2:49" ht="18.649999999999999" customHeight="1">
      <c r="AO337" s="33"/>
      <c r="AP337" s="33"/>
      <c r="AQ337" s="81">
        <f t="shared" si="1210"/>
        <v>6.16</v>
      </c>
      <c r="AR337" s="82">
        <f t="shared" si="1211"/>
        <v>-36.436722435236803</v>
      </c>
      <c r="AS337" s="86">
        <f t="shared" si="1212"/>
        <v>67.70430522070977</v>
      </c>
      <c r="AT337" s="84"/>
      <c r="AU337" s="14">
        <f t="shared" si="1209"/>
        <v>3.4118117277949285</v>
      </c>
      <c r="AV337" s="86">
        <f t="shared" si="1230"/>
        <v>5.9548901828579845E-2</v>
      </c>
      <c r="AW337" s="137">
        <f t="shared" si="1213"/>
        <v>-9.8664608999285896E-4</v>
      </c>
    </row>
    <row r="338" spans="2:49" ht="18.649999999999999" customHeight="1" thickBot="1">
      <c r="D338" s="22" t="s">
        <v>80</v>
      </c>
      <c r="E338" s="22"/>
      <c r="F338" s="22"/>
      <c r="G338" s="22"/>
      <c r="H338" s="22"/>
      <c r="I338" s="22" t="s">
        <v>81</v>
      </c>
      <c r="J338" s="22"/>
      <c r="K338" s="22"/>
      <c r="L338" s="22"/>
      <c r="M338" s="23"/>
      <c r="N338" s="23"/>
      <c r="O338" s="24" t="s">
        <v>82</v>
      </c>
      <c r="P338" s="23"/>
      <c r="Q338" s="23"/>
      <c r="R338" s="23"/>
      <c r="S338" s="22"/>
      <c r="T338" s="22" t="s">
        <v>83</v>
      </c>
      <c r="U338" s="23"/>
      <c r="V338" s="23"/>
      <c r="W338" s="23"/>
      <c r="X338" s="23"/>
      <c r="Y338" s="24" t="s">
        <v>84</v>
      </c>
      <c r="Z338" s="23"/>
      <c r="AA338" s="23"/>
      <c r="AB338" s="23"/>
      <c r="AC338" s="24" t="s">
        <v>85</v>
      </c>
      <c r="AD338" s="22"/>
      <c r="AE338" s="22"/>
      <c r="AF338" s="22"/>
      <c r="AG338" s="22"/>
      <c r="AH338" s="23"/>
      <c r="AI338" s="24" t="s">
        <v>86</v>
      </c>
      <c r="AJ338" s="23"/>
      <c r="AK338" s="23"/>
      <c r="AL338" s="22"/>
      <c r="AQ338" s="81">
        <f t="shared" si="1210"/>
        <v>6.18</v>
      </c>
      <c r="AR338" s="82">
        <f t="shared" si="1211"/>
        <v>-36.488807797363513</v>
      </c>
      <c r="AS338" s="86">
        <f t="shared" si="1212"/>
        <v>67.772541455265667</v>
      </c>
      <c r="AT338" s="84"/>
      <c r="AU338" s="14">
        <f t="shared" si="1209"/>
        <v>3.3915235667158257</v>
      </c>
      <c r="AV338" s="86">
        <f t="shared" si="1230"/>
        <v>5.9194789060705598E-2</v>
      </c>
      <c r="AW338" s="137">
        <f t="shared" si="1213"/>
        <v>-9.7488250064106912E-4</v>
      </c>
    </row>
    <row r="339" spans="2:49" ht="18.649999999999999" customHeight="1" thickBot="1">
      <c r="B339" s="11"/>
      <c r="D339" s="217" t="s">
        <v>55</v>
      </c>
      <c r="E339" s="218"/>
      <c r="F339" s="219" t="s">
        <v>56</v>
      </c>
      <c r="G339" s="220"/>
      <c r="H339" s="204"/>
      <c r="I339" s="217" t="s">
        <v>87</v>
      </c>
      <c r="J339" s="218"/>
      <c r="K339" s="219" t="s">
        <v>88</v>
      </c>
      <c r="L339" s="220"/>
      <c r="M339" s="23"/>
      <c r="N339" s="213" t="s">
        <v>57</v>
      </c>
      <c r="O339" s="214"/>
      <c r="P339" s="215" t="s">
        <v>58</v>
      </c>
      <c r="Q339" s="216"/>
      <c r="R339" s="23"/>
      <c r="S339" s="217" t="s">
        <v>59</v>
      </c>
      <c r="T339" s="218"/>
      <c r="U339" s="219" t="s">
        <v>60</v>
      </c>
      <c r="V339" s="220"/>
      <c r="W339" s="22"/>
      <c r="X339" s="213" t="s">
        <v>61</v>
      </c>
      <c r="Y339" s="214"/>
      <c r="Z339" s="215" t="s">
        <v>62</v>
      </c>
      <c r="AA339" s="216"/>
      <c r="AB339" s="22"/>
      <c r="AC339" s="217" t="s">
        <v>63</v>
      </c>
      <c r="AD339" s="218"/>
      <c r="AE339" s="219" t="s">
        <v>89</v>
      </c>
      <c r="AF339" s="220"/>
      <c r="AG339" s="22"/>
      <c r="AH339" s="213" t="s">
        <v>64</v>
      </c>
      <c r="AI339" s="214"/>
      <c r="AJ339" s="215" t="s">
        <v>65</v>
      </c>
      <c r="AK339" s="216"/>
      <c r="AL339" s="22"/>
      <c r="AM339" s="25" t="s">
        <v>2</v>
      </c>
      <c r="AO339" s="132" t="s">
        <v>41</v>
      </c>
      <c r="AQ339" s="81">
        <f t="shared" si="1210"/>
        <v>6.2</v>
      </c>
      <c r="AR339" s="82">
        <f t="shared" si="1211"/>
        <v>-36.540755344456997</v>
      </c>
      <c r="AS339" s="86">
        <f t="shared" si="1212"/>
        <v>67.840371926599985</v>
      </c>
      <c r="AT339" s="88"/>
      <c r="AU339" s="14">
        <f t="shared" si="1209"/>
        <v>3.371411436896282</v>
      </c>
      <c r="AV339" s="86">
        <f t="shared" si="1230"/>
        <v>5.884374886020817E-2</v>
      </c>
      <c r="AW339" s="137">
        <f t="shared" si="1213"/>
        <v>-9.6328975289156462E-4</v>
      </c>
    </row>
    <row r="340" spans="2:49" ht="18.649999999999999" customHeight="1" thickTop="1" thickBot="1">
      <c r="B340" s="36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9">
        <f t="shared" ref="L340" si="1439">IF(0=(1-$J$9*$K$9*$B340^2),10^14,$B340*$K$9/(1-$J$9*$K$9*$B340^2))</f>
        <v>1.3200431281369081</v>
      </c>
      <c r="N340" s="1">
        <f t="shared" ref="N340" si="1440">D340*I340+F340*I343-E340*J340-G340*J343</f>
        <v>1</v>
      </c>
      <c r="O340" s="9">
        <f t="shared" ref="O340" si="1441">(D340*J340+E340*I340+F340*J343+G340*I343)</f>
        <v>0</v>
      </c>
      <c r="P340" s="2">
        <f t="shared" ref="P340" si="1442">D340*K340+F340*K343-E340*L340-G340*L343</f>
        <v>0</v>
      </c>
      <c r="Q340" s="8">
        <f t="shared" ref="Q340" si="1443">(D340*L340+E340*K340+F340*L343+G340*K343)</f>
        <v>1.3200431281369081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1444">N340*S340+P340*S343-O340*T340-Q340*T343</f>
        <v>-0.56438865533618787</v>
      </c>
      <c r="Y340" s="9">
        <f t="shared" ref="Y340" si="1445">(N340*T340+O340*S340+P340*T343+Q340*S343)</f>
        <v>0</v>
      </c>
      <c r="Z340" s="2">
        <f t="shared" ref="Z340" si="1446">N340*U340+P340*U343-O340*V340-Q340*V343</f>
        <v>0</v>
      </c>
      <c r="AA340" s="8">
        <f t="shared" ref="AA340" si="1447">(N340*V340+O340*U340+P340*V343+Q340*U343)</f>
        <v>1.3200431281369081</v>
      </c>
      <c r="AB340" s="22"/>
      <c r="AC340" s="1">
        <v>1</v>
      </c>
      <c r="AD340" s="9">
        <v>0</v>
      </c>
      <c r="AE340" s="2">
        <v>0</v>
      </c>
      <c r="AF340" s="9">
        <f t="shared" ref="AF340" si="1448">$B340*$AE$9</f>
        <v>0.79447619999999997</v>
      </c>
      <c r="AH340" s="1">
        <f t="shared" ref="AH340" si="1449">X340*AC340+Z340*AC343-Y340*AD340-AA340*AD343</f>
        <v>-0.56438865533618787</v>
      </c>
      <c r="AI340" s="9">
        <f t="shared" ref="AI340" si="1450">(X340*AD340+Y340*AC340+Z340*AD343+AA340*AC343)</f>
        <v>0</v>
      </c>
      <c r="AJ340" s="2">
        <f t="shared" ref="AJ340" si="1451">X340*AE340+Z340*AE343-Y340*AF340-AA340*AF343</f>
        <v>0</v>
      </c>
      <c r="AK340" s="8">
        <f t="shared" ref="AK340" si="1452">(X340*AF340+Y340*AE340+Z340*AF343+AA340*AE343)</f>
        <v>0.87164977392230381</v>
      </c>
      <c r="AM340" s="26">
        <f t="shared" ref="AM340" si="1453">20*LOG((2*$AH$9)/(($AH$9*AH340+AJ340+$AH$9*AH343+AJ343)^2+($AH$9*AI340+AK340+$AH$9*AI343+AK343)^2)^0.5)</f>
        <v>-2.0854493286010242E-2</v>
      </c>
      <c r="AO340" s="133">
        <f t="shared" ref="AO340" si="1454">((AI340^2+AJ340^2+AK340^2+AL340^2)/(AI343^2+AJ343^2+AK343^2+AL343^2))^0.5</f>
        <v>0.89858604593655811</v>
      </c>
      <c r="AP340" s="13"/>
      <c r="AQ340" s="81">
        <f t="shared" si="1210"/>
        <v>6.22</v>
      </c>
      <c r="AR340" s="82">
        <f t="shared" si="1211"/>
        <v>-36.592565625116222</v>
      </c>
      <c r="AS340" s="86">
        <f t="shared" si="1212"/>
        <v>67.90780015533791</v>
      </c>
      <c r="AT340" s="88"/>
      <c r="AU340" s="14">
        <f t="shared" si="1209"/>
        <v>3.3514733541195278</v>
      </c>
      <c r="AV340" s="86">
        <f t="shared" si="1230"/>
        <v>5.8495746591993421E-2</v>
      </c>
      <c r="AW340" s="137">
        <f t="shared" si="1213"/>
        <v>-9.5186496280061557E-4</v>
      </c>
    </row>
    <row r="341" spans="2:49" ht="18.649999999999999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O341" s="134"/>
      <c r="AP341" s="33"/>
      <c r="AQ341" s="81">
        <f t="shared" si="1210"/>
        <v>6.24</v>
      </c>
      <c r="AR341" s="82">
        <f t="shared" si="1211"/>
        <v>-36.644239187805468</v>
      </c>
      <c r="AS341" s="86">
        <f t="shared" si="1212"/>
        <v>67.974829622420302</v>
      </c>
      <c r="AT341" s="88"/>
      <c r="AU341" s="14">
        <f t="shared" si="1209"/>
        <v>3.331707361479701</v>
      </c>
      <c r="AV341" s="86">
        <f t="shared" si="1230"/>
        <v>5.815074809774564E-2</v>
      </c>
      <c r="AW341" s="137">
        <f t="shared" si="1213"/>
        <v>-9.4060530089555799E-4</v>
      </c>
    </row>
    <row r="342" spans="2:49" ht="18.649999999999999" customHeight="1" thickBot="1">
      <c r="D342" s="209" t="s">
        <v>66</v>
      </c>
      <c r="E342" s="210"/>
      <c r="F342" s="211" t="s">
        <v>67</v>
      </c>
      <c r="G342" s="212"/>
      <c r="H342" s="204"/>
      <c r="I342" s="209" t="s">
        <v>68</v>
      </c>
      <c r="J342" s="210"/>
      <c r="K342" s="211" t="s">
        <v>69</v>
      </c>
      <c r="L342" s="212"/>
      <c r="N342" s="213" t="s">
        <v>70</v>
      </c>
      <c r="O342" s="214"/>
      <c r="P342" s="215" t="s">
        <v>71</v>
      </c>
      <c r="Q342" s="216"/>
      <c r="S342" s="209" t="s">
        <v>72</v>
      </c>
      <c r="T342" s="210"/>
      <c r="U342" s="211" t="s">
        <v>73</v>
      </c>
      <c r="V342" s="212"/>
      <c r="W342" s="22"/>
      <c r="X342" s="213" t="s">
        <v>74</v>
      </c>
      <c r="Y342" s="214"/>
      <c r="Z342" s="215" t="s">
        <v>75</v>
      </c>
      <c r="AA342" s="216"/>
      <c r="AB342" s="22"/>
      <c r="AC342" s="209" t="s">
        <v>76</v>
      </c>
      <c r="AD342" s="210"/>
      <c r="AE342" s="211" t="s">
        <v>77</v>
      </c>
      <c r="AF342" s="212"/>
      <c r="AG342" s="22"/>
      <c r="AH342" s="213" t="s">
        <v>78</v>
      </c>
      <c r="AI342" s="214"/>
      <c r="AJ342" s="215" t="s">
        <v>79</v>
      </c>
      <c r="AK342" s="216"/>
      <c r="AL342" s="22"/>
      <c r="AM342" s="44" t="s">
        <v>6</v>
      </c>
      <c r="AO342" s="135" t="s">
        <v>42</v>
      </c>
      <c r="AP342" s="33"/>
      <c r="AQ342" s="81">
        <f t="shared" si="1210"/>
        <v>6.26</v>
      </c>
      <c r="AR342" s="82">
        <f t="shared" si="1211"/>
        <v>-36.695776580756515</v>
      </c>
      <c r="AS342" s="86">
        <f t="shared" si="1212"/>
        <v>68.041463769649894</v>
      </c>
      <c r="AT342" s="88"/>
      <c r="AU342" s="14">
        <f t="shared" si="1209"/>
        <v>3.3121115289389227</v>
      </c>
      <c r="AV342" s="86">
        <f t="shared" si="1230"/>
        <v>5.7808719688187467E-2</v>
      </c>
      <c r="AW342" s="137">
        <f t="shared" si="1213"/>
        <v>-9.2950799106769101E-4</v>
      </c>
    </row>
    <row r="343" spans="2:49" ht="18.649999999999999" customHeight="1" thickTop="1" thickBot="1">
      <c r="D343" s="1">
        <v>0</v>
      </c>
      <c r="E343" s="8">
        <f t="shared" ref="E343" si="1455">$E$9*$B340</f>
        <v>0.55537580000000009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1456">D343*I340+F343*I343-E343*J340-G343*J343</f>
        <v>0</v>
      </c>
      <c r="O343" s="9">
        <f t="shared" ref="O343" si="1457">(D343*J340+E343*I340+F343*J343+G343*I343)</f>
        <v>0.55537580000000009</v>
      </c>
      <c r="P343" s="2">
        <f t="shared" ref="P343" si="1458">D343*K340+F343*K343-E343*L340-G343*L343</f>
        <v>0.26687999167646204</v>
      </c>
      <c r="Q343" s="8">
        <f t="shared" ref="Q343" si="1459">(D343*L340+E343*K340+F343*L343+G343*K343)</f>
        <v>0</v>
      </c>
      <c r="S343" s="1">
        <v>0</v>
      </c>
      <c r="T343" s="8">
        <f t="shared" ref="T343" si="1460">$T$9*$B340</f>
        <v>1.1851042000000001</v>
      </c>
      <c r="U343" s="2">
        <v>1</v>
      </c>
      <c r="V343" s="8">
        <v>0</v>
      </c>
      <c r="X343" s="1">
        <f t="shared" ref="X343" si="1461">N343*S340+P343*S343-O343*T340-Q343*T343</f>
        <v>0</v>
      </c>
      <c r="Y343" s="9">
        <f t="shared" ref="Y343" si="1462">(N343*T340+O343*S340+P343*T343+Q343*S343)</f>
        <v>0.8716563990317403</v>
      </c>
      <c r="Z343" s="2">
        <f t="shared" ref="Z343" si="1463">N343*U340+P343*U343-O343*V340-Q343*V343</f>
        <v>0.26687999167646204</v>
      </c>
      <c r="AA343" s="8">
        <f t="shared" ref="AA343" si="1464">(N343*V340+O343*U340+P343*V343+Q343*U343)</f>
        <v>0</v>
      </c>
      <c r="AB343" s="22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1465">X343*AC340+Z343*AC343-Y343*AD340-AA343*AD343</f>
        <v>0</v>
      </c>
      <c r="AI343" s="9">
        <f t="shared" ref="AI343" si="1466">(X343*AD340+Y343*AC340+Z343*AD343+AA343*AC343)</f>
        <v>0.8716563990317403</v>
      </c>
      <c r="AJ343" s="2">
        <f t="shared" ref="AJ343" si="1467">X343*AE340+Z343*AE343-Y343*AF340-AA343*AF343</f>
        <v>-0.42563027193195868</v>
      </c>
      <c r="AK343" s="8">
        <f t="shared" ref="AK343" si="1468">(X343*AF340+Y343*AE340+Z343*AF343+AA343*AE343)</f>
        <v>0</v>
      </c>
      <c r="AM343" s="45">
        <f t="shared" ref="AM343" si="1469">(180/PI())*ATAN(-1*(($AH$9*AJ340+AL340+$AH$9*AJ343+AL343)/($AH$9*AI340+AK340+$AH$9*AI343+AK343)))</f>
        <v>13.720412221928079</v>
      </c>
      <c r="AO343" s="206">
        <f t="shared" ref="AO343" si="1470">20*LOG(((($AH$9*AH340+AJ340-$AH$9*AH343-AJ343)^2+($AH$9*AI340+AK340-$AH$9*AI343-AK343)^2)/(($AH$9*AH340+AJ340+$AH$9*AH343+AJ343)^2+($AH$9*AI340+AK340+$AH$9*AI343+AK343)^2))^0.5)</f>
        <v>-23.196269767083265</v>
      </c>
      <c r="AP343" s="33"/>
      <c r="AQ343" s="81">
        <f t="shared" si="1210"/>
        <v>6.28</v>
      </c>
      <c r="AR343" s="82">
        <f t="shared" si="1211"/>
        <v>-36.747178351874737</v>
      </c>
      <c r="AS343" s="86">
        <f t="shared" si="1212"/>
        <v>68.107706000228674</v>
      </c>
      <c r="AT343" s="88"/>
      <c r="AU343" s="14">
        <f t="shared" si="1209"/>
        <v>3.2926839528962395</v>
      </c>
      <c r="AV343" s="86">
        <f t="shared" si="1230"/>
        <v>5.7469628135473655E-2</v>
      </c>
      <c r="AW343" s="137">
        <f t="shared" si="1213"/>
        <v>-9.1857030949896222E-4</v>
      </c>
    </row>
    <row r="344" spans="2:49" ht="18.649999999999999" customHeight="1">
      <c r="AO344" s="33"/>
      <c r="AP344" s="33"/>
      <c r="AQ344" s="81">
        <f t="shared" si="1210"/>
        <v>6.3</v>
      </c>
      <c r="AR344" s="82">
        <f t="shared" si="1211"/>
        <v>-36.798445048648993</v>
      </c>
      <c r="AS344" s="86">
        <f t="shared" si="1212"/>
        <v>68.173559679286598</v>
      </c>
      <c r="AT344" s="84"/>
      <c r="AU344" s="14">
        <f t="shared" si="1209"/>
        <v>3.273422755758939</v>
      </c>
      <c r="AV344" s="86">
        <f t="shared" si="1230"/>
        <v>5.7133440665779023E-2</v>
      </c>
      <c r="AW344" s="137">
        <f t="shared" si="1213"/>
        <v>-9.0778958356939571E-4</v>
      </c>
    </row>
    <row r="345" spans="2:49" ht="18.649999999999999" customHeight="1" thickBot="1">
      <c r="D345" s="22" t="s">
        <v>80</v>
      </c>
      <c r="E345" s="22"/>
      <c r="F345" s="22"/>
      <c r="G345" s="22"/>
      <c r="H345" s="22"/>
      <c r="I345" s="22" t="s">
        <v>81</v>
      </c>
      <c r="J345" s="22"/>
      <c r="K345" s="22"/>
      <c r="L345" s="22"/>
      <c r="M345" s="23"/>
      <c r="N345" s="23"/>
      <c r="O345" s="24" t="s">
        <v>82</v>
      </c>
      <c r="P345" s="23"/>
      <c r="Q345" s="23"/>
      <c r="R345" s="23"/>
      <c r="S345" s="22"/>
      <c r="T345" s="22" t="s">
        <v>83</v>
      </c>
      <c r="U345" s="23"/>
      <c r="V345" s="23"/>
      <c r="W345" s="23"/>
      <c r="X345" s="23"/>
      <c r="Y345" s="24" t="s">
        <v>84</v>
      </c>
      <c r="Z345" s="23"/>
      <c r="AA345" s="23"/>
      <c r="AB345" s="23"/>
      <c r="AC345" s="24" t="s">
        <v>85</v>
      </c>
      <c r="AD345" s="22"/>
      <c r="AE345" s="22"/>
      <c r="AF345" s="22"/>
      <c r="AG345" s="22"/>
      <c r="AH345" s="23"/>
      <c r="AI345" s="24" t="s">
        <v>86</v>
      </c>
      <c r="AJ345" s="23"/>
      <c r="AK345" s="23"/>
      <c r="AL345" s="22"/>
      <c r="AQ345" s="81">
        <f t="shared" si="1210"/>
        <v>6.32</v>
      </c>
      <c r="AR345" s="82">
        <f t="shared" si="1211"/>
        <v>-36.849577218065079</v>
      </c>
      <c r="AS345" s="86">
        <f t="shared" si="1212"/>
        <v>68.239028134401778</v>
      </c>
      <c r="AT345" s="84"/>
      <c r="AU345" s="14">
        <f t="shared" si="1209"/>
        <v>3.2543260855242533</v>
      </c>
      <c r="AV345" s="86">
        <f t="shared" si="1230"/>
        <v>5.6800124951965604E-2</v>
      </c>
      <c r="AW345" s="137">
        <f t="shared" si="1213"/>
        <v>-8.9716319085520748E-4</v>
      </c>
    </row>
    <row r="346" spans="2:49" ht="18.649999999999999" customHeight="1" thickBot="1">
      <c r="B346" s="11"/>
      <c r="D346" s="217" t="s">
        <v>55</v>
      </c>
      <c r="E346" s="218"/>
      <c r="F346" s="219" t="s">
        <v>56</v>
      </c>
      <c r="G346" s="220"/>
      <c r="H346" s="204"/>
      <c r="I346" s="217" t="s">
        <v>87</v>
      </c>
      <c r="J346" s="218"/>
      <c r="K346" s="219" t="s">
        <v>88</v>
      </c>
      <c r="L346" s="220"/>
      <c r="M346" s="23"/>
      <c r="N346" s="213" t="s">
        <v>57</v>
      </c>
      <c r="O346" s="214"/>
      <c r="P346" s="215" t="s">
        <v>58</v>
      </c>
      <c r="Q346" s="216"/>
      <c r="R346" s="23"/>
      <c r="S346" s="217" t="s">
        <v>59</v>
      </c>
      <c r="T346" s="218"/>
      <c r="U346" s="219" t="s">
        <v>60</v>
      </c>
      <c r="V346" s="220"/>
      <c r="W346" s="22"/>
      <c r="X346" s="213" t="s">
        <v>61</v>
      </c>
      <c r="Y346" s="214"/>
      <c r="Z346" s="215" t="s">
        <v>62</v>
      </c>
      <c r="AA346" s="216"/>
      <c r="AB346" s="22"/>
      <c r="AC346" s="217" t="s">
        <v>63</v>
      </c>
      <c r="AD346" s="218"/>
      <c r="AE346" s="219" t="s">
        <v>89</v>
      </c>
      <c r="AF346" s="220"/>
      <c r="AG346" s="22"/>
      <c r="AH346" s="213" t="s">
        <v>64</v>
      </c>
      <c r="AI346" s="214"/>
      <c r="AJ346" s="215" t="s">
        <v>65</v>
      </c>
      <c r="AK346" s="216"/>
      <c r="AL346" s="22"/>
      <c r="AM346" s="25" t="s">
        <v>2</v>
      </c>
      <c r="AO346" s="132" t="s">
        <v>41</v>
      </c>
      <c r="AQ346" s="81">
        <f t="shared" si="1210"/>
        <v>6.34</v>
      </c>
      <c r="AR346" s="82">
        <f t="shared" si="1211"/>
        <v>-36.900575406522698</v>
      </c>
      <c r="AS346" s="86">
        <f t="shared" si="1212"/>
        <v>68.304114656112262</v>
      </c>
      <c r="AT346" s="88"/>
      <c r="AU346" s="14">
        <f t="shared" si="1209"/>
        <v>3.2353921153677554</v>
      </c>
      <c r="AV346" s="86">
        <f t="shared" si="1230"/>
        <v>5.6469649106449145E-2</v>
      </c>
      <c r="AW346" s="137">
        <f t="shared" si="1213"/>
        <v>-8.8668855808258693E-4</v>
      </c>
    </row>
    <row r="347" spans="2:49" ht="18.649999999999999" customHeight="1" thickTop="1" thickBot="1">
      <c r="B347" s="36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9">
        <f t="shared" ref="L347" si="1471">IF(0=(1-$J$9*$K$9*$B347^2),10^14,$B347*$K$9/(1-$J$9*$K$9*$B347^2))</f>
        <v>1.3693065835602913</v>
      </c>
      <c r="N347" s="1">
        <f t="shared" ref="N347" si="1472">D347*I347+F347*I350-E347*J347-G347*J350</f>
        <v>1</v>
      </c>
      <c r="O347" s="9">
        <f t="shared" ref="O347" si="1473">(D347*J347+E347*I347+F347*J350+G347*I350)</f>
        <v>0</v>
      </c>
      <c r="P347" s="2">
        <f t="shared" ref="P347" si="1474">D347*K347+F347*K350-E347*L347-G347*L350</f>
        <v>0</v>
      </c>
      <c r="Q347" s="8">
        <f t="shared" ref="Q347" si="1475">(D347*L347+E347*K347+F347*L350+G347*K350)</f>
        <v>1.3693065835602913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1476">N347*S347+P347*S350-O347*T347-Q347*T350</f>
        <v>-0.6558887584336246</v>
      </c>
      <c r="Y347" s="9">
        <f t="shared" ref="Y347" si="1477">(N347*T347+O347*S347+P347*T350+Q347*S350)</f>
        <v>0</v>
      </c>
      <c r="Z347" s="2">
        <f t="shared" ref="Z347" si="1478">N347*U347+P347*U350-O347*V347-Q347*V350</f>
        <v>0</v>
      </c>
      <c r="AA347" s="8">
        <f t="shared" ref="AA347" si="1479">(N347*V347+O347*U347+P347*V350+Q347*U350)</f>
        <v>1.3693065835602913</v>
      </c>
      <c r="AB347" s="22"/>
      <c r="AC347" s="1">
        <v>1</v>
      </c>
      <c r="AD347" s="9">
        <v>0</v>
      </c>
      <c r="AE347" s="2">
        <v>0</v>
      </c>
      <c r="AF347" s="9">
        <f t="shared" ref="AF347" si="1480">$B347*$AE$9</f>
        <v>0.81069000000000002</v>
      </c>
      <c r="AH347" s="1">
        <f t="shared" ref="AH347" si="1481">X347*AC347+Z347*AC350-Y347*AD347-AA347*AD350</f>
        <v>-0.6558887584336246</v>
      </c>
      <c r="AI347" s="9">
        <f t="shared" ref="AI347" si="1482">(X347*AD347+Y347*AC347+Z347*AD350+AA347*AC350)</f>
        <v>0</v>
      </c>
      <c r="AJ347" s="2">
        <f t="shared" ref="AJ347" si="1483">X347*AE347+Z347*AE350-Y347*AF347-AA347*AF350</f>
        <v>0</v>
      </c>
      <c r="AK347" s="8">
        <f t="shared" ref="AK347" si="1484">(X347*AF347+Y347*AE347+Z347*AF350+AA347*AE350)</f>
        <v>0.83758412598573617</v>
      </c>
      <c r="AM347" s="26">
        <f t="shared" ref="AM347" si="1485">20*LOG((2*$AH$9)/(($AH$9*AH347+AJ347+$AH$9*AH350+AJ350)^2+($AH$9*AI347+AK347+$AH$9*AI350+AK350)^2)^0.5)</f>
        <v>-4.3585240085656687E-2</v>
      </c>
      <c r="AO347" s="133">
        <f t="shared" ref="AO347" si="1486">((AI347^2+AJ347^2+AK347^2+AL347^2)/(AI350^2+AJ350^2+AK350^2+AL350^2))^0.5</f>
        <v>0.87869887643642619</v>
      </c>
      <c r="AP347" s="13"/>
      <c r="AQ347" s="81">
        <f t="shared" si="1210"/>
        <v>6.36</v>
      </c>
      <c r="AR347" s="82">
        <f t="shared" si="1211"/>
        <v>-36.951440159755904</v>
      </c>
      <c r="AS347" s="86">
        <f t="shared" si="1212"/>
        <v>68.368822498419618</v>
      </c>
      <c r="AT347" s="88"/>
      <c r="AU347" s="14">
        <f t="shared" si="1209"/>
        <v>3.2166190432442194</v>
      </c>
      <c r="AV347" s="86">
        <f t="shared" si="1230"/>
        <v>5.6141981674108513E-2</v>
      </c>
      <c r="AW347" s="137">
        <f t="shared" si="1213"/>
        <v>-8.7636316014226383E-4</v>
      </c>
    </row>
    <row r="348" spans="2:49" ht="18.649999999999999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O348" s="134"/>
      <c r="AP348" s="33"/>
      <c r="AQ348" s="81">
        <f t="shared" si="1210"/>
        <v>6.38</v>
      </c>
      <c r="AR348" s="82">
        <f t="shared" si="1211"/>
        <v>-37.002172022756604</v>
      </c>
      <c r="AS348" s="86">
        <f t="shared" si="1212"/>
        <v>68.433154879284501</v>
      </c>
      <c r="AT348" s="88"/>
      <c r="AU348" s="14">
        <f t="shared" si="1209"/>
        <v>3.1980050914867038</v>
      </c>
      <c r="AV348" s="86">
        <f t="shared" si="1230"/>
        <v>5.5817091625443183E-2</v>
      </c>
      <c r="AW348" s="137">
        <f t="shared" si="1213"/>
        <v>-8.6618451910989189E-4</v>
      </c>
    </row>
    <row r="349" spans="2:49" ht="18.649999999999999" customHeight="1" thickBot="1">
      <c r="D349" s="209" t="s">
        <v>66</v>
      </c>
      <c r="E349" s="210"/>
      <c r="F349" s="211" t="s">
        <v>67</v>
      </c>
      <c r="G349" s="212"/>
      <c r="H349" s="204"/>
      <c r="I349" s="209" t="s">
        <v>68</v>
      </c>
      <c r="J349" s="210"/>
      <c r="K349" s="211" t="s">
        <v>69</v>
      </c>
      <c r="L349" s="212"/>
      <c r="N349" s="213" t="s">
        <v>70</v>
      </c>
      <c r="O349" s="214"/>
      <c r="P349" s="215" t="s">
        <v>71</v>
      </c>
      <c r="Q349" s="216"/>
      <c r="S349" s="209" t="s">
        <v>72</v>
      </c>
      <c r="T349" s="210"/>
      <c r="U349" s="211" t="s">
        <v>73</v>
      </c>
      <c r="V349" s="212"/>
      <c r="W349" s="22"/>
      <c r="X349" s="213" t="s">
        <v>74</v>
      </c>
      <c r="Y349" s="214"/>
      <c r="Z349" s="215" t="s">
        <v>75</v>
      </c>
      <c r="AA349" s="216"/>
      <c r="AB349" s="22"/>
      <c r="AC349" s="209" t="s">
        <v>76</v>
      </c>
      <c r="AD349" s="210"/>
      <c r="AE349" s="211" t="s">
        <v>77</v>
      </c>
      <c r="AF349" s="212"/>
      <c r="AG349" s="22"/>
      <c r="AH349" s="213" t="s">
        <v>78</v>
      </c>
      <c r="AI349" s="214"/>
      <c r="AJ349" s="215" t="s">
        <v>79</v>
      </c>
      <c r="AK349" s="216"/>
      <c r="AL349" s="22"/>
      <c r="AM349" s="44" t="s">
        <v>6</v>
      </c>
      <c r="AO349" s="135" t="s">
        <v>42</v>
      </c>
      <c r="AP349" s="33"/>
      <c r="AQ349" s="81">
        <f t="shared" si="1210"/>
        <v>6.4</v>
      </c>
      <c r="AR349" s="82">
        <f t="shared" si="1211"/>
        <v>-37.052771539701411</v>
      </c>
      <c r="AS349" s="86">
        <f t="shared" si="1212"/>
        <v>68.497114981114237</v>
      </c>
      <c r="AT349" s="88"/>
      <c r="AU349" s="14">
        <f t="shared" si="1209"/>
        <v>3.1795485064215936</v>
      </c>
      <c r="AV349" s="86">
        <f t="shared" si="1230"/>
        <v>5.5494948349737366E-2</v>
      </c>
      <c r="AW349" s="137">
        <f t="shared" si="1213"/>
        <v>-8.5615020328960235E-4</v>
      </c>
    </row>
    <row r="350" spans="2:49" ht="18.649999999999999" customHeight="1" thickTop="1" thickBot="1">
      <c r="D350" s="1">
        <v>0</v>
      </c>
      <c r="E350" s="8">
        <f t="shared" ref="E350" si="1487">$E$9*$B347</f>
        <v>0.56671000000000005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1488">D350*I347+F350*I350-E350*J347-G350*J350</f>
        <v>0</v>
      </c>
      <c r="O350" s="9">
        <f t="shared" ref="O350" si="1489">(D350*J347+E350*I347+F350*J350+G350*I350)</f>
        <v>0.56671000000000005</v>
      </c>
      <c r="P350" s="2">
        <f t="shared" ref="P350" si="1490">D350*K347+F350*K350-E350*L347-G350*L350</f>
        <v>0.22400026603054723</v>
      </c>
      <c r="Q350" s="8">
        <f t="shared" ref="Q350" si="1491">(D350*L347+E350*K347+F350*L350+G350*K350)</f>
        <v>0</v>
      </c>
      <c r="S350" s="1">
        <v>0</v>
      </c>
      <c r="T350" s="8">
        <f t="shared" ref="T350" si="1492">$T$9*$B347</f>
        <v>1.20929</v>
      </c>
      <c r="U350" s="2">
        <v>1</v>
      </c>
      <c r="V350" s="8">
        <v>0</v>
      </c>
      <c r="X350" s="1">
        <f t="shared" ref="X350" si="1493">N350*S347+P350*S350-O350*T347-Q350*T350</f>
        <v>0</v>
      </c>
      <c r="Y350" s="9">
        <f t="shared" ref="Y350" si="1494">(N350*T347+O350*S347+P350*T350+Q350*S350)</f>
        <v>0.8375912817080805</v>
      </c>
      <c r="Z350" s="2">
        <f t="shared" ref="Z350" si="1495">N350*U347+P350*U350-O350*V347-Q350*V350</f>
        <v>0.22400026603054723</v>
      </c>
      <c r="AA350" s="8">
        <f t="shared" ref="AA350" si="1496">(N350*V347+O350*U347+P350*V350+Q350*U350)</f>
        <v>0</v>
      </c>
      <c r="AB350" s="22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1497">X350*AC347+Z350*AC350-Y350*AD347-AA350*AD350</f>
        <v>0</v>
      </c>
      <c r="AI350" s="9">
        <f t="shared" ref="AI350" si="1498">(X350*AD347+Y350*AC347+Z350*AD350+AA350*AC350)</f>
        <v>0.8375912817080805</v>
      </c>
      <c r="AJ350" s="2">
        <f t="shared" ref="AJ350" si="1499">X350*AE347+Z350*AE350-Y350*AF347-AA350*AF350</f>
        <v>-0.45502661013737655</v>
      </c>
      <c r="AK350" s="8">
        <f t="shared" ref="AK350" si="1500">(X350*AF347+Y350*AE347+Z350*AF350+AA350*AE350)</f>
        <v>0</v>
      </c>
      <c r="AM350" s="45">
        <f t="shared" ref="AM350" si="1501">(180/PI())*ATAN(-1*(($AH$9*AJ347+AL347+$AH$9*AJ350+AL350)/($AH$9*AI347+AK347+$AH$9*AI350+AK350)))</f>
        <v>15.196544841486146</v>
      </c>
      <c r="AO350" s="206">
        <f t="shared" ref="AO350" si="1502">20*LOG(((($AH$9*AH347+AJ347-$AH$9*AH350-AJ350)^2+($AH$9*AI347+AK347-$AH$9*AI350-AK350)^2)/(($AH$9*AH347+AJ347+$AH$9*AH350+AJ350)^2+($AH$9*AI347+AK347+$AH$9*AI350+AK350)^2))^0.5)</f>
        <v>-20.006223081368915</v>
      </c>
      <c r="AP350" s="33"/>
      <c r="AQ350" s="81">
        <f t="shared" si="1210"/>
        <v>6.42</v>
      </c>
      <c r="AR350" s="82">
        <f t="shared" si="1211"/>
        <v>-37.103239253881377</v>
      </c>
      <c r="AS350" s="86">
        <f t="shared" si="1212"/>
        <v>68.560705951242667</v>
      </c>
      <c r="AT350" s="88"/>
      <c r="AU350" s="14">
        <f t="shared" si="1209"/>
        <v>3.1612475579861847</v>
      </c>
      <c r="AV350" s="86">
        <f t="shared" si="1230"/>
        <v>5.5175521648440237E-2</v>
      </c>
      <c r="AW350" s="137">
        <f t="shared" si="1213"/>
        <v>-8.4625782628844587E-4</v>
      </c>
    </row>
    <row r="351" spans="2:49" ht="18.649999999999999" customHeight="1">
      <c r="AO351" s="33"/>
      <c r="AP351" s="33"/>
      <c r="AQ351" s="81">
        <f t="shared" si="1210"/>
        <v>6.44</v>
      </c>
      <c r="AR351" s="82">
        <f t="shared" si="1211"/>
        <v>-37.153575707634673</v>
      </c>
      <c r="AS351" s="86">
        <f t="shared" si="1212"/>
        <v>68.623930902402392</v>
      </c>
      <c r="AT351" s="84"/>
      <c r="AU351" s="14">
        <f t="shared" si="1209"/>
        <v>3.1431005393550708</v>
      </c>
      <c r="AV351" s="86">
        <f t="shared" si="1230"/>
        <v>5.4858781728597074E-2</v>
      </c>
      <c r="AW351" s="137">
        <f t="shared" si="1213"/>
        <v>-8.3650504608217863E-4</v>
      </c>
    </row>
    <row r="352" spans="2:49" ht="18.649999999999999" customHeight="1" thickBot="1">
      <c r="D352" s="22" t="s">
        <v>80</v>
      </c>
      <c r="E352" s="22"/>
      <c r="F352" s="22"/>
      <c r="G352" s="22"/>
      <c r="H352" s="22"/>
      <c r="I352" s="22" t="s">
        <v>81</v>
      </c>
      <c r="J352" s="22"/>
      <c r="K352" s="22"/>
      <c r="L352" s="22"/>
      <c r="M352" s="23"/>
      <c r="N352" s="23"/>
      <c r="O352" s="24" t="s">
        <v>82</v>
      </c>
      <c r="P352" s="23"/>
      <c r="Q352" s="23"/>
      <c r="R352" s="23"/>
      <c r="S352" s="22"/>
      <c r="T352" s="22" t="s">
        <v>83</v>
      </c>
      <c r="U352" s="23"/>
      <c r="V352" s="23"/>
      <c r="W352" s="23"/>
      <c r="X352" s="23"/>
      <c r="Y352" s="24" t="s">
        <v>84</v>
      </c>
      <c r="Z352" s="23"/>
      <c r="AA352" s="23"/>
      <c r="AB352" s="23"/>
      <c r="AC352" s="24" t="s">
        <v>85</v>
      </c>
      <c r="AD352" s="22"/>
      <c r="AE352" s="22"/>
      <c r="AF352" s="22"/>
      <c r="AG352" s="22"/>
      <c r="AH352" s="23"/>
      <c r="AI352" s="24" t="s">
        <v>86</v>
      </c>
      <c r="AJ352" s="23"/>
      <c r="AK352" s="23"/>
      <c r="AL352" s="22"/>
      <c r="AQ352" s="81">
        <f t="shared" si="1210"/>
        <v>6.46</v>
      </c>
      <c r="AR352" s="82">
        <f t="shared" si="1211"/>
        <v>-37.203781442282171</v>
      </c>
      <c r="AS352" s="86">
        <f t="shared" si="1212"/>
        <v>68.686792913189493</v>
      </c>
      <c r="AT352" s="84"/>
      <c r="AU352" s="14">
        <f t="shared" ref="AU352:AU399" si="1503">(AS353-AS352)/(AQ353-AQ352)</f>
        <v>3.1251057665698299</v>
      </c>
      <c r="AV352" s="86">
        <f t="shared" si="1230"/>
        <v>5.4544699196539197E-2</v>
      </c>
      <c r="AW352" s="137">
        <f t="shared" si="1213"/>
        <v>-8.2688956413122278E-4</v>
      </c>
    </row>
    <row r="353" spans="2:49" ht="18.649999999999999" customHeight="1" thickBot="1">
      <c r="B353" s="11"/>
      <c r="D353" s="217" t="s">
        <v>55</v>
      </c>
      <c r="E353" s="218"/>
      <c r="F353" s="219" t="s">
        <v>56</v>
      </c>
      <c r="G353" s="220"/>
      <c r="H353" s="204"/>
      <c r="I353" s="217" t="s">
        <v>87</v>
      </c>
      <c r="J353" s="218"/>
      <c r="K353" s="219" t="s">
        <v>88</v>
      </c>
      <c r="L353" s="220"/>
      <c r="M353" s="23"/>
      <c r="N353" s="213" t="s">
        <v>57</v>
      </c>
      <c r="O353" s="214"/>
      <c r="P353" s="215" t="s">
        <v>58</v>
      </c>
      <c r="Q353" s="216"/>
      <c r="R353" s="23"/>
      <c r="S353" s="217" t="s">
        <v>59</v>
      </c>
      <c r="T353" s="218"/>
      <c r="U353" s="219" t="s">
        <v>60</v>
      </c>
      <c r="V353" s="220"/>
      <c r="W353" s="22"/>
      <c r="X353" s="213" t="s">
        <v>61</v>
      </c>
      <c r="Y353" s="214"/>
      <c r="Z353" s="215" t="s">
        <v>62</v>
      </c>
      <c r="AA353" s="216"/>
      <c r="AB353" s="22"/>
      <c r="AC353" s="217" t="s">
        <v>63</v>
      </c>
      <c r="AD353" s="218"/>
      <c r="AE353" s="219" t="s">
        <v>89</v>
      </c>
      <c r="AF353" s="220"/>
      <c r="AG353" s="22"/>
      <c r="AH353" s="213" t="s">
        <v>64</v>
      </c>
      <c r="AI353" s="214"/>
      <c r="AJ353" s="215" t="s">
        <v>65</v>
      </c>
      <c r="AK353" s="216"/>
      <c r="AL353" s="22"/>
      <c r="AM353" s="25" t="s">
        <v>2</v>
      </c>
      <c r="AO353" s="132" t="s">
        <v>41</v>
      </c>
      <c r="AQ353" s="81">
        <f t="shared" ref="AQ353:AQ416" si="1504">INDEX(B:B,(ROW()-33)*7+25)</f>
        <v>6.48</v>
      </c>
      <c r="AR353" s="82">
        <f t="shared" ref="AR353:AR416" si="1505">INDEX(AM:AM,(ROW()-33)*7+25)</f>
        <v>-37.253856998065615</v>
      </c>
      <c r="AS353" s="86">
        <f t="shared" ref="AS353:AS416" si="1506">INDEX(AM:AM,(ROW()-33)*7+28)</f>
        <v>68.749295028520891</v>
      </c>
      <c r="AT353" s="88"/>
      <c r="AU353" s="14">
        <f t="shared" si="1503"/>
        <v>3.1072615781895458</v>
      </c>
      <c r="AV353" s="86">
        <f t="shared" si="1230"/>
        <v>5.4233245051366279E-2</v>
      </c>
      <c r="AW353" s="137">
        <f t="shared" si="1213"/>
        <v>-8.1740912450629141E-4</v>
      </c>
    </row>
    <row r="354" spans="2:49" ht="18.649999999999999" customHeight="1" thickTop="1" thickBot="1">
      <c r="B354" s="36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9">
        <f t="shared" ref="L354" si="1507">IF(0=(1-$J$9*$K$9*$B354^2),10^14,$B354*$K$9/(1-$J$9*$K$9*$B354^2))</f>
        <v>1.4207141508233752</v>
      </c>
      <c r="N354" s="1">
        <f t="shared" ref="N354" si="1508">D354*I354+F354*I357-E354*J354-G354*J357</f>
        <v>1</v>
      </c>
      <c r="O354" s="9">
        <f t="shared" ref="O354" si="1509">(D354*J354+E354*I354+F354*J357+G354*I357)</f>
        <v>0</v>
      </c>
      <c r="P354" s="2">
        <f t="shared" ref="P354" si="1510">D354*K354+F354*K357-E354*L354-G354*L357</f>
        <v>0</v>
      </c>
      <c r="Q354" s="8">
        <f t="shared" ref="Q354" si="1511">(D354*L354+E354*K354+F354*L357+G354*K357)</f>
        <v>1.4207141508233752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1512">N354*S354+P354*S357-O354*T354-Q354*T357</f>
        <v>-0.75241652375818324</v>
      </c>
      <c r="Y354" s="9">
        <f t="shared" ref="Y354" si="1513">(N354*T354+O354*S354+P354*T357+Q354*S357)</f>
        <v>0</v>
      </c>
      <c r="Z354" s="2">
        <f t="shared" ref="Z354" si="1514">N354*U354+P354*U357-O354*V354-Q354*V357</f>
        <v>0</v>
      </c>
      <c r="AA354" s="8">
        <f t="shared" ref="AA354" si="1515">(N354*V354+O354*U354+P354*V357+Q354*U357)</f>
        <v>1.4207141508233752</v>
      </c>
      <c r="AB354" s="22"/>
      <c r="AC354" s="1">
        <v>1</v>
      </c>
      <c r="AD354" s="9">
        <v>0</v>
      </c>
      <c r="AE354" s="2">
        <v>0</v>
      </c>
      <c r="AF354" s="9">
        <f t="shared" ref="AF354" si="1516">$B354*$AE$9</f>
        <v>0.82690380000000008</v>
      </c>
      <c r="AH354" s="1">
        <f t="shared" ref="AH354" si="1517">X354*AC354+Z354*AC357-Y354*AD354-AA354*AD357</f>
        <v>-0.75241652375818324</v>
      </c>
      <c r="AI354" s="9">
        <f t="shared" ref="AI354" si="1518">(X354*AD354+Y354*AC354+Z354*AD357+AA354*AC357)</f>
        <v>0</v>
      </c>
      <c r="AJ354" s="2">
        <f t="shared" ref="AJ354" si="1519">X354*AE354+Z354*AE357-Y354*AF354-AA354*AF357</f>
        <v>0</v>
      </c>
      <c r="AK354" s="8">
        <f t="shared" ref="AK354" si="1520">(X354*AF354+Y354*AE354+Z354*AF357+AA354*AE357)</f>
        <v>0.7985380681449431</v>
      </c>
      <c r="AM354" s="26">
        <f t="shared" ref="AM354" si="1521">20*LOG((2*$AH$9)/(($AH$9*AH354+AJ354+$AH$9*AH357+AJ357)^2+($AH$9*AI354+AK354+$AH$9*AI357+AK357)^2)^0.5)</f>
        <v>-7.8933740337146785E-2</v>
      </c>
      <c r="AO354" s="133">
        <f t="shared" ref="AO354" si="1522">((AI354^2+AJ354^2+AK354^2+AL354^2)/(AI357^2+AJ357^2+AK357^2+AL357^2))^0.5</f>
        <v>0.85633349213925591</v>
      </c>
      <c r="AP354" s="13"/>
      <c r="AQ354" s="81">
        <f t="shared" si="1504"/>
        <v>6.5</v>
      </c>
      <c r="AR354" s="82">
        <f t="shared" si="1505"/>
        <v>-37.303802914088507</v>
      </c>
      <c r="AS354" s="86">
        <f t="shared" si="1506"/>
        <v>68.81144026008468</v>
      </c>
      <c r="AT354" s="88"/>
      <c r="AU354" s="14">
        <f t="shared" si="1503"/>
        <v>3.0895663349142612</v>
      </c>
      <c r="AV354" s="86">
        <f t="shared" si="1230"/>
        <v>5.3924390679081315E-2</v>
      </c>
      <c r="AW354" s="137">
        <f t="shared" ref="AW354:AW417" si="1523">INDEX(AO:AO,(ROW()-33)*7+28)</f>
        <v>-8.080615130130744E-4</v>
      </c>
    </row>
    <row r="355" spans="2:49" ht="18.649999999999999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O355" s="134"/>
      <c r="AP355" s="33"/>
      <c r="AQ355" s="81">
        <f t="shared" si="1504"/>
        <v>6.52</v>
      </c>
      <c r="AR355" s="82">
        <f t="shared" si="1505"/>
        <v>-37.353619728259496</v>
      </c>
      <c r="AS355" s="86">
        <f t="shared" si="1506"/>
        <v>68.873231586782964</v>
      </c>
      <c r="AT355" s="88"/>
      <c r="AU355" s="14">
        <f t="shared" si="1503"/>
        <v>3.0720184192623634</v>
      </c>
      <c r="AV355" s="86">
        <f t="shared" si="1230"/>
        <v>5.361810784618553E-2</v>
      </c>
      <c r="AW355" s="137">
        <f t="shared" si="1523"/>
        <v>-7.9884455636612846E-4</v>
      </c>
    </row>
    <row r="356" spans="2:49" ht="18.649999999999999" customHeight="1" thickBot="1">
      <c r="D356" s="209" t="s">
        <v>66</v>
      </c>
      <c r="E356" s="210"/>
      <c r="F356" s="211" t="s">
        <v>67</v>
      </c>
      <c r="G356" s="212"/>
      <c r="H356" s="204"/>
      <c r="I356" s="209" t="s">
        <v>68</v>
      </c>
      <c r="J356" s="210"/>
      <c r="K356" s="211" t="s">
        <v>69</v>
      </c>
      <c r="L356" s="212"/>
      <c r="N356" s="213" t="s">
        <v>70</v>
      </c>
      <c r="O356" s="214"/>
      <c r="P356" s="215" t="s">
        <v>71</v>
      </c>
      <c r="Q356" s="216"/>
      <c r="S356" s="209" t="s">
        <v>72</v>
      </c>
      <c r="T356" s="210"/>
      <c r="U356" s="211" t="s">
        <v>73</v>
      </c>
      <c r="V356" s="212"/>
      <c r="W356" s="22"/>
      <c r="X356" s="213" t="s">
        <v>74</v>
      </c>
      <c r="Y356" s="214"/>
      <c r="Z356" s="215" t="s">
        <v>75</v>
      </c>
      <c r="AA356" s="216"/>
      <c r="AB356" s="22"/>
      <c r="AC356" s="209" t="s">
        <v>76</v>
      </c>
      <c r="AD356" s="210"/>
      <c r="AE356" s="211" t="s">
        <v>77</v>
      </c>
      <c r="AF356" s="212"/>
      <c r="AG356" s="22"/>
      <c r="AH356" s="213" t="s">
        <v>78</v>
      </c>
      <c r="AI356" s="214"/>
      <c r="AJ356" s="215" t="s">
        <v>79</v>
      </c>
      <c r="AK356" s="216"/>
      <c r="AL356" s="22"/>
      <c r="AM356" s="44" t="s">
        <v>6</v>
      </c>
      <c r="AO356" s="135" t="s">
        <v>42</v>
      </c>
      <c r="AP356" s="33"/>
      <c r="AQ356" s="81">
        <f t="shared" si="1504"/>
        <v>6.54</v>
      </c>
      <c r="AR356" s="82">
        <f t="shared" si="1505"/>
        <v>-37.403307977238185</v>
      </c>
      <c r="AS356" s="86">
        <f t="shared" si="1506"/>
        <v>68.934671955168213</v>
      </c>
      <c r="AT356" s="88"/>
      <c r="AU356" s="14">
        <f t="shared" si="1503"/>
        <v>3.0546162352131687</v>
      </c>
      <c r="AV356" s="86">
        <f t="shared" ref="AV356:AV398" si="1524">PI()*(IF(AU356&lt;0,AU356,(AU357+AU355)/2))/180</f>
        <v>5.331436869397406E-2</v>
      </c>
      <c r="AW356" s="137">
        <f t="shared" si="1523"/>
        <v>-7.8975612135796466E-4</v>
      </c>
    </row>
    <row r="357" spans="2:49" ht="18.649999999999999" customHeight="1" thickTop="1" thickBot="1">
      <c r="D357" s="1">
        <v>0</v>
      </c>
      <c r="E357" s="8">
        <f t="shared" ref="E357" si="1525">$E$9*$B354</f>
        <v>0.57804420000000001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1526">D357*I354+F357*I357-E357*J354-G357*J357</f>
        <v>0</v>
      </c>
      <c r="O357" s="9">
        <f t="shared" ref="O357" si="1527">(D357*J354+E357*I354+F357*J357+G357*I357)</f>
        <v>0.57804420000000001</v>
      </c>
      <c r="P357" s="2">
        <f t="shared" ref="P357" si="1528">D357*K354+F357*K357-E357*L354-G357*L357</f>
        <v>0.17876442525862279</v>
      </c>
      <c r="Q357" s="8">
        <f t="shared" ref="Q357" si="1529">(D357*L354+E357*K354+F357*L357+G357*K357)</f>
        <v>0</v>
      </c>
      <c r="S357" s="1">
        <v>0</v>
      </c>
      <c r="T357" s="8">
        <f t="shared" ref="T357" si="1530">$T$9*$B354</f>
        <v>1.2334757999999999</v>
      </c>
      <c r="U357" s="2">
        <v>1</v>
      </c>
      <c r="V357" s="8">
        <v>0</v>
      </c>
      <c r="X357" s="1">
        <f t="shared" ref="X357" si="1531">N357*S354+P357*S357-O357*T354-Q357*T357</f>
        <v>0</v>
      </c>
      <c r="Y357" s="9">
        <f t="shared" ref="Y357" si="1532">(N357*T354+O357*S354+P357*T357+Q357*S357)</f>
        <v>0.79854579245741997</v>
      </c>
      <c r="Z357" s="2">
        <f t="shared" ref="Z357" si="1533">N357*U354+P357*U357-O357*V354-Q357*V357</f>
        <v>0.17876442525862279</v>
      </c>
      <c r="AA357" s="8">
        <f t="shared" ref="AA357" si="1534">(N357*V354+O357*U354+P357*V357+Q357*U357)</f>
        <v>0</v>
      </c>
      <c r="AB357" s="22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1535">X357*AC354+Z357*AC357-Y357*AD354-AA357*AD357</f>
        <v>0</v>
      </c>
      <c r="AI357" s="9">
        <f t="shared" ref="AI357" si="1536">(X357*AD354+Y357*AC354+Z357*AD357+AA357*AC357)</f>
        <v>0.79854579245741997</v>
      </c>
      <c r="AJ357" s="2">
        <f t="shared" ref="AJ357" si="1537">X357*AE354+Z357*AE357-Y357*AF354-AA357*AF357</f>
        <v>-0.48155612499842915</v>
      </c>
      <c r="AK357" s="8">
        <f t="shared" ref="AK357" si="1538">(X357*AF354+Y357*AE354+Z357*AF357+AA357*AE357)</f>
        <v>0</v>
      </c>
      <c r="AM357" s="45">
        <f t="shared" ref="AM357" si="1539">(180/PI())*ATAN(-1*(($AH$9*AJ354+AL354+$AH$9*AJ357+AL357)/($AH$9*AI354+AK354+$AH$9*AI357+AK357)))</f>
        <v>16.779221261640085</v>
      </c>
      <c r="AO357" s="206">
        <f t="shared" ref="AO357" si="1540">20*LOG(((($AH$9*AH354+AJ354-$AH$9*AH357-AJ357)^2+($AH$9*AI354+AK354-$AH$9*AI357-AK357)^2)/(($AH$9*AH354+AJ354+$AH$9*AH357+AJ357)^2+($AH$9*AI354+AK354+$AH$9*AI357+AK357)^2))^0.5)</f>
        <v>-17.444623380157367</v>
      </c>
      <c r="AP357" s="33"/>
      <c r="AQ357" s="81">
        <f t="shared" si="1504"/>
        <v>6.56</v>
      </c>
      <c r="AR357" s="82">
        <f t="shared" si="1505"/>
        <v>-37.452868196383307</v>
      </c>
      <c r="AS357" s="86">
        <f t="shared" si="1506"/>
        <v>68.995764279872475</v>
      </c>
      <c r="AT357" s="88"/>
      <c r="AU357" s="14">
        <f t="shared" si="1503"/>
        <v>3.0373582078758696</v>
      </c>
      <c r="AV357" s="86">
        <f t="shared" si="1524"/>
        <v>5.3013145732557679E-2</v>
      </c>
      <c r="AW357" s="137">
        <f t="shared" si="1523"/>
        <v>-7.8079411405805599E-4</v>
      </c>
    </row>
    <row r="358" spans="2:49" ht="18.649999999999999" customHeight="1">
      <c r="AO358" s="33"/>
      <c r="AP358" s="33"/>
      <c r="AQ358" s="81">
        <f t="shared" si="1504"/>
        <v>6.58</v>
      </c>
      <c r="AR358" s="82">
        <f t="shared" si="1505"/>
        <v>-37.50230091970321</v>
      </c>
      <c r="AS358" s="86">
        <f t="shared" si="1506"/>
        <v>69.056511444029994</v>
      </c>
      <c r="AT358" s="84"/>
      <c r="AU358" s="14">
        <f t="shared" si="1503"/>
        <v>3.0202427831618839</v>
      </c>
      <c r="AV358" s="86">
        <f t="shared" si="1524"/>
        <v>5.2714411835121162E-2</v>
      </c>
      <c r="AW358" s="137">
        <f t="shared" si="1523"/>
        <v>-7.71956479013789E-4</v>
      </c>
    </row>
    <row r="359" spans="2:49" ht="18.649999999999999" customHeight="1" thickBot="1">
      <c r="D359" s="22" t="s">
        <v>80</v>
      </c>
      <c r="E359" s="22"/>
      <c r="F359" s="22"/>
      <c r="G359" s="22"/>
      <c r="H359" s="22"/>
      <c r="I359" s="22" t="s">
        <v>81</v>
      </c>
      <c r="J359" s="22"/>
      <c r="K359" s="22"/>
      <c r="L359" s="22"/>
      <c r="M359" s="23"/>
      <c r="N359" s="23"/>
      <c r="O359" s="24" t="s">
        <v>82</v>
      </c>
      <c r="P359" s="23"/>
      <c r="Q359" s="23"/>
      <c r="R359" s="23"/>
      <c r="S359" s="22"/>
      <c r="T359" s="22" t="s">
        <v>83</v>
      </c>
      <c r="U359" s="23"/>
      <c r="V359" s="23"/>
      <c r="W359" s="23"/>
      <c r="X359" s="23"/>
      <c r="Y359" s="24" t="s">
        <v>84</v>
      </c>
      <c r="Z359" s="23"/>
      <c r="AA359" s="23"/>
      <c r="AB359" s="23"/>
      <c r="AC359" s="24" t="s">
        <v>85</v>
      </c>
      <c r="AD359" s="22"/>
      <c r="AE359" s="22"/>
      <c r="AF359" s="22"/>
      <c r="AG359" s="22"/>
      <c r="AH359" s="23"/>
      <c r="AI359" s="24" t="s">
        <v>86</v>
      </c>
      <c r="AJ359" s="23"/>
      <c r="AK359" s="23"/>
      <c r="AL359" s="22"/>
      <c r="AQ359" s="81">
        <f t="shared" si="1504"/>
        <v>6.6</v>
      </c>
      <c r="AR359" s="82">
        <f t="shared" si="1505"/>
        <v>-37.551606679808444</v>
      </c>
      <c r="AS359" s="86">
        <f t="shared" si="1506"/>
        <v>69.11691629969323</v>
      </c>
      <c r="AT359" s="84"/>
      <c r="AU359" s="14">
        <f t="shared" si="1503"/>
        <v>3.0032684274579697</v>
      </c>
      <c r="AV359" s="86">
        <f t="shared" si="1524"/>
        <v>5.2418140232348275E-2</v>
      </c>
      <c r="AW359" s="137">
        <f t="shared" si="1523"/>
        <v>-7.6324119848711867E-4</v>
      </c>
    </row>
    <row r="360" spans="2:49" ht="18.649999999999999" customHeight="1" thickBot="1">
      <c r="B360" s="11"/>
      <c r="D360" s="217" t="s">
        <v>55</v>
      </c>
      <c r="E360" s="218"/>
      <c r="F360" s="219" t="s">
        <v>56</v>
      </c>
      <c r="G360" s="220"/>
      <c r="H360" s="204"/>
      <c r="I360" s="217" t="s">
        <v>87</v>
      </c>
      <c r="J360" s="218"/>
      <c r="K360" s="219" t="s">
        <v>88</v>
      </c>
      <c r="L360" s="220"/>
      <c r="M360" s="23"/>
      <c r="N360" s="213" t="s">
        <v>57</v>
      </c>
      <c r="O360" s="214"/>
      <c r="P360" s="215" t="s">
        <v>58</v>
      </c>
      <c r="Q360" s="216"/>
      <c r="R360" s="23"/>
      <c r="S360" s="217" t="s">
        <v>59</v>
      </c>
      <c r="T360" s="218"/>
      <c r="U360" s="219" t="s">
        <v>60</v>
      </c>
      <c r="V360" s="220"/>
      <c r="W360" s="22"/>
      <c r="X360" s="213" t="s">
        <v>61</v>
      </c>
      <c r="Y360" s="214"/>
      <c r="Z360" s="215" t="s">
        <v>62</v>
      </c>
      <c r="AA360" s="216"/>
      <c r="AB360" s="22"/>
      <c r="AC360" s="217" t="s">
        <v>63</v>
      </c>
      <c r="AD360" s="218"/>
      <c r="AE360" s="219" t="s">
        <v>89</v>
      </c>
      <c r="AF360" s="220"/>
      <c r="AG360" s="22"/>
      <c r="AH360" s="213" t="s">
        <v>64</v>
      </c>
      <c r="AI360" s="214"/>
      <c r="AJ360" s="215" t="s">
        <v>65</v>
      </c>
      <c r="AK360" s="216"/>
      <c r="AL360" s="22"/>
      <c r="AM360" s="25" t="s">
        <v>2</v>
      </c>
      <c r="AO360" s="132" t="s">
        <v>41</v>
      </c>
      <c r="AQ360" s="81">
        <f t="shared" si="1504"/>
        <v>6.62</v>
      </c>
      <c r="AR360" s="82">
        <f t="shared" si="1505"/>
        <v>-37.600786007866546</v>
      </c>
      <c r="AS360" s="86">
        <f t="shared" si="1506"/>
        <v>69.176981668242391</v>
      </c>
      <c r="AT360" s="88"/>
      <c r="AU360" s="14">
        <f t="shared" si="1503"/>
        <v>2.9864336273150296</v>
      </c>
      <c r="AV360" s="86">
        <f t="shared" si="1524"/>
        <v>5.2124304506766451E-2</v>
      </c>
      <c r="AW360" s="137">
        <f t="shared" si="1523"/>
        <v>-7.546462916999206E-4</v>
      </c>
    </row>
    <row r="361" spans="2:49" ht="18.649999999999999" customHeight="1" thickTop="1" thickBot="1">
      <c r="B361" s="36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9">
        <f t="shared" ref="L361" si="1541">IF(0=(1-$J$9*$K$9*$B361^2),10^14,$B361*$K$9/(1-$J$9*$K$9*$B361^2))</f>
        <v>1.4744318946999178</v>
      </c>
      <c r="N361" s="1">
        <f t="shared" ref="N361" si="1542">D361*I361+F361*I364-E361*J361-G361*J364</f>
        <v>1</v>
      </c>
      <c r="O361" s="9">
        <f t="shared" ref="O361" si="1543">(D361*J361+E361*I361+F361*J364+G361*I364)</f>
        <v>0</v>
      </c>
      <c r="P361" s="2">
        <f t="shared" ref="P361" si="1544">D361*K361+F361*K364-E361*L361-G361*L364</f>
        <v>0</v>
      </c>
      <c r="Q361" s="8">
        <f t="shared" ref="Q361" si="1545">(D361*L361+E361*K361+F361*L364+G361*K364)</f>
        <v>1.4744318946999178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1546">N361*S361+P361*S364-O361*T361-Q361*T364</f>
        <v>-0.85433637577933008</v>
      </c>
      <c r="Y361" s="9">
        <f t="shared" ref="Y361" si="1547">(N361*T361+O361*S361+P361*T364+Q361*S364)</f>
        <v>0</v>
      </c>
      <c r="Z361" s="2">
        <f t="shared" ref="Z361" si="1548">N361*U361+P361*U364-O361*V361-Q361*V364</f>
        <v>0</v>
      </c>
      <c r="AA361" s="8">
        <f t="shared" ref="AA361" si="1549">(N361*V361+O361*U361+P361*V364+Q361*U364)</f>
        <v>1.4744318946999178</v>
      </c>
      <c r="AB361" s="22"/>
      <c r="AC361" s="1">
        <v>1</v>
      </c>
      <c r="AD361" s="9">
        <v>0</v>
      </c>
      <c r="AE361" s="2">
        <v>0</v>
      </c>
      <c r="AF361" s="9">
        <f t="shared" ref="AF361" si="1550">$B361*$AE$9</f>
        <v>0.84311760000000002</v>
      </c>
      <c r="AH361" s="1">
        <f t="shared" ref="AH361" si="1551">X361*AC361+Z361*AC364-Y361*AD361-AA361*AD364</f>
        <v>-0.85433637577933008</v>
      </c>
      <c r="AI361" s="9">
        <f t="shared" ref="AI361" si="1552">(X361*AD361+Y361*AC361+Z361*AD364+AA361*AC364)</f>
        <v>0</v>
      </c>
      <c r="AJ361" s="2">
        <f t="shared" ref="AJ361" si="1553">X361*AE361+Z361*AE364-Y361*AF361-AA361*AF364</f>
        <v>0</v>
      </c>
      <c r="AK361" s="8">
        <f t="shared" ref="AK361" si="1554">(X361*AF361+Y361*AE361+Z361*AF364+AA361*AE364)</f>
        <v>0.7541258599601508</v>
      </c>
      <c r="AM361" s="26">
        <f t="shared" ref="AM361" si="1555">20*LOG((2*$AH$9)/(($AH$9*AH361+AJ361+$AH$9*AH364+AJ364)^2+($AH$9*AI361+AK361+$AH$9*AI364+AK364)^2)^0.5)</f>
        <v>-0.13064875880492197</v>
      </c>
      <c r="AO361" s="133">
        <f t="shared" ref="AO361" si="1556">((AI361^2+AJ361^2+AK361^2+AL361^2)/(AI364^2+AJ364^2+AK364^2+AL364^2))^0.5</f>
        <v>0.83098889546072929</v>
      </c>
      <c r="AP361" s="13"/>
      <c r="AQ361" s="81">
        <f t="shared" si="1504"/>
        <v>6.64</v>
      </c>
      <c r="AR361" s="82">
        <f t="shared" si="1505"/>
        <v>-37.649839433558824</v>
      </c>
      <c r="AS361" s="86">
        <f t="shared" si="1506"/>
        <v>69.23671034078869</v>
      </c>
      <c r="AT361" s="88"/>
      <c r="AU361" s="14">
        <f t="shared" si="1503"/>
        <v>2.9697368891269376</v>
      </c>
      <c r="AV361" s="86">
        <f t="shared" si="1524"/>
        <v>5.1832878587439117E-2</v>
      </c>
      <c r="AW361" s="137">
        <f t="shared" si="1523"/>
        <v>-7.4616981408514639E-4</v>
      </c>
    </row>
    <row r="362" spans="2:49" ht="18.649999999999999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O362" s="134"/>
      <c r="AP362" s="33"/>
      <c r="AQ362" s="81">
        <f t="shared" si="1504"/>
        <v>6.66</v>
      </c>
      <c r="AR362" s="82">
        <f t="shared" si="1505"/>
        <v>-37.698767485039113</v>
      </c>
      <c r="AS362" s="86">
        <f t="shared" si="1506"/>
        <v>69.29610507857123</v>
      </c>
      <c r="AT362" s="88"/>
      <c r="AU362" s="14">
        <f t="shared" si="1503"/>
        <v>2.9531767388335259</v>
      </c>
      <c r="AV362" s="86">
        <f t="shared" si="1524"/>
        <v>5.1543836744465873E-2</v>
      </c>
      <c r="AW362" s="137">
        <f t="shared" si="1523"/>
        <v>-7.3780985656692782E-4</v>
      </c>
    </row>
    <row r="363" spans="2:49" ht="18.649999999999999" customHeight="1" thickBot="1">
      <c r="D363" s="209" t="s">
        <v>66</v>
      </c>
      <c r="E363" s="210"/>
      <c r="F363" s="211" t="s">
        <v>67</v>
      </c>
      <c r="G363" s="212"/>
      <c r="H363" s="204"/>
      <c r="I363" s="209" t="s">
        <v>68</v>
      </c>
      <c r="J363" s="210"/>
      <c r="K363" s="211" t="s">
        <v>69</v>
      </c>
      <c r="L363" s="212"/>
      <c r="N363" s="213" t="s">
        <v>70</v>
      </c>
      <c r="O363" s="214"/>
      <c r="P363" s="215" t="s">
        <v>71</v>
      </c>
      <c r="Q363" s="216"/>
      <c r="S363" s="209" t="s">
        <v>72</v>
      </c>
      <c r="T363" s="210"/>
      <c r="U363" s="211" t="s">
        <v>73</v>
      </c>
      <c r="V363" s="212"/>
      <c r="W363" s="22"/>
      <c r="X363" s="213" t="s">
        <v>74</v>
      </c>
      <c r="Y363" s="214"/>
      <c r="Z363" s="215" t="s">
        <v>75</v>
      </c>
      <c r="AA363" s="216"/>
      <c r="AB363" s="22"/>
      <c r="AC363" s="209" t="s">
        <v>76</v>
      </c>
      <c r="AD363" s="210"/>
      <c r="AE363" s="211" t="s">
        <v>77</v>
      </c>
      <c r="AF363" s="212"/>
      <c r="AG363" s="22"/>
      <c r="AH363" s="213" t="s">
        <v>78</v>
      </c>
      <c r="AI363" s="214"/>
      <c r="AJ363" s="215" t="s">
        <v>79</v>
      </c>
      <c r="AK363" s="216"/>
      <c r="AL363" s="22"/>
      <c r="AM363" s="44" t="s">
        <v>6</v>
      </c>
      <c r="AO363" s="135" t="s">
        <v>42</v>
      </c>
      <c r="AP363" s="33"/>
      <c r="AQ363" s="81">
        <f t="shared" si="1504"/>
        <v>6.68</v>
      </c>
      <c r="AR363" s="82">
        <f t="shared" si="1505"/>
        <v>-37.747570688894427</v>
      </c>
      <c r="AS363" s="86">
        <f t="shared" si="1506"/>
        <v>69.3551686133479</v>
      </c>
      <c r="AT363" s="88"/>
      <c r="AU363" s="14">
        <f t="shared" si="1503"/>
        <v>2.9367517216115178</v>
      </c>
      <c r="AV363" s="86">
        <f t="shared" si="1524"/>
        <v>5.1257153583866573E-2</v>
      </c>
      <c r="AW363" s="137">
        <f t="shared" si="1523"/>
        <v>-7.2956454485419847E-4</v>
      </c>
    </row>
    <row r="364" spans="2:49" ht="18.649999999999999" customHeight="1" thickTop="1" thickBot="1">
      <c r="D364" s="1">
        <v>0</v>
      </c>
      <c r="E364" s="8">
        <f t="shared" ref="E364" si="1557">$E$9*$B361</f>
        <v>0.58937840000000008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1558">D364*I361+F364*I364-E364*J361-G364*J364</f>
        <v>0</v>
      </c>
      <c r="O364" s="9">
        <f t="shared" ref="O364" si="1559">(D364*J361+E364*I361+F364*J364+G364*I364)</f>
        <v>0.58937840000000008</v>
      </c>
      <c r="P364" s="2">
        <f t="shared" ref="P364" si="1560">D364*K361+F364*K364-E364*L361-G364*L364</f>
        <v>0.13100168899279385</v>
      </c>
      <c r="Q364" s="8">
        <f t="shared" ref="Q364" si="1561">(D364*L361+E364*K361+F364*L364+G364*K364)</f>
        <v>0</v>
      </c>
      <c r="S364" s="1">
        <v>0</v>
      </c>
      <c r="T364" s="8">
        <f t="shared" ref="T364" si="1562">$T$9*$B361</f>
        <v>1.2576616</v>
      </c>
      <c r="U364" s="2">
        <v>1</v>
      </c>
      <c r="V364" s="8">
        <v>0</v>
      </c>
      <c r="X364" s="1">
        <f t="shared" ref="X364" si="1563">N364*S361+P364*S364-O364*T361-Q364*T364</f>
        <v>0</v>
      </c>
      <c r="Y364" s="9">
        <f t="shared" ref="Y364" si="1564">(N364*T361+O364*S361+P364*T364+Q364*S364)</f>
        <v>0.75413419378137958</v>
      </c>
      <c r="Z364" s="2">
        <f t="shared" ref="Z364" si="1565">N364*U361+P364*U364-O364*V361-Q364*V364</f>
        <v>0.13100168899279385</v>
      </c>
      <c r="AA364" s="8">
        <f t="shared" ref="AA364" si="1566">(N364*V361+O364*U361+P364*V364+Q364*U364)</f>
        <v>0</v>
      </c>
      <c r="AB364" s="22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1567">X364*AC361+Z364*AC364-Y364*AD361-AA364*AD364</f>
        <v>0</v>
      </c>
      <c r="AI364" s="9">
        <f t="shared" ref="AI364" si="1568">(X364*AD361+Y364*AC361+Z364*AD364+AA364*AC364)</f>
        <v>0.75413419378137958</v>
      </c>
      <c r="AJ364" s="2">
        <f t="shared" ref="AJ364" si="1569">X364*AE361+Z364*AE364-Y364*AF361-AA364*AF364</f>
        <v>-0.50482212254609782</v>
      </c>
      <c r="AK364" s="8">
        <f t="shared" ref="AK364" si="1570">(X364*AF361+Y364*AE361+Z364*AF364+AA364*AE364)</f>
        <v>0</v>
      </c>
      <c r="AM364" s="45">
        <f t="shared" ref="AM364" si="1571">(180/PI())*ATAN(-1*(($AH$9*AJ361+AL361+$AH$9*AJ364+AL364)/($AH$9*AI361+AK361+$AH$9*AI364+AK364)))</f>
        <v>18.505649326077684</v>
      </c>
      <c r="AO364" s="206">
        <f t="shared" ref="AO364" si="1572">20*LOG(((($AH$9*AH361+AJ361-$AH$9*AH364-AJ364)^2+($AH$9*AI361+AK361-$AH$9*AI364-AK364)^2)/(($AH$9*AH361+AJ361+$AH$9*AH364+AJ364)^2+($AH$9*AI361+AK361+$AH$9*AI364+AK364)^2))^0.5)</f>
        <v>-15.28195084913599</v>
      </c>
      <c r="AP364" s="33"/>
      <c r="AQ364" s="81">
        <f t="shared" si="1504"/>
        <v>6.7</v>
      </c>
      <c r="AR364" s="82">
        <f t="shared" si="1505"/>
        <v>-37.79624957010747</v>
      </c>
      <c r="AS364" s="86">
        <f t="shared" si="1506"/>
        <v>69.413903647780131</v>
      </c>
      <c r="AT364" s="88"/>
      <c r="AU364" s="14">
        <f t="shared" si="1503"/>
        <v>2.9204604015853075</v>
      </c>
      <c r="AV364" s="86">
        <f t="shared" si="1524"/>
        <v>5.0972804042336124E-2</v>
      </c>
      <c r="AW364" s="137">
        <f t="shared" si="1523"/>
        <v>-7.2143203873722365E-4</v>
      </c>
    </row>
    <row r="365" spans="2:49" ht="18.649999999999999" customHeight="1">
      <c r="AO365" s="33"/>
      <c r="AP365" s="33"/>
      <c r="AQ365" s="81">
        <f t="shared" si="1504"/>
        <v>6.72</v>
      </c>
      <c r="AR365" s="82">
        <f t="shared" si="1505"/>
        <v>-37.844804652020855</v>
      </c>
      <c r="AS365" s="86">
        <f t="shared" si="1506"/>
        <v>69.472312855811836</v>
      </c>
      <c r="AT365" s="84"/>
      <c r="AU365" s="14">
        <f t="shared" si="1503"/>
        <v>2.9043013615349662</v>
      </c>
      <c r="AV365" s="86">
        <f t="shared" si="1524"/>
        <v>5.0690763382184034E-2</v>
      </c>
      <c r="AW365" s="137">
        <f t="shared" si="1523"/>
        <v>-7.134105314188636E-4</v>
      </c>
    </row>
    <row r="366" spans="2:49" ht="18.649999999999999" customHeight="1" thickBot="1">
      <c r="D366" s="22" t="s">
        <v>80</v>
      </c>
      <c r="E366" s="22"/>
      <c r="F366" s="22"/>
      <c r="G366" s="22"/>
      <c r="H366" s="22"/>
      <c r="I366" s="22" t="s">
        <v>81</v>
      </c>
      <c r="J366" s="22"/>
      <c r="K366" s="22"/>
      <c r="L366" s="22"/>
      <c r="M366" s="23"/>
      <c r="N366" s="23"/>
      <c r="O366" s="24" t="s">
        <v>82</v>
      </c>
      <c r="P366" s="23"/>
      <c r="Q366" s="23"/>
      <c r="R366" s="23"/>
      <c r="S366" s="22"/>
      <c r="T366" s="22" t="s">
        <v>83</v>
      </c>
      <c r="U366" s="23"/>
      <c r="V366" s="23"/>
      <c r="W366" s="23"/>
      <c r="X366" s="23"/>
      <c r="Y366" s="24" t="s">
        <v>84</v>
      </c>
      <c r="Z366" s="23"/>
      <c r="AA366" s="23"/>
      <c r="AB366" s="23"/>
      <c r="AC366" s="24" t="s">
        <v>85</v>
      </c>
      <c r="AD366" s="22"/>
      <c r="AE366" s="22"/>
      <c r="AF366" s="22"/>
      <c r="AG366" s="22"/>
      <c r="AH366" s="23"/>
      <c r="AI366" s="24" t="s">
        <v>86</v>
      </c>
      <c r="AJ366" s="23"/>
      <c r="AK366" s="23"/>
      <c r="AL366" s="22"/>
      <c r="AQ366" s="81">
        <f t="shared" si="1504"/>
        <v>6.74</v>
      </c>
      <c r="AR366" s="82">
        <f t="shared" si="1505"/>
        <v>-37.893236456303121</v>
      </c>
      <c r="AS366" s="86">
        <f t="shared" si="1506"/>
        <v>69.530398883042537</v>
      </c>
      <c r="AT366" s="84"/>
      <c r="AU366" s="14">
        <f t="shared" si="1503"/>
        <v>2.8882732026055797</v>
      </c>
      <c r="AV366" s="86">
        <f t="shared" si="1524"/>
        <v>5.0411007186430587E-2</v>
      </c>
      <c r="AW366" s="137">
        <f t="shared" si="1523"/>
        <v>-7.0549824884488788E-4</v>
      </c>
    </row>
    <row r="367" spans="2:49" ht="18.649999999999999" customHeight="1" thickBot="1">
      <c r="B367" s="11"/>
      <c r="D367" s="217" t="s">
        <v>55</v>
      </c>
      <c r="E367" s="218"/>
      <c r="F367" s="219" t="s">
        <v>56</v>
      </c>
      <c r="G367" s="220"/>
      <c r="H367" s="204"/>
      <c r="I367" s="217" t="s">
        <v>87</v>
      </c>
      <c r="J367" s="218"/>
      <c r="K367" s="219" t="s">
        <v>88</v>
      </c>
      <c r="L367" s="220"/>
      <c r="M367" s="23"/>
      <c r="N367" s="213" t="s">
        <v>57</v>
      </c>
      <c r="O367" s="214"/>
      <c r="P367" s="215" t="s">
        <v>58</v>
      </c>
      <c r="Q367" s="216"/>
      <c r="R367" s="23"/>
      <c r="S367" s="217" t="s">
        <v>59</v>
      </c>
      <c r="T367" s="218"/>
      <c r="U367" s="219" t="s">
        <v>60</v>
      </c>
      <c r="V367" s="220"/>
      <c r="W367" s="22"/>
      <c r="X367" s="213" t="s">
        <v>61</v>
      </c>
      <c r="Y367" s="214"/>
      <c r="Z367" s="215" t="s">
        <v>62</v>
      </c>
      <c r="AA367" s="216"/>
      <c r="AB367" s="22"/>
      <c r="AC367" s="217" t="s">
        <v>63</v>
      </c>
      <c r="AD367" s="218"/>
      <c r="AE367" s="219" t="s">
        <v>89</v>
      </c>
      <c r="AF367" s="220"/>
      <c r="AG367" s="22"/>
      <c r="AH367" s="213" t="s">
        <v>64</v>
      </c>
      <c r="AI367" s="214"/>
      <c r="AJ367" s="215" t="s">
        <v>65</v>
      </c>
      <c r="AK367" s="216"/>
      <c r="AL367" s="22"/>
      <c r="AM367" s="25" t="s">
        <v>2</v>
      </c>
      <c r="AO367" s="132" t="s">
        <v>41</v>
      </c>
      <c r="AQ367" s="81">
        <f t="shared" si="1504"/>
        <v>6.76</v>
      </c>
      <c r="AR367" s="82">
        <f t="shared" si="1505"/>
        <v>-37.941545502916263</v>
      </c>
      <c r="AS367" s="86">
        <f t="shared" si="1506"/>
        <v>69.588164347094647</v>
      </c>
      <c r="AT367" s="88"/>
      <c r="AU367" s="14">
        <f t="shared" si="1503"/>
        <v>2.8723745440373043</v>
      </c>
      <c r="AV367" s="86">
        <f t="shared" si="1524"/>
        <v>5.013351135377702E-2</v>
      </c>
      <c r="AW367" s="137">
        <f t="shared" si="1523"/>
        <v>-6.9769344904683801E-4</v>
      </c>
    </row>
    <row r="368" spans="2:49" ht="18.649999999999999" customHeight="1" thickTop="1" thickBot="1">
      <c r="B368" s="36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9">
        <f t="shared" ref="L368" si="1573">IF(0=(1-$J$9*$K$9*$B368^2),10^14,$B368*$K$9/(1-$J$9*$K$9*$B368^2))</f>
        <v>1.5306427352003822</v>
      </c>
      <c r="N368" s="1">
        <f t="shared" ref="N368" si="1574">D368*I368+F368*I371-E368*J368-G368*J371</f>
        <v>1</v>
      </c>
      <c r="O368" s="9">
        <f t="shared" ref="O368" si="1575">(D368*J368+E368*I368+F368*J371+G368*I371)</f>
        <v>0</v>
      </c>
      <c r="P368" s="2">
        <f t="shared" ref="P368" si="1576">D368*K368+F368*K371-E368*L368-G368*L371</f>
        <v>0</v>
      </c>
      <c r="Q368" s="8">
        <f t="shared" ref="Q368" si="1577">(D368*L368+E368*K368+F368*L371+G368*K371)</f>
        <v>1.5306427352003822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1578">N368*S368+P368*S371-O368*T368-Q368*T371</f>
        <v>-0.96205041044549833</v>
      </c>
      <c r="Y368" s="9">
        <f t="shared" ref="Y368" si="1579">(N368*T368+O368*S368+P368*T371+Q368*S371)</f>
        <v>0</v>
      </c>
      <c r="Z368" s="2">
        <f t="shared" ref="Z368" si="1580">N368*U368+P368*U371-O368*V368-Q368*V371</f>
        <v>0</v>
      </c>
      <c r="AA368" s="8">
        <f t="shared" ref="AA368" si="1581">(N368*V368+O368*U368+P368*V371+Q368*U371)</f>
        <v>1.5306427352003822</v>
      </c>
      <c r="AB368" s="22"/>
      <c r="AC368" s="1">
        <v>1</v>
      </c>
      <c r="AD368" s="9">
        <v>0</v>
      </c>
      <c r="AE368" s="2">
        <v>0</v>
      </c>
      <c r="AF368" s="9">
        <f t="shared" ref="AF368" si="1582">$B368*$AE$9</f>
        <v>0.85933140000000008</v>
      </c>
      <c r="AH368" s="1">
        <f t="shared" ref="AH368" si="1583">X368*AC368+Z368*AC371-Y368*AD368-AA368*AD371</f>
        <v>-0.96205041044549833</v>
      </c>
      <c r="AI368" s="9">
        <f t="shared" ref="AI368" si="1584">(X368*AD368+Y368*AC368+Z368*AD371+AA368*AC371)</f>
        <v>0</v>
      </c>
      <c r="AJ368" s="2">
        <f t="shared" ref="AJ368" si="1585">X368*AE368+Z368*AE371-Y368*AF368-AA368*AF371</f>
        <v>0</v>
      </c>
      <c r="AK368" s="8">
        <f t="shared" ref="AK368" si="1586">(X368*AF368+Y368*AE368+Z368*AF371+AA368*AE371)</f>
        <v>0.70392260912167737</v>
      </c>
      <c r="AM368" s="26">
        <f t="shared" ref="AM368" si="1587">20*LOG((2*$AH$9)/(($AH$9*AH368+AJ368+$AH$9*AH371+AJ371)^2+($AH$9*AI368+AK368+$AH$9*AI371+AK371)^2)^0.5)</f>
        <v>-0.20314592144431157</v>
      </c>
      <c r="AO368" s="133">
        <f t="shared" ref="AO368" si="1588">((AI368^2+AJ368^2+AK368^2+AL368^2)/(AI371^2+AJ371^2+AK371^2+AL371^2))^0.5</f>
        <v>0.80193325283645212</v>
      </c>
      <c r="AP368" s="13"/>
      <c r="AQ368" s="81">
        <f t="shared" si="1504"/>
        <v>6.78</v>
      </c>
      <c r="AR368" s="82">
        <f t="shared" si="1505"/>
        <v>-37.989732310085003</v>
      </c>
      <c r="AS368" s="86">
        <f t="shared" si="1506"/>
        <v>69.645611837975395</v>
      </c>
      <c r="AT368" s="88"/>
      <c r="AU368" s="14">
        <f t="shared" si="1503"/>
        <v>2.856604022879655</v>
      </c>
      <c r="AV368" s="86">
        <f t="shared" si="1524"/>
        <v>4.9858252093943942E-2</v>
      </c>
      <c r="AW368" s="137">
        <f t="shared" si="1523"/>
        <v>-6.8999442151480199E-4</v>
      </c>
    </row>
    <row r="369" spans="2:49" ht="18.649999999999999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O369" s="134"/>
      <c r="AP369" s="33"/>
      <c r="AQ369" s="81">
        <f t="shared" si="1504"/>
        <v>6.8</v>
      </c>
      <c r="AR369" s="82">
        <f t="shared" si="1505"/>
        <v>-38.037797394267471</v>
      </c>
      <c r="AS369" s="86">
        <f t="shared" si="1506"/>
        <v>69.702743918432986</v>
      </c>
      <c r="AT369" s="88"/>
      <c r="AU369" s="14">
        <f t="shared" si="1503"/>
        <v>2.8409602937272691</v>
      </c>
      <c r="AV369" s="86">
        <f t="shared" si="1524"/>
        <v>4.9585205922851885E-2</v>
      </c>
      <c r="AW369" s="137">
        <f t="shared" si="1523"/>
        <v>-6.8239948657116605E-4</v>
      </c>
    </row>
    <row r="370" spans="2:49" ht="18.649999999999999" customHeight="1" thickBot="1">
      <c r="D370" s="209" t="s">
        <v>66</v>
      </c>
      <c r="E370" s="210"/>
      <c r="F370" s="211" t="s">
        <v>67</v>
      </c>
      <c r="G370" s="212"/>
      <c r="H370" s="204"/>
      <c r="I370" s="209" t="s">
        <v>68</v>
      </c>
      <c r="J370" s="210"/>
      <c r="K370" s="211" t="s">
        <v>69</v>
      </c>
      <c r="L370" s="212"/>
      <c r="N370" s="213" t="s">
        <v>70</v>
      </c>
      <c r="O370" s="214"/>
      <c r="P370" s="215" t="s">
        <v>71</v>
      </c>
      <c r="Q370" s="216"/>
      <c r="S370" s="209" t="s">
        <v>72</v>
      </c>
      <c r="T370" s="210"/>
      <c r="U370" s="211" t="s">
        <v>73</v>
      </c>
      <c r="V370" s="212"/>
      <c r="W370" s="22"/>
      <c r="X370" s="213" t="s">
        <v>74</v>
      </c>
      <c r="Y370" s="214"/>
      <c r="Z370" s="215" t="s">
        <v>75</v>
      </c>
      <c r="AA370" s="216"/>
      <c r="AB370" s="22"/>
      <c r="AC370" s="209" t="s">
        <v>76</v>
      </c>
      <c r="AD370" s="210"/>
      <c r="AE370" s="211" t="s">
        <v>77</v>
      </c>
      <c r="AF370" s="212"/>
      <c r="AG370" s="22"/>
      <c r="AH370" s="213" t="s">
        <v>78</v>
      </c>
      <c r="AI370" s="214"/>
      <c r="AJ370" s="215" t="s">
        <v>79</v>
      </c>
      <c r="AK370" s="216"/>
      <c r="AL370" s="22"/>
      <c r="AM370" s="44" t="s">
        <v>6</v>
      </c>
      <c r="AO370" s="135" t="s">
        <v>42</v>
      </c>
      <c r="AP370" s="33"/>
      <c r="AQ370" s="81">
        <f t="shared" si="1504"/>
        <v>6.82</v>
      </c>
      <c r="AR370" s="82">
        <f t="shared" si="1505"/>
        <v>-38.085741270127414</v>
      </c>
      <c r="AS370" s="86">
        <f t="shared" si="1506"/>
        <v>69.759563124307533</v>
      </c>
      <c r="AT370" s="88"/>
      <c r="AU370" s="14">
        <f t="shared" si="1503"/>
        <v>2.8254420284533559</v>
      </c>
      <c r="AV370" s="86">
        <f t="shared" si="1524"/>
        <v>4.9314349658015982E-2</v>
      </c>
      <c r="AW370" s="137">
        <f t="shared" si="1523"/>
        <v>-6.7490699474919845E-4</v>
      </c>
    </row>
    <row r="371" spans="2:49" ht="18.649999999999999" customHeight="1" thickTop="1" thickBot="1">
      <c r="D371" s="1">
        <v>0</v>
      </c>
      <c r="E371" s="8">
        <f t="shared" ref="E371" si="1589">$E$9*$B368</f>
        <v>0.60071260000000004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1590">D371*I368+F371*I371-E371*J368-G371*J371</f>
        <v>0</v>
      </c>
      <c r="O371" s="9">
        <f t="shared" ref="O371" si="1591">(D371*J368+E371*I368+F371*J371+G371*I371)</f>
        <v>0.60071260000000004</v>
      </c>
      <c r="P371" s="2">
        <f t="shared" ref="P371" si="1592">D371*K368+F371*K371-E371*L368-G371*L371</f>
        <v>8.0523622866666811E-2</v>
      </c>
      <c r="Q371" s="8">
        <f t="shared" ref="Q371" si="1593">(D371*L368+E371*K368+F371*L371+G371*K371)</f>
        <v>0</v>
      </c>
      <c r="S371" s="1">
        <v>0</v>
      </c>
      <c r="T371" s="8">
        <f t="shared" ref="T371" si="1594">$T$9*$B368</f>
        <v>1.2818474</v>
      </c>
      <c r="U371" s="2">
        <v>1</v>
      </c>
      <c r="V371" s="8">
        <v>0</v>
      </c>
      <c r="X371" s="1">
        <f t="shared" ref="X371" si="1595">N371*S368+P371*S371-O371*T368-Q371*T371</f>
        <v>0</v>
      </c>
      <c r="Y371" s="9">
        <f t="shared" ref="Y371" si="1596">(N371*T368+O371*S368+P371*T371+Q371*S371)</f>
        <v>0.70393159661021742</v>
      </c>
      <c r="Z371" s="2">
        <f t="shared" ref="Z371" si="1597">N371*U368+P371*U371-O371*V368-Q371*V371</f>
        <v>8.0523622866666811E-2</v>
      </c>
      <c r="AA371" s="8">
        <f t="shared" ref="AA371" si="1598">(N371*V368+O371*U368+P371*V371+Q371*U371)</f>
        <v>0</v>
      </c>
      <c r="AB371" s="22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1599">X371*AC368+Z371*AC371-Y371*AD368-AA371*AD371</f>
        <v>0</v>
      </c>
      <c r="AI371" s="9">
        <f t="shared" ref="AI371" si="1600">(X371*AD368+Y371*AC368+Z371*AD371+AA371*AC371)</f>
        <v>0.70393159661021742</v>
      </c>
      <c r="AJ371" s="2">
        <f t="shared" ref="AJ371" si="1601">X371*AE368+Z371*AE371-Y371*AF368-AA371*AF371</f>
        <v>-0.52438690155262668</v>
      </c>
      <c r="AK371" s="8">
        <f t="shared" ref="AK371" si="1602">(X371*AF368+Y371*AE368+Z371*AF371+AA371*AE371)</f>
        <v>0</v>
      </c>
      <c r="AM371" s="45">
        <f t="shared" ref="AM371" si="1603">(180/PI())*ATAN(-1*(($AH$9*AJ368+AL368+$AH$9*AJ371+AL371)/($AH$9*AI368+AK368+$AH$9*AI371+AK371)))</f>
        <v>20.428976024272497</v>
      </c>
      <c r="AO371" s="206">
        <f t="shared" ref="AO371" si="1604">20*LOG(((($AH$9*AH368+AJ368-$AH$9*AH371-AJ371)^2+($AH$9*AI368+AK368-$AH$9*AI371-AK371)^2)/(($AH$9*AH368+AJ368+$AH$9*AH371+AJ371)^2+($AH$9*AI368+AK368+$AH$9*AI371+AK371)^2))^0.5)</f>
        <v>-13.400939074590571</v>
      </c>
      <c r="AP371" s="33"/>
      <c r="AQ371" s="81">
        <f t="shared" si="1504"/>
        <v>6.84</v>
      </c>
      <c r="AR371" s="82">
        <f t="shared" si="1505"/>
        <v>-38.133564450507841</v>
      </c>
      <c r="AS371" s="86">
        <f t="shared" si="1506"/>
        <v>69.816071964876599</v>
      </c>
      <c r="AT371" s="88"/>
      <c r="AU371" s="14">
        <f t="shared" si="1503"/>
        <v>2.8100479159461917</v>
      </c>
      <c r="AV371" s="86">
        <f t="shared" si="1524"/>
        <v>4.9045660413992734E-2</v>
      </c>
      <c r="AW371" s="137">
        <f t="shared" si="1523"/>
        <v>-6.67515326208295E-4</v>
      </c>
    </row>
    <row r="372" spans="2:49" ht="18.649999999999999" customHeight="1">
      <c r="AO372" s="33"/>
      <c r="AP372" s="33"/>
      <c r="AQ372" s="81">
        <f t="shared" si="1504"/>
        <v>6.86</v>
      </c>
      <c r="AR372" s="82">
        <f t="shared" si="1505"/>
        <v>-38.181267446406004</v>
      </c>
      <c r="AS372" s="86">
        <f t="shared" si="1506"/>
        <v>69.872272923195524</v>
      </c>
      <c r="AT372" s="84"/>
      <c r="AU372" s="14">
        <f t="shared" si="1503"/>
        <v>2.7947766618539189</v>
      </c>
      <c r="AV372" s="86">
        <f t="shared" si="1524"/>
        <v>4.8779115597905223E-2</v>
      </c>
      <c r="AW372" s="137">
        <f t="shared" si="1523"/>
        <v>-6.6022289014248416E-4</v>
      </c>
    </row>
    <row r="373" spans="2:49" ht="18.649999999999999" customHeight="1" thickBot="1">
      <c r="D373" s="22" t="s">
        <v>80</v>
      </c>
      <c r="E373" s="22"/>
      <c r="F373" s="22"/>
      <c r="G373" s="22"/>
      <c r="H373" s="22"/>
      <c r="I373" s="22" t="s">
        <v>81</v>
      </c>
      <c r="J373" s="22"/>
      <c r="K373" s="22"/>
      <c r="L373" s="22"/>
      <c r="M373" s="23"/>
      <c r="N373" s="23"/>
      <c r="O373" s="24" t="s">
        <v>82</v>
      </c>
      <c r="P373" s="23"/>
      <c r="Q373" s="23"/>
      <c r="R373" s="23"/>
      <c r="S373" s="22"/>
      <c r="T373" s="22" t="s">
        <v>83</v>
      </c>
      <c r="U373" s="23"/>
      <c r="V373" s="23"/>
      <c r="W373" s="23"/>
      <c r="X373" s="23"/>
      <c r="Y373" s="24" t="s">
        <v>84</v>
      </c>
      <c r="Z373" s="23"/>
      <c r="AA373" s="23"/>
      <c r="AB373" s="23"/>
      <c r="AC373" s="24" t="s">
        <v>85</v>
      </c>
      <c r="AD373" s="22"/>
      <c r="AE373" s="22"/>
      <c r="AF373" s="22"/>
      <c r="AG373" s="22"/>
      <c r="AH373" s="23"/>
      <c r="AI373" s="24" t="s">
        <v>86</v>
      </c>
      <c r="AJ373" s="23"/>
      <c r="AK373" s="23"/>
      <c r="AL373" s="22"/>
      <c r="AQ373" s="81">
        <f t="shared" si="1504"/>
        <v>6.88</v>
      </c>
      <c r="AR373" s="82">
        <f t="shared" si="1505"/>
        <v>-38.228850766949741</v>
      </c>
      <c r="AS373" s="86">
        <f t="shared" si="1506"/>
        <v>69.928168456432601</v>
      </c>
      <c r="AT373" s="84"/>
      <c r="AU373" s="14">
        <f t="shared" si="1503"/>
        <v>2.7796269883352731</v>
      </c>
      <c r="AV373" s="86">
        <f t="shared" si="1524"/>
        <v>4.8514692904976425E-2</v>
      </c>
      <c r="AW373" s="137">
        <f t="shared" si="1523"/>
        <v>-6.5302812421015914E-4</v>
      </c>
    </row>
    <row r="374" spans="2:49" ht="18.649999999999999" customHeight="1" thickBot="1">
      <c r="B374" s="11"/>
      <c r="D374" s="217" t="s">
        <v>55</v>
      </c>
      <c r="E374" s="218"/>
      <c r="F374" s="219" t="s">
        <v>56</v>
      </c>
      <c r="G374" s="220"/>
      <c r="H374" s="204"/>
      <c r="I374" s="217" t="s">
        <v>87</v>
      </c>
      <c r="J374" s="218"/>
      <c r="K374" s="219" t="s">
        <v>88</v>
      </c>
      <c r="L374" s="220"/>
      <c r="M374" s="23"/>
      <c r="N374" s="213" t="s">
        <v>57</v>
      </c>
      <c r="O374" s="214"/>
      <c r="P374" s="215" t="s">
        <v>58</v>
      </c>
      <c r="Q374" s="216"/>
      <c r="R374" s="23"/>
      <c r="S374" s="217" t="s">
        <v>59</v>
      </c>
      <c r="T374" s="218"/>
      <c r="U374" s="219" t="s">
        <v>60</v>
      </c>
      <c r="V374" s="220"/>
      <c r="W374" s="22"/>
      <c r="X374" s="213" t="s">
        <v>61</v>
      </c>
      <c r="Y374" s="214"/>
      <c r="Z374" s="215" t="s">
        <v>62</v>
      </c>
      <c r="AA374" s="216"/>
      <c r="AB374" s="22"/>
      <c r="AC374" s="217" t="s">
        <v>63</v>
      </c>
      <c r="AD374" s="218"/>
      <c r="AE374" s="219" t="s">
        <v>89</v>
      </c>
      <c r="AF374" s="220"/>
      <c r="AG374" s="22"/>
      <c r="AH374" s="213" t="s">
        <v>64</v>
      </c>
      <c r="AI374" s="214"/>
      <c r="AJ374" s="215" t="s">
        <v>65</v>
      </c>
      <c r="AK374" s="216"/>
      <c r="AL374" s="22"/>
      <c r="AM374" s="25" t="s">
        <v>2</v>
      </c>
      <c r="AO374" s="132" t="s">
        <v>41</v>
      </c>
      <c r="AQ374" s="81">
        <f t="shared" si="1504"/>
        <v>6.9</v>
      </c>
      <c r="AR374" s="82">
        <f t="shared" si="1505"/>
        <v>-38.27631491937511</v>
      </c>
      <c r="AS374" s="86">
        <f t="shared" si="1506"/>
        <v>69.983760996199308</v>
      </c>
      <c r="AT374" s="88"/>
      <c r="AU374" s="14">
        <f t="shared" si="1503"/>
        <v>2.7645976338029379</v>
      </c>
      <c r="AV374" s="86">
        <f t="shared" si="1524"/>
        <v>4.8252370314346149E-2</v>
      </c>
      <c r="AW374" s="137">
        <f t="shared" si="1523"/>
        <v>-6.4592949396767942E-4</v>
      </c>
    </row>
    <row r="375" spans="2:49" ht="18.649999999999999" customHeight="1" thickTop="1" thickBot="1">
      <c r="B375" s="36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9">
        <f t="shared" ref="L375" si="1605">IF(0=(1-$J$9*$K$9*$B375^2),10^14,$B375*$K$9/(1-$J$9*$K$9*$B375^2))</f>
        <v>1.5895486677859452</v>
      </c>
      <c r="N375" s="1">
        <f t="shared" ref="N375" si="1606">D375*I375+F375*I378-E375*J375-G375*J378</f>
        <v>1</v>
      </c>
      <c r="O375" s="9">
        <f t="shared" ref="O375" si="1607">(D375*J375+E375*I375+F375*J378+G375*I378)</f>
        <v>0</v>
      </c>
      <c r="P375" s="2">
        <f t="shared" ref="P375" si="1608">D375*K375+F375*K378-E375*L375-G375*L378</f>
        <v>0</v>
      </c>
      <c r="Q375" s="8">
        <f t="shared" ref="Q375" si="1609">(D375*L375+E375*K375+F375*L378+G375*K378)</f>
        <v>1.5895486677859452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1610">N375*S375+P375*S378-O375*T375-Q375*T378</f>
        <v>-1.0760033331442149</v>
      </c>
      <c r="Y375" s="9">
        <f t="shared" ref="Y375" si="1611">(N375*T375+O375*S375+P375*T378+Q375*S378)</f>
        <v>0</v>
      </c>
      <c r="Z375" s="2">
        <f t="shared" ref="Z375" si="1612">N375*U375+P375*U378-O375*V375-Q375*V378</f>
        <v>0</v>
      </c>
      <c r="AA375" s="8">
        <f t="shared" ref="AA375" si="1613">(N375*V375+O375*U375+P375*V378+Q375*U378)</f>
        <v>1.5895486677859452</v>
      </c>
      <c r="AB375" s="22"/>
      <c r="AC375" s="1">
        <v>1</v>
      </c>
      <c r="AD375" s="9">
        <v>0</v>
      </c>
      <c r="AE375" s="2">
        <v>0</v>
      </c>
      <c r="AF375" s="9">
        <f t="shared" ref="AF375" si="1614">$B375*$AE$9</f>
        <v>0.87554520000000013</v>
      </c>
      <c r="AH375" s="1">
        <f t="shared" ref="AH375" si="1615">X375*AC375+Z375*AC378-Y375*AD375-AA375*AD378</f>
        <v>-1.0760033331442149</v>
      </c>
      <c r="AI375" s="9">
        <f t="shared" ref="AI375" si="1616">(X375*AD375+Y375*AC375+Z375*AD378+AA375*AC378)</f>
        <v>0</v>
      </c>
      <c r="AJ375" s="2">
        <f t="shared" ref="AJ375" si="1617">X375*AE375+Z375*AE378-Y375*AF375-AA375*AF378</f>
        <v>0</v>
      </c>
      <c r="AK375" s="8">
        <f t="shared" ref="AK375" si="1618">(X375*AF375+Y375*AE375+Z375*AF378+AA375*AE378)</f>
        <v>0.64745911426752678</v>
      </c>
      <c r="AM375" s="26">
        <f t="shared" ref="AM375" si="1619">20*LOG((2*$AH$9)/(($AH$9*AH375+AJ375+$AH$9*AH378+AJ378)^2+($AH$9*AI375+AK375+$AH$9*AI378+AK378)^2)^0.5)</f>
        <v>-0.30149213626216159</v>
      </c>
      <c r="AO375" s="133">
        <f t="shared" ref="AO375" si="1620">((AI375^2+AJ375^2+AK375^2+AL375^2)/(AI378^2+AJ378^2+AK378^2+AL378^2))^0.5</f>
        <v>0.76808780970490176</v>
      </c>
      <c r="AP375" s="13"/>
      <c r="AQ375" s="81">
        <f t="shared" si="1504"/>
        <v>6.92</v>
      </c>
      <c r="AR375" s="82">
        <f t="shared" si="1505"/>
        <v>-38.3236604090052</v>
      </c>
      <c r="AS375" s="86">
        <f t="shared" si="1506"/>
        <v>70.039052948875366</v>
      </c>
      <c r="AT375" s="88"/>
      <c r="AU375" s="14">
        <f t="shared" si="1503"/>
        <v>2.7496873526934782</v>
      </c>
      <c r="AV375" s="86">
        <f t="shared" si="1524"/>
        <v>4.799212608461019E-2</v>
      </c>
      <c r="AW375" s="137">
        <f t="shared" si="1523"/>
        <v>-6.3892549232516364E-4</v>
      </c>
    </row>
    <row r="376" spans="2:49" ht="18.649999999999999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O376" s="134"/>
      <c r="AP376" s="33"/>
      <c r="AQ376" s="81">
        <f t="shared" si="1504"/>
        <v>6.94</v>
      </c>
      <c r="AR376" s="82">
        <f t="shared" si="1505"/>
        <v>-38.370887739230199</v>
      </c>
      <c r="AS376" s="86">
        <f t="shared" si="1506"/>
        <v>70.094046695929237</v>
      </c>
      <c r="AT376" s="88"/>
      <c r="AU376" s="14">
        <f t="shared" si="1503"/>
        <v>2.734894915212807</v>
      </c>
      <c r="AV376" s="86">
        <f t="shared" si="1524"/>
        <v>4.7733938749879509E-2</v>
      </c>
      <c r="AW376" s="137">
        <f t="shared" si="1523"/>
        <v>-6.3201463901193524E-4</v>
      </c>
    </row>
    <row r="377" spans="2:49" ht="18.649999999999999" customHeight="1" thickBot="1">
      <c r="D377" s="209" t="s">
        <v>66</v>
      </c>
      <c r="E377" s="210"/>
      <c r="F377" s="211" t="s">
        <v>67</v>
      </c>
      <c r="G377" s="212"/>
      <c r="H377" s="204"/>
      <c r="I377" s="209" t="s">
        <v>68</v>
      </c>
      <c r="J377" s="210"/>
      <c r="K377" s="211" t="s">
        <v>69</v>
      </c>
      <c r="L377" s="212"/>
      <c r="N377" s="213" t="s">
        <v>70</v>
      </c>
      <c r="O377" s="214"/>
      <c r="P377" s="215" t="s">
        <v>71</v>
      </c>
      <c r="Q377" s="216"/>
      <c r="S377" s="209" t="s">
        <v>72</v>
      </c>
      <c r="T377" s="210"/>
      <c r="U377" s="211" t="s">
        <v>73</v>
      </c>
      <c r="V377" s="212"/>
      <c r="W377" s="22"/>
      <c r="X377" s="213" t="s">
        <v>74</v>
      </c>
      <c r="Y377" s="214"/>
      <c r="Z377" s="215" t="s">
        <v>75</v>
      </c>
      <c r="AA377" s="216"/>
      <c r="AB377" s="22"/>
      <c r="AC377" s="209" t="s">
        <v>76</v>
      </c>
      <c r="AD377" s="210"/>
      <c r="AE377" s="211" t="s">
        <v>77</v>
      </c>
      <c r="AF377" s="212"/>
      <c r="AG377" s="22"/>
      <c r="AH377" s="213" t="s">
        <v>78</v>
      </c>
      <c r="AI377" s="214"/>
      <c r="AJ377" s="215" t="s">
        <v>79</v>
      </c>
      <c r="AK377" s="216"/>
      <c r="AL377" s="22"/>
      <c r="AM377" s="44" t="s">
        <v>6</v>
      </c>
      <c r="AO377" s="135" t="s">
        <v>42</v>
      </c>
      <c r="AP377" s="33"/>
      <c r="AQ377" s="81">
        <f t="shared" si="1504"/>
        <v>6.96</v>
      </c>
      <c r="AR377" s="82">
        <f t="shared" si="1505"/>
        <v>-38.41799741148855</v>
      </c>
      <c r="AS377" s="86">
        <f t="shared" si="1506"/>
        <v>70.148744594233492</v>
      </c>
      <c r="AT377" s="88"/>
      <c r="AU377" s="14">
        <f t="shared" si="1503"/>
        <v>2.7202191071146671</v>
      </c>
      <c r="AV377" s="86">
        <f t="shared" si="1524"/>
        <v>4.7477787115460669E-2</v>
      </c>
      <c r="AW377" s="137">
        <f t="shared" si="1523"/>
        <v>-6.2519548003908622E-4</v>
      </c>
    </row>
    <row r="378" spans="2:49" ht="18.649999999999999" customHeight="1" thickTop="1" thickBot="1">
      <c r="D378" s="1">
        <v>0</v>
      </c>
      <c r="E378" s="8">
        <f t="shared" ref="E378" si="1621">$E$9*$B375</f>
        <v>0.61204680000000011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1622">D378*I375+F378*I378-E378*J375-G378*J378</f>
        <v>0</v>
      </c>
      <c r="O378" s="9">
        <f t="shared" ref="O378" si="1623">(D378*J375+E378*I375+F378*J378+G378*I378)</f>
        <v>0.61204680000000011</v>
      </c>
      <c r="P378" s="2">
        <f t="shared" ref="P378" si="1624">D378*K375+F378*K378-E378*L375-G378*L378</f>
        <v>2.7121824437349007E-2</v>
      </c>
      <c r="Q378" s="8">
        <f t="shared" ref="Q378" si="1625">(D378*L375+E378*K375+F378*L378+G378*K378)</f>
        <v>0</v>
      </c>
      <c r="S378" s="1">
        <v>0</v>
      </c>
      <c r="T378" s="8">
        <f t="shared" ref="T378" si="1626">$T$9*$B375</f>
        <v>1.3060332000000001</v>
      </c>
      <c r="U378" s="2">
        <v>1</v>
      </c>
      <c r="V378" s="8">
        <v>0</v>
      </c>
      <c r="X378" s="1">
        <f t="shared" ref="X378" si="1627">N378*S375+P378*S378-O378*T375-Q378*T378</f>
        <v>0</v>
      </c>
      <c r="Y378" s="9">
        <f t="shared" ref="Y378" si="1628">(N378*T375+O378*S375+P378*T378+Q378*S378)</f>
        <v>0.6474688031597492</v>
      </c>
      <c r="Z378" s="2">
        <f t="shared" ref="Z378" si="1629">N378*U375+P378*U378-O378*V375-Q378*V378</f>
        <v>2.7121824437349007E-2</v>
      </c>
      <c r="AA378" s="8">
        <f t="shared" ref="AA378" si="1630">(N378*V375+O378*U375+P378*V378+Q378*U378)</f>
        <v>0</v>
      </c>
      <c r="AB378" s="22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1631">X378*AC375+Z378*AC378-Y378*AD375-AA378*AD378</f>
        <v>0</v>
      </c>
      <c r="AI378" s="9">
        <f t="shared" ref="AI378" si="1632">(X378*AD375+Y378*AC375+Z378*AD378+AA378*AC378)</f>
        <v>0.6474688031597492</v>
      </c>
      <c r="AJ378" s="2">
        <f t="shared" ref="AJ378" si="1633">X378*AE375+Z378*AE378-Y378*AF375-AA378*AF378</f>
        <v>-0.53976637831891427</v>
      </c>
      <c r="AK378" s="8">
        <f t="shared" ref="AK378" si="1634">(X378*AF375+Y378*AE375+Z378*AF378+AA378*AE378)</f>
        <v>0</v>
      </c>
      <c r="AM378" s="45">
        <f t="shared" ref="AM378" si="1635">(180/PI())*ATAN(-1*(($AH$9*AJ375+AL375+$AH$9*AJ378+AL378)/($AH$9*AI375+AK375+$AH$9*AI378+AK378)))</f>
        <v>22.627897784015136</v>
      </c>
      <c r="AO378" s="206">
        <f t="shared" ref="AO378" si="1636">20*LOG(((($AH$9*AH375+AJ375-$AH$9*AH378-AJ378)^2+($AH$9*AI375+AK375-$AH$9*AI378-AK378)^2)/(($AH$9*AH375+AJ375+$AH$9*AH378+AJ378)^2+($AH$9*AI375+AK375+$AH$9*AI378+AK378)^2))^0.5)</f>
        <v>-11.734957245575554</v>
      </c>
      <c r="AP378" s="33"/>
      <c r="AQ378" s="81">
        <f t="shared" si="1504"/>
        <v>6.98</v>
      </c>
      <c r="AR378" s="82">
        <f t="shared" si="1505"/>
        <v>-38.464989925249292</v>
      </c>
      <c r="AS378" s="86">
        <f t="shared" si="1506"/>
        <v>70.203148976375786</v>
      </c>
      <c r="AT378" s="88"/>
      <c r="AU378" s="14">
        <f t="shared" si="1503"/>
        <v>2.7056587294601835</v>
      </c>
      <c r="AV378" s="86">
        <f t="shared" si="1524"/>
        <v>4.7223650253982875E-2</v>
      </c>
      <c r="AW378" s="137">
        <f t="shared" si="1523"/>
        <v>-6.1846658719869551E-4</v>
      </c>
    </row>
    <row r="379" spans="2:49" ht="18.649999999999999" customHeight="1">
      <c r="AO379" s="33"/>
      <c r="AP379" s="33"/>
      <c r="AQ379" s="81">
        <f t="shared" si="1504"/>
        <v>6.9999999999999902</v>
      </c>
      <c r="AR379" s="82">
        <f t="shared" si="1505"/>
        <v>-38.511865777995375</v>
      </c>
      <c r="AS379" s="86">
        <f t="shared" si="1506"/>
        <v>70.257262150964962</v>
      </c>
      <c r="AT379" s="84"/>
      <c r="AU379" s="14">
        <f t="shared" si="1503"/>
        <v>2.6912125983955666</v>
      </c>
      <c r="AV379" s="86">
        <f t="shared" si="1524"/>
        <v>4.6971507501317303E-2</v>
      </c>
      <c r="AW379" s="137">
        <f t="shared" si="1523"/>
        <v>-6.1182655754184049E-4</v>
      </c>
    </row>
    <row r="380" spans="2:49" ht="18.649999999999999" customHeight="1" thickBot="1">
      <c r="D380" s="22" t="s">
        <v>80</v>
      </c>
      <c r="E380" s="22"/>
      <c r="F380" s="22"/>
      <c r="G380" s="22"/>
      <c r="H380" s="22"/>
      <c r="I380" s="22" t="s">
        <v>81</v>
      </c>
      <c r="J380" s="22"/>
      <c r="K380" s="22"/>
      <c r="L380" s="22"/>
      <c r="M380" s="23"/>
      <c r="N380" s="23"/>
      <c r="O380" s="24" t="s">
        <v>82</v>
      </c>
      <c r="P380" s="23"/>
      <c r="Q380" s="23"/>
      <c r="R380" s="23"/>
      <c r="S380" s="22"/>
      <c r="T380" s="22" t="s">
        <v>83</v>
      </c>
      <c r="U380" s="23"/>
      <c r="V380" s="23"/>
      <c r="W380" s="23"/>
      <c r="X380" s="23"/>
      <c r="Y380" s="24" t="s">
        <v>84</v>
      </c>
      <c r="Z380" s="23"/>
      <c r="AA380" s="23"/>
      <c r="AB380" s="23"/>
      <c r="AC380" s="24" t="s">
        <v>85</v>
      </c>
      <c r="AD380" s="22"/>
      <c r="AE380" s="22"/>
      <c r="AF380" s="22"/>
      <c r="AG380" s="22"/>
      <c r="AH380" s="23"/>
      <c r="AI380" s="24" t="s">
        <v>86</v>
      </c>
      <c r="AJ380" s="23"/>
      <c r="AK380" s="23"/>
      <c r="AL380" s="22"/>
      <c r="AQ380" s="81">
        <f t="shared" si="1504"/>
        <v>7.0199999999999898</v>
      </c>
      <c r="AR380" s="82">
        <f t="shared" si="1505"/>
        <v>-38.558625465208152</v>
      </c>
      <c r="AS380" s="86">
        <f t="shared" si="1506"/>
        <v>70.311086402932872</v>
      </c>
      <c r="AT380" s="84"/>
      <c r="AU380" s="14">
        <f t="shared" si="1503"/>
        <v>2.6768795449249532</v>
      </c>
      <c r="AV380" s="86">
        <f t="shared" si="1524"/>
        <v>4.6721338452742178E-2</v>
      </c>
      <c r="AW380" s="137">
        <f t="shared" si="1523"/>
        <v>-6.0527401290676587E-4</v>
      </c>
    </row>
    <row r="381" spans="2:49" ht="18.649999999999999" customHeight="1" thickBot="1">
      <c r="B381" s="11"/>
      <c r="D381" s="217" t="s">
        <v>55</v>
      </c>
      <c r="E381" s="218"/>
      <c r="F381" s="219" t="s">
        <v>56</v>
      </c>
      <c r="G381" s="220"/>
      <c r="H381" s="204"/>
      <c r="I381" s="217" t="s">
        <v>87</v>
      </c>
      <c r="J381" s="218"/>
      <c r="K381" s="219" t="s">
        <v>88</v>
      </c>
      <c r="L381" s="220"/>
      <c r="M381" s="23"/>
      <c r="N381" s="213" t="s">
        <v>57</v>
      </c>
      <c r="O381" s="214"/>
      <c r="P381" s="215" t="s">
        <v>58</v>
      </c>
      <c r="Q381" s="216"/>
      <c r="R381" s="23"/>
      <c r="S381" s="217" t="s">
        <v>59</v>
      </c>
      <c r="T381" s="218"/>
      <c r="U381" s="219" t="s">
        <v>60</v>
      </c>
      <c r="V381" s="220"/>
      <c r="W381" s="22"/>
      <c r="X381" s="213" t="s">
        <v>61</v>
      </c>
      <c r="Y381" s="214"/>
      <c r="Z381" s="215" t="s">
        <v>62</v>
      </c>
      <c r="AA381" s="216"/>
      <c r="AB381" s="22"/>
      <c r="AC381" s="217" t="s">
        <v>63</v>
      </c>
      <c r="AD381" s="218"/>
      <c r="AE381" s="219" t="s">
        <v>89</v>
      </c>
      <c r="AF381" s="220"/>
      <c r="AG381" s="22"/>
      <c r="AH381" s="213" t="s">
        <v>64</v>
      </c>
      <c r="AI381" s="214"/>
      <c r="AJ381" s="215" t="s">
        <v>65</v>
      </c>
      <c r="AK381" s="216"/>
      <c r="AL381" s="22"/>
      <c r="AM381" s="25" t="s">
        <v>2</v>
      </c>
      <c r="AO381" s="132" t="s">
        <v>41</v>
      </c>
      <c r="AQ381" s="81">
        <f t="shared" si="1504"/>
        <v>7.0399999999999903</v>
      </c>
      <c r="AR381" s="82">
        <f t="shared" si="1505"/>
        <v>-38.605269480352653</v>
      </c>
      <c r="AS381" s="86">
        <f t="shared" si="1506"/>
        <v>70.364623993831373</v>
      </c>
      <c r="AT381" s="88"/>
      <c r="AU381" s="14">
        <f t="shared" si="1503"/>
        <v>2.6626584146932544</v>
      </c>
      <c r="AV381" s="86">
        <f t="shared" si="1524"/>
        <v>4.6473122959104204E-2</v>
      </c>
      <c r="AW381" s="137">
        <f t="shared" si="1523"/>
        <v>-5.9880759941812801E-4</v>
      </c>
    </row>
    <row r="382" spans="2:49" ht="18.649999999999999" customHeight="1" thickTop="1" thickBot="1">
      <c r="B382" s="36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9">
        <f t="shared" ref="L382" si="1637">IF(0=(1-$J$9*$K$9*$B382^2),10^14,$B382*$K$9/(1-$J$9*$K$9*$B382^2))</f>
        <v>1.6513733428879762</v>
      </c>
      <c r="N382" s="1">
        <f t="shared" ref="N382" si="1638">D382*I382+F382*I385-E382*J382-G382*J385</f>
        <v>1</v>
      </c>
      <c r="O382" s="9">
        <f t="shared" ref="O382" si="1639">(D382*J382+E382*I382+F382*J385+G382*I385)</f>
        <v>0</v>
      </c>
      <c r="P382" s="2">
        <f t="shared" ref="P382" si="1640">D382*K382+F382*K385-E382*L382-G382*L385</f>
        <v>0</v>
      </c>
      <c r="Q382" s="8">
        <f t="shared" ref="Q382" si="1641">(D382*L382+E382*K382+F382*L385+G382*K385)</f>
        <v>1.6513733428879762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1642">N382*S382+P382*S385-O382*T382-Q382*T385</f>
        <v>-1.1966881968031009</v>
      </c>
      <c r="Y382" s="9">
        <f t="shared" ref="Y382" si="1643">(N382*T382+O382*S382+P382*T385+Q382*S385)</f>
        <v>0</v>
      </c>
      <c r="Z382" s="2">
        <f t="shared" ref="Z382" si="1644">N382*U382+P382*U385-O382*V382-Q382*V385</f>
        <v>0</v>
      </c>
      <c r="AA382" s="8">
        <f t="shared" ref="AA382" si="1645">(N382*V382+O382*U382+P382*V385+Q382*U385)</f>
        <v>1.6513733428879762</v>
      </c>
      <c r="AB382" s="22"/>
      <c r="AC382" s="1">
        <v>1</v>
      </c>
      <c r="AD382" s="9">
        <v>0</v>
      </c>
      <c r="AE382" s="2">
        <v>0</v>
      </c>
      <c r="AF382" s="9">
        <f t="shared" ref="AF382" si="1646">$B382*$AE$9</f>
        <v>0.89175900000000008</v>
      </c>
      <c r="AH382" s="1">
        <f t="shared" ref="AH382" si="1647">X382*AC382+Z382*AC385-Y382*AD382-AA382*AD385</f>
        <v>-1.1966881968031009</v>
      </c>
      <c r="AI382" s="9">
        <f t="shared" ref="AI382" si="1648">(X382*AD382+Y382*AC382+Z382*AD385+AA382*AC385)</f>
        <v>0</v>
      </c>
      <c r="AJ382" s="2">
        <f t="shared" ref="AJ382" si="1649">X382*AE382+Z382*AE385-Y382*AF382-AA382*AF385</f>
        <v>0</v>
      </c>
      <c r="AK382" s="8">
        <f t="shared" ref="AK382" si="1650">(X382*AF382+Y382*AE382+Z382*AF385+AA382*AE385)</f>
        <v>0.58421587319503976</v>
      </c>
      <c r="AM382" s="26">
        <f t="shared" ref="AM382" si="1651">20*LOG((2*$AH$9)/(($AH$9*AH382+AJ382+$AH$9*AH385+AJ385)^2+($AH$9*AI382+AK382+$AH$9*AI385+AK385)^2)^0.5)</f>
        <v>-0.43132062395846238</v>
      </c>
      <c r="AO382" s="133">
        <f t="shared" ref="AO382" si="1652">((AI382^2+AJ382^2+AK382^2+AL382^2)/(AI385^2+AJ385^2+AK385^2+AL385^2))^0.5</f>
        <v>0.72783634506557948</v>
      </c>
      <c r="AP382" s="13"/>
      <c r="AQ382" s="81">
        <f t="shared" si="1504"/>
        <v>7.0599999999999898</v>
      </c>
      <c r="AR382" s="82">
        <f t="shared" si="1505"/>
        <v>-38.65179831486401</v>
      </c>
      <c r="AS382" s="86">
        <f t="shared" si="1506"/>
        <v>70.417877162125237</v>
      </c>
      <c r="AT382" s="88"/>
      <c r="AU382" s="14">
        <f t="shared" si="1503"/>
        <v>2.6485480677734428</v>
      </c>
      <c r="AV382" s="86">
        <f t="shared" si="1524"/>
        <v>4.6226841122992871E-2</v>
      </c>
      <c r="AW382" s="137">
        <f t="shared" si="1523"/>
        <v>-5.9242598701614443E-4</v>
      </c>
    </row>
    <row r="383" spans="2:49" ht="18.649999999999999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O383" s="134"/>
      <c r="AP383" s="33"/>
      <c r="AQ383" s="81">
        <f t="shared" si="1504"/>
        <v>7.0799999999999903</v>
      </c>
      <c r="AR383" s="82">
        <f t="shared" si="1505"/>
        <v>-38.698212458134734</v>
      </c>
      <c r="AS383" s="86">
        <f t="shared" si="1506"/>
        <v>70.470848123480707</v>
      </c>
      <c r="AT383" s="88"/>
      <c r="AU383" s="14">
        <f t="shared" si="1503"/>
        <v>2.6345473784453182</v>
      </c>
      <c r="AV383" s="86">
        <f t="shared" si="1524"/>
        <v>4.5982473295125392E-2</v>
      </c>
      <c r="AW383" s="137">
        <f t="shared" si="1523"/>
        <v>-5.8612786899925209E-4</v>
      </c>
    </row>
    <row r="384" spans="2:49" ht="18.649999999999999" customHeight="1" thickBot="1">
      <c r="D384" s="209" t="s">
        <v>66</v>
      </c>
      <c r="E384" s="210"/>
      <c r="F384" s="211" t="s">
        <v>67</v>
      </c>
      <c r="G384" s="212"/>
      <c r="H384" s="204"/>
      <c r="I384" s="209" t="s">
        <v>68</v>
      </c>
      <c r="J384" s="210"/>
      <c r="K384" s="211" t="s">
        <v>69</v>
      </c>
      <c r="L384" s="212"/>
      <c r="N384" s="213" t="s">
        <v>70</v>
      </c>
      <c r="O384" s="214"/>
      <c r="P384" s="215" t="s">
        <v>71</v>
      </c>
      <c r="Q384" s="216"/>
      <c r="S384" s="209" t="s">
        <v>72</v>
      </c>
      <c r="T384" s="210"/>
      <c r="U384" s="211" t="s">
        <v>73</v>
      </c>
      <c r="V384" s="212"/>
      <c r="W384" s="22"/>
      <c r="X384" s="213" t="s">
        <v>74</v>
      </c>
      <c r="Y384" s="214"/>
      <c r="Z384" s="215" t="s">
        <v>75</v>
      </c>
      <c r="AA384" s="216"/>
      <c r="AB384" s="22"/>
      <c r="AC384" s="209" t="s">
        <v>76</v>
      </c>
      <c r="AD384" s="210"/>
      <c r="AE384" s="211" t="s">
        <v>77</v>
      </c>
      <c r="AF384" s="212"/>
      <c r="AG384" s="22"/>
      <c r="AH384" s="213" t="s">
        <v>78</v>
      </c>
      <c r="AI384" s="214"/>
      <c r="AJ384" s="215" t="s">
        <v>79</v>
      </c>
      <c r="AK384" s="216"/>
      <c r="AL384" s="22"/>
      <c r="AM384" s="44" t="s">
        <v>6</v>
      </c>
      <c r="AO384" s="135" t="s">
        <v>42</v>
      </c>
      <c r="AP384" s="33"/>
      <c r="AQ384" s="81">
        <f t="shared" si="1504"/>
        <v>7.0999999999999899</v>
      </c>
      <c r="AR384" s="82">
        <f t="shared" si="1505"/>
        <v>-38.744512397502881</v>
      </c>
      <c r="AS384" s="86">
        <f t="shared" si="1506"/>
        <v>70.523539071049612</v>
      </c>
      <c r="AT384" s="88"/>
      <c r="AU384" s="14">
        <f t="shared" si="1503"/>
        <v>2.6206552349939578</v>
      </c>
      <c r="AV384" s="86">
        <f t="shared" si="1524"/>
        <v>4.5740000070652799E-2</v>
      </c>
      <c r="AW384" s="137">
        <f t="shared" si="1523"/>
        <v>-5.7991196156870206E-4</v>
      </c>
    </row>
    <row r="385" spans="2:49" ht="18.649999999999999" customHeight="1" thickTop="1" thickBot="1">
      <c r="D385" s="1">
        <v>0</v>
      </c>
      <c r="E385" s="8">
        <f t="shared" ref="E385" si="1653">$E$9*$B382</f>
        <v>0.62338100000000007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1654">D385*I382+F385*I385-E385*J382-G385*J385</f>
        <v>0</v>
      </c>
      <c r="O385" s="9">
        <f t="shared" ref="O385" si="1655">(D385*J382+E385*I382+F385*J385+G385*I385)</f>
        <v>0.62338100000000007</v>
      </c>
      <c r="P385" s="2">
        <f t="shared" ref="P385" si="1656">D385*K382+F385*K385-E385*L382-G385*L385</f>
        <v>-2.9434765862849543E-2</v>
      </c>
      <c r="Q385" s="8">
        <f t="shared" ref="Q385" si="1657">(D385*L382+E385*K382+F385*L385+G385*K385)</f>
        <v>0</v>
      </c>
      <c r="S385" s="1">
        <v>0</v>
      </c>
      <c r="T385" s="8">
        <f t="shared" ref="T385" si="1658">$T$9*$B382</f>
        <v>1.330219</v>
      </c>
      <c r="U385" s="2">
        <v>1</v>
      </c>
      <c r="V385" s="8">
        <v>0</v>
      </c>
      <c r="X385" s="1">
        <f t="shared" ref="X385" si="1659">N385*S382+P385*S385-O385*T382-Q385*T385</f>
        <v>0</v>
      </c>
      <c r="Y385" s="9">
        <f t="shared" ref="Y385" si="1660">(N385*T382+O385*S382+P385*T385+Q385*S385)</f>
        <v>0.58422631518868617</v>
      </c>
      <c r="Z385" s="2">
        <f t="shared" ref="Z385" si="1661">N385*U382+P385*U385-O385*V382-Q385*V385</f>
        <v>-2.9434765862849543E-2</v>
      </c>
      <c r="AA385" s="8">
        <f t="shared" ref="AA385" si="1662">(N385*V382+O385*U382+P385*V385+Q385*U385)</f>
        <v>0</v>
      </c>
      <c r="AB385" s="22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1663">X385*AC382+Z385*AC385-Y385*AD382-AA385*AD385</f>
        <v>0</v>
      </c>
      <c r="AI385" s="9">
        <f t="shared" ref="AI385" si="1664">(X385*AD382+Y385*AC382+Z385*AD385+AA385*AC385)</f>
        <v>0.58422631518868617</v>
      </c>
      <c r="AJ385" s="2">
        <f t="shared" ref="AJ385" si="1665">X385*AE382+Z385*AE385-Y385*AF382-AA385*AF385</f>
        <v>-0.55042384046919723</v>
      </c>
      <c r="AK385" s="8">
        <f t="shared" ref="AK385" si="1666">(X385*AF382+Y385*AE382+Z385*AF385+AA385*AE385)</f>
        <v>0</v>
      </c>
      <c r="AM385" s="45">
        <f t="shared" ref="AM385" si="1667">(180/PI())*ATAN(-1*(($AH$9*AJ382+AL382+$AH$9*AJ385+AL385)/($AH$9*AI382+AK382+$AH$9*AI385+AK385)))</f>
        <v>25.223949916361306</v>
      </c>
      <c r="AO385" s="206">
        <f t="shared" ref="AO385" si="1668">20*LOG(((($AH$9*AH382+AJ382-$AH$9*AH385-AJ385)^2+($AH$9*AI382+AK382-$AH$9*AI385-AK385)^2)/(($AH$9*AH382+AJ382+$AH$9*AH385+AJ385)^2+($AH$9*AI382+AK382+$AH$9*AI385+AK385)^2))^0.5)</f>
        <v>-10.243716460645603</v>
      </c>
      <c r="AP385" s="33"/>
      <c r="AQ385" s="81">
        <f t="shared" si="1504"/>
        <v>7.1199999999999903</v>
      </c>
      <c r="AR385" s="82">
        <f t="shared" si="1505"/>
        <v>-38.790698618241073</v>
      </c>
      <c r="AS385" s="86">
        <f t="shared" si="1506"/>
        <v>70.575952175749492</v>
      </c>
      <c r="AT385" s="88"/>
      <c r="AU385" s="14">
        <f t="shared" si="1503"/>
        <v>2.6068705395076663</v>
      </c>
      <c r="AV385" s="86">
        <f t="shared" si="1524"/>
        <v>4.5499402285537026E-2</v>
      </c>
      <c r="AW385" s="137">
        <f t="shared" si="1523"/>
        <v>-5.7377700338184106E-4</v>
      </c>
    </row>
    <row r="386" spans="2:49" ht="18.649999999999999" customHeight="1">
      <c r="AO386" s="33"/>
      <c r="AP386" s="33"/>
      <c r="AQ386" s="81">
        <f t="shared" si="1504"/>
        <v>7.1399999999999899</v>
      </c>
      <c r="AR386" s="82">
        <f t="shared" si="1505"/>
        <v>-38.836771603546374</v>
      </c>
      <c r="AS386" s="86">
        <f t="shared" si="1506"/>
        <v>70.628089586539645</v>
      </c>
      <c r="AT386" s="84"/>
      <c r="AU386" s="14">
        <f t="shared" si="1503"/>
        <v>2.5931922076643699</v>
      </c>
      <c r="AV386" s="86">
        <f t="shared" si="1524"/>
        <v>4.5260661013173192E-2</v>
      </c>
      <c r="AW386" s="137">
        <f t="shared" si="1523"/>
        <v>-5.677217551189012E-4</v>
      </c>
    </row>
    <row r="387" spans="2:49" ht="18.649999999999999" customHeight="1" thickBot="1">
      <c r="D387" s="22" t="s">
        <v>80</v>
      </c>
      <c r="E387" s="22"/>
      <c r="F387" s="22"/>
      <c r="G387" s="22"/>
      <c r="H387" s="22"/>
      <c r="I387" s="22" t="s">
        <v>81</v>
      </c>
      <c r="J387" s="22"/>
      <c r="K387" s="22"/>
      <c r="L387" s="22"/>
      <c r="M387" s="23"/>
      <c r="N387" s="23"/>
      <c r="O387" s="24" t="s">
        <v>82</v>
      </c>
      <c r="P387" s="23"/>
      <c r="Q387" s="23"/>
      <c r="R387" s="23"/>
      <c r="S387" s="22"/>
      <c r="T387" s="22" t="s">
        <v>83</v>
      </c>
      <c r="U387" s="23"/>
      <c r="V387" s="23"/>
      <c r="W387" s="23"/>
      <c r="X387" s="23"/>
      <c r="Y387" s="24" t="s">
        <v>84</v>
      </c>
      <c r="Z387" s="23"/>
      <c r="AA387" s="23"/>
      <c r="AB387" s="23"/>
      <c r="AC387" s="24" t="s">
        <v>85</v>
      </c>
      <c r="AD387" s="22"/>
      <c r="AE387" s="22"/>
      <c r="AF387" s="22"/>
      <c r="AG387" s="22"/>
      <c r="AH387" s="23"/>
      <c r="AI387" s="24" t="s">
        <v>86</v>
      </c>
      <c r="AJ387" s="23"/>
      <c r="AK387" s="23"/>
      <c r="AL387" s="22"/>
      <c r="AQ387" s="81">
        <f t="shared" si="1504"/>
        <v>7.1599999999999904</v>
      </c>
      <c r="AR387" s="82">
        <f t="shared" si="1505"/>
        <v>-38.882731834530958</v>
      </c>
      <c r="AS387" s="86">
        <f t="shared" si="1506"/>
        <v>70.679953430692933</v>
      </c>
      <c r="AT387" s="84"/>
      <c r="AU387" s="14">
        <f t="shared" si="1503"/>
        <v>2.5796191685465981</v>
      </c>
      <c r="AV387" s="86">
        <f t="shared" si="1524"/>
        <v>4.5023757560723479E-2</v>
      </c>
      <c r="AW387" s="137">
        <f t="shared" si="1523"/>
        <v>-5.6174499905461842E-4</v>
      </c>
    </row>
    <row r="388" spans="2:49" ht="18.649999999999999" customHeight="1" thickBot="1">
      <c r="B388" s="11"/>
      <c r="D388" s="217" t="s">
        <v>55</v>
      </c>
      <c r="E388" s="218"/>
      <c r="F388" s="219" t="s">
        <v>56</v>
      </c>
      <c r="G388" s="220"/>
      <c r="H388" s="204"/>
      <c r="I388" s="217" t="s">
        <v>87</v>
      </c>
      <c r="J388" s="218"/>
      <c r="K388" s="219" t="s">
        <v>88</v>
      </c>
      <c r="L388" s="220"/>
      <c r="M388" s="23"/>
      <c r="N388" s="213" t="s">
        <v>57</v>
      </c>
      <c r="O388" s="214"/>
      <c r="P388" s="215" t="s">
        <v>58</v>
      </c>
      <c r="Q388" s="216"/>
      <c r="R388" s="23"/>
      <c r="S388" s="217" t="s">
        <v>59</v>
      </c>
      <c r="T388" s="218"/>
      <c r="U388" s="219" t="s">
        <v>60</v>
      </c>
      <c r="V388" s="220"/>
      <c r="W388" s="22"/>
      <c r="X388" s="213" t="s">
        <v>61</v>
      </c>
      <c r="Y388" s="214"/>
      <c r="Z388" s="215" t="s">
        <v>62</v>
      </c>
      <c r="AA388" s="216"/>
      <c r="AB388" s="22"/>
      <c r="AC388" s="217" t="s">
        <v>63</v>
      </c>
      <c r="AD388" s="218"/>
      <c r="AE388" s="219" t="s">
        <v>89</v>
      </c>
      <c r="AF388" s="220"/>
      <c r="AG388" s="22"/>
      <c r="AH388" s="213" t="s">
        <v>64</v>
      </c>
      <c r="AI388" s="214"/>
      <c r="AJ388" s="215" t="s">
        <v>65</v>
      </c>
      <c r="AK388" s="216"/>
      <c r="AL388" s="22"/>
      <c r="AM388" s="25" t="s">
        <v>2</v>
      </c>
      <c r="AO388" s="132" t="s">
        <v>41</v>
      </c>
      <c r="AQ388" s="81">
        <f t="shared" si="1504"/>
        <v>7.1799999999999899</v>
      </c>
      <c r="AR388" s="82">
        <f t="shared" si="1505"/>
        <v>-38.928579790213561</v>
      </c>
      <c r="AS388" s="86">
        <f t="shared" si="1506"/>
        <v>70.731545814063864</v>
      </c>
      <c r="AT388" s="88"/>
      <c r="AU388" s="14">
        <f t="shared" si="1503"/>
        <v>2.5661503644350012</v>
      </c>
      <c r="AV388" s="86">
        <f t="shared" si="1524"/>
        <v>4.4788673465931357E-2</v>
      </c>
      <c r="AW388" s="137">
        <f t="shared" si="1523"/>
        <v>-5.5584553865107417E-4</v>
      </c>
    </row>
    <row r="389" spans="2:49" ht="18.649999999999999" customHeight="1" thickTop="1" thickBot="1">
      <c r="B389" s="36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9">
        <f t="shared" ref="L389" si="1669">IF(0=(1-$J$9*$K$9*$B389^2),10^14,$B389*$K$9/(1-$J$9*$K$9*$B389^2))</f>
        <v>1.7163650745089143</v>
      </c>
      <c r="N389" s="1">
        <f t="shared" ref="N389" si="1670">D389*I389+F389*I392-E389*J389-G389*J392</f>
        <v>1</v>
      </c>
      <c r="O389" s="9">
        <f t="shared" ref="O389" si="1671">(D389*J389+E389*I389+F389*J392+G389*I392)</f>
        <v>0</v>
      </c>
      <c r="P389" s="2">
        <f t="shared" ref="P389" si="1672">D389*K389+F389*K392-E389*L389-G389*L392</f>
        <v>0</v>
      </c>
      <c r="Q389" s="8">
        <f t="shared" ref="Q389" si="1673">(D389*L389+E389*K389+F389*L392+G389*K392)</f>
        <v>1.7163650745089143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1674">N389*S389+P389*S392-O389*T389-Q389*T392</f>
        <v>-1.3246530954672315</v>
      </c>
      <c r="Y389" s="9">
        <f t="shared" ref="Y389" si="1675">(N389*T389+O389*S389+P389*T392+Q389*S392)</f>
        <v>0</v>
      </c>
      <c r="Z389" s="2">
        <f t="shared" ref="Z389" si="1676">N389*U389+P389*U392-O389*V389-Q389*V392</f>
        <v>0</v>
      </c>
      <c r="AA389" s="8">
        <f t="shared" ref="AA389" si="1677">(N389*V389+O389*U389+P389*V392+Q389*U392)</f>
        <v>1.7163650745089143</v>
      </c>
      <c r="AB389" s="22"/>
      <c r="AC389" s="1">
        <v>1</v>
      </c>
      <c r="AD389" s="9">
        <v>0</v>
      </c>
      <c r="AE389" s="2">
        <v>0</v>
      </c>
      <c r="AF389" s="9">
        <f t="shared" ref="AF389" si="1678">$B389*$AE$9</f>
        <v>0.90797280000000014</v>
      </c>
      <c r="AH389" s="1">
        <f t="shared" ref="AH389" si="1679">X389*AC389+Z389*AC392-Y389*AD389-AA389*AD392</f>
        <v>-1.3246530954672315</v>
      </c>
      <c r="AI389" s="9">
        <f t="shared" ref="AI389" si="1680">(X389*AD389+Y389*AC389+Z389*AD392+AA389*AC392)</f>
        <v>0</v>
      </c>
      <c r="AJ389" s="2">
        <f t="shared" ref="AJ389" si="1681">X389*AE389+Z389*AE392-Y389*AF389-AA389*AF392</f>
        <v>0</v>
      </c>
      <c r="AK389" s="8">
        <f t="shared" ref="AK389" si="1682">(X389*AF389+Y389*AE389+Z389*AF392+AA389*AE392)</f>
        <v>0.51361609438886457</v>
      </c>
      <c r="AM389" s="26">
        <f t="shared" ref="AM389" si="1683">20*LOG((2*$AH$9)/(($AH$9*AH389+AJ389+$AH$9*AH392+AJ392)^2+($AH$9*AI389+AK389+$AH$9*AI392+AK392)^2)^0.5)</f>
        <v>-0.59865511045727859</v>
      </c>
      <c r="AO389" s="133">
        <f t="shared" ref="AO389" si="1684">((AI389^2+AJ389^2+AK389^2+AL389^2)/(AI392^2+AJ392^2+AK392^2+AL392^2))^0.5</f>
        <v>0.67870437681922824</v>
      </c>
      <c r="AP389" s="13"/>
      <c r="AQ389" s="81">
        <f t="shared" si="1504"/>
        <v>7.1999999999999904</v>
      </c>
      <c r="AR389" s="82">
        <f t="shared" si="1505"/>
        <v>-38.974315947511592</v>
      </c>
      <c r="AS389" s="86">
        <f t="shared" si="1506"/>
        <v>70.782868821352565</v>
      </c>
      <c r="AT389" s="88"/>
      <c r="AU389" s="14">
        <f t="shared" si="1503"/>
        <v>2.5527847506282888</v>
      </c>
      <c r="AV389" s="86">
        <f t="shared" si="1524"/>
        <v>4.4555390493592265E-2</v>
      </c>
      <c r="AW389" s="137">
        <f t="shared" si="1523"/>
        <v>-5.5002219813221978E-4</v>
      </c>
    </row>
    <row r="390" spans="2:49" ht="18.649999999999999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O390" s="134"/>
      <c r="AP390" s="33"/>
      <c r="AQ390" s="81">
        <f t="shared" si="1504"/>
        <v>7.21999999999999</v>
      </c>
      <c r="AR390" s="82">
        <f t="shared" si="1505"/>
        <v>-39.019940781234105</v>
      </c>
      <c r="AS390" s="86">
        <f t="shared" si="1506"/>
        <v>70.83392451636513</v>
      </c>
      <c r="AT390" s="88"/>
      <c r="AU390" s="14">
        <f t="shared" si="1503"/>
        <v>2.5395212952452919</v>
      </c>
      <c r="AV390" s="86">
        <f t="shared" si="1524"/>
        <v>4.432389063238603E-2</v>
      </c>
      <c r="AW390" s="137">
        <f t="shared" si="1523"/>
        <v>-5.4427382209505399E-4</v>
      </c>
    </row>
    <row r="391" spans="2:49" ht="18.649999999999999" customHeight="1" thickBot="1">
      <c r="D391" s="209" t="s">
        <v>66</v>
      </c>
      <c r="E391" s="210"/>
      <c r="F391" s="211" t="s">
        <v>67</v>
      </c>
      <c r="G391" s="212"/>
      <c r="H391" s="204"/>
      <c r="I391" s="209" t="s">
        <v>68</v>
      </c>
      <c r="J391" s="210"/>
      <c r="K391" s="211" t="s">
        <v>69</v>
      </c>
      <c r="L391" s="212"/>
      <c r="N391" s="213" t="s">
        <v>70</v>
      </c>
      <c r="O391" s="214"/>
      <c r="P391" s="215" t="s">
        <v>71</v>
      </c>
      <c r="Q391" s="216"/>
      <c r="S391" s="209" t="s">
        <v>72</v>
      </c>
      <c r="T391" s="210"/>
      <c r="U391" s="211" t="s">
        <v>73</v>
      </c>
      <c r="V391" s="212"/>
      <c r="W391" s="22"/>
      <c r="X391" s="213" t="s">
        <v>74</v>
      </c>
      <c r="Y391" s="214"/>
      <c r="Z391" s="215" t="s">
        <v>75</v>
      </c>
      <c r="AA391" s="216"/>
      <c r="AB391" s="22"/>
      <c r="AC391" s="209" t="s">
        <v>76</v>
      </c>
      <c r="AD391" s="210"/>
      <c r="AE391" s="211" t="s">
        <v>77</v>
      </c>
      <c r="AF391" s="212"/>
      <c r="AG391" s="22"/>
      <c r="AH391" s="213" t="s">
        <v>78</v>
      </c>
      <c r="AI391" s="214"/>
      <c r="AJ391" s="215" t="s">
        <v>79</v>
      </c>
      <c r="AK391" s="216"/>
      <c r="AL391" s="22"/>
      <c r="AM391" s="44" t="s">
        <v>6</v>
      </c>
      <c r="AO391" s="135" t="s">
        <v>42</v>
      </c>
      <c r="AP391" s="33"/>
      <c r="AQ391" s="81">
        <f t="shared" si="1504"/>
        <v>7.2399999999999904</v>
      </c>
      <c r="AR391" s="82">
        <f t="shared" si="1505"/>
        <v>-39.065454764075369</v>
      </c>
      <c r="AS391" s="86">
        <f t="shared" si="1506"/>
        <v>70.884714942270037</v>
      </c>
      <c r="AT391" s="88"/>
      <c r="AU391" s="14">
        <f t="shared" si="1503"/>
        <v>2.5263589790420409</v>
      </c>
      <c r="AV391" s="86">
        <f t="shared" si="1524"/>
        <v>4.4094156091584506E-2</v>
      </c>
      <c r="AW391" s="137">
        <f t="shared" si="1523"/>
        <v>-5.3859927512369917E-4</v>
      </c>
    </row>
    <row r="392" spans="2:49" ht="18.649999999999999" customHeight="1" thickTop="1" thickBot="1">
      <c r="D392" s="1">
        <v>0</v>
      </c>
      <c r="E392" s="8">
        <f t="shared" ref="E392" si="1685">$E$9*$B389</f>
        <v>0.63471520000000015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1686">D392*I389+F392*I392-E392*J389-G392*J392</f>
        <v>0</v>
      </c>
      <c r="O392" s="9">
        <f t="shared" ref="O392" si="1687">(D392*J389+E392*I389+F392*J392+G392*I392)</f>
        <v>0.63471520000000015</v>
      </c>
      <c r="P392" s="2">
        <f t="shared" ref="P392" si="1688">D392*K389+F392*K392-E392*L389-G392*L392</f>
        <v>-8.9403001539940741E-2</v>
      </c>
      <c r="Q392" s="8">
        <f t="shared" ref="Q392" si="1689">(D392*L389+E392*K389+F392*L392+G392*K392)</f>
        <v>0</v>
      </c>
      <c r="S392" s="1">
        <v>0</v>
      </c>
      <c r="T392" s="8">
        <f t="shared" ref="T392" si="1690">$T$9*$B389</f>
        <v>1.3544048000000002</v>
      </c>
      <c r="U392" s="2">
        <v>1</v>
      </c>
      <c r="V392" s="8">
        <v>0</v>
      </c>
      <c r="X392" s="1">
        <f t="shared" ref="X392" si="1691">N392*S389+P392*S392-O392*T389-Q392*T392</f>
        <v>0</v>
      </c>
      <c r="Y392" s="9">
        <f t="shared" ref="Y392" si="1692">(N392*T389+O392*S389+P392*T392+Q392*S392)</f>
        <v>0.51362734557989698</v>
      </c>
      <c r="Z392" s="2">
        <f t="shared" ref="Z392" si="1693">N392*U389+P392*U392-O392*V389-Q392*V392</f>
        <v>-8.9403001539940741E-2</v>
      </c>
      <c r="AA392" s="8">
        <f t="shared" ref="AA392" si="1694">(N392*V389+O392*U389+P392*V392+Q392*U392)</f>
        <v>0</v>
      </c>
      <c r="AB392" s="22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1695">X392*AC389+Z392*AC392-Y392*AD389-AA392*AD392</f>
        <v>0</v>
      </c>
      <c r="AI392" s="9">
        <f t="shared" ref="AI392" si="1696">(X392*AD389+Y392*AC389+Z392*AD392+AA392*AC392)</f>
        <v>0.51362734557989698</v>
      </c>
      <c r="AJ392" s="2">
        <f t="shared" ref="AJ392" si="1697">X392*AE389+Z392*AE392-Y392*AF389-AA392*AF392</f>
        <v>-0.55576266066268754</v>
      </c>
      <c r="AK392" s="8">
        <f t="shared" ref="AK392" si="1698">(X392*AF389+Y392*AE389+Z392*AF392+AA392*AE392)</f>
        <v>0</v>
      </c>
      <c r="AM392" s="45">
        <f t="shared" ref="AM392" si="1699">(180/PI())*ATAN(-1*(($AH$9*AJ389+AL389+$AH$9*AJ392+AL392)/($AH$9*AI389+AK389+$AH$9*AI392+AK392)))</f>
        <v>28.414421851980915</v>
      </c>
      <c r="AO392" s="206">
        <f t="shared" ref="AO392" si="1700">20*LOG(((($AH$9*AH389+AJ389-$AH$9*AH392-AJ392)^2+($AH$9*AI389+AK389-$AH$9*AI392-AK392)^2)/(($AH$9*AH389+AJ389+$AH$9*AH392+AJ392)^2+($AH$9*AI389+AK389+$AH$9*AI392+AK392)^2))^0.5)</f>
        <v>-8.9019658587656156</v>
      </c>
      <c r="AP392" s="33"/>
      <c r="AQ392" s="81">
        <f t="shared" si="1504"/>
        <v>7.25999999999999</v>
      </c>
      <c r="AR392" s="82">
        <f t="shared" si="1505"/>
        <v>-39.110858366609087</v>
      </c>
      <c r="AS392" s="86">
        <f t="shared" si="1506"/>
        <v>70.935242121850877</v>
      </c>
      <c r="AT392" s="88"/>
      <c r="AU392" s="14">
        <f t="shared" si="1503"/>
        <v>2.5132967952324319</v>
      </c>
      <c r="AV392" s="86">
        <f t="shared" si="1524"/>
        <v>4.3866169297884026E-2</v>
      </c>
      <c r="AW392" s="137">
        <f t="shared" si="1523"/>
        <v>-5.3299744139287462E-4</v>
      </c>
    </row>
    <row r="393" spans="2:49" ht="18.649999999999999" customHeight="1">
      <c r="AO393" s="33"/>
      <c r="AP393" s="33"/>
      <c r="AQ393" s="81">
        <f t="shared" si="1504"/>
        <v>7.2799999999999896</v>
      </c>
      <c r="AR393" s="82">
        <f t="shared" si="1505"/>
        <v>-39.156152057283343</v>
      </c>
      <c r="AS393" s="86">
        <f t="shared" si="1506"/>
        <v>70.985508057755524</v>
      </c>
      <c r="AT393" s="84"/>
      <c r="AU393" s="14">
        <f t="shared" si="1503"/>
        <v>2.5003337493081679</v>
      </c>
      <c r="AV393" s="86">
        <f t="shared" si="1524"/>
        <v>4.3639912892252927E-2</v>
      </c>
      <c r="AW393" s="137">
        <f t="shared" si="1523"/>
        <v>-5.2746722430127286E-4</v>
      </c>
    </row>
    <row r="394" spans="2:49" ht="18.649999999999999" customHeight="1" thickBot="1">
      <c r="D394" s="22" t="s">
        <v>80</v>
      </c>
      <c r="E394" s="22"/>
      <c r="F394" s="22"/>
      <c r="G394" s="22"/>
      <c r="H394" s="22"/>
      <c r="I394" s="22" t="s">
        <v>81</v>
      </c>
      <c r="J394" s="22"/>
      <c r="K394" s="22"/>
      <c r="L394" s="22"/>
      <c r="M394" s="23"/>
      <c r="N394" s="23"/>
      <c r="O394" s="24" t="s">
        <v>82</v>
      </c>
      <c r="P394" s="23"/>
      <c r="Q394" s="23"/>
      <c r="R394" s="23"/>
      <c r="S394" s="22"/>
      <c r="T394" s="22" t="s">
        <v>83</v>
      </c>
      <c r="U394" s="23"/>
      <c r="V394" s="23"/>
      <c r="W394" s="23"/>
      <c r="X394" s="23"/>
      <c r="Y394" s="24" t="s">
        <v>84</v>
      </c>
      <c r="Z394" s="23"/>
      <c r="AA394" s="23"/>
      <c r="AB394" s="23"/>
      <c r="AC394" s="24" t="s">
        <v>85</v>
      </c>
      <c r="AD394" s="22"/>
      <c r="AE394" s="22"/>
      <c r="AF394" s="22"/>
      <c r="AG394" s="22"/>
      <c r="AH394" s="23"/>
      <c r="AI394" s="24" t="s">
        <v>86</v>
      </c>
      <c r="AJ394" s="23"/>
      <c r="AK394" s="23"/>
      <c r="AL394" s="22"/>
      <c r="AQ394" s="81">
        <f t="shared" si="1504"/>
        <v>7.2999999999999901</v>
      </c>
      <c r="AR394" s="82">
        <f t="shared" si="1505"/>
        <v>-39.201336302416067</v>
      </c>
      <c r="AS394" s="86">
        <f t="shared" si="1506"/>
        <v>71.035514732741689</v>
      </c>
      <c r="AT394" s="84"/>
      <c r="AU394" s="14">
        <f t="shared" si="1503"/>
        <v>2.4874688588568534</v>
      </c>
      <c r="AV394" s="86">
        <f t="shared" si="1524"/>
        <v>4.3415369726918285E-2</v>
      </c>
      <c r="AW394" s="137">
        <f t="shared" si="1523"/>
        <v>-5.2200754609915223E-4</v>
      </c>
    </row>
    <row r="395" spans="2:49" ht="18.649999999999999" customHeight="1" thickBot="1">
      <c r="B395" s="11"/>
      <c r="D395" s="217" t="s">
        <v>55</v>
      </c>
      <c r="E395" s="218"/>
      <c r="F395" s="219" t="s">
        <v>56</v>
      </c>
      <c r="G395" s="220"/>
      <c r="H395" s="204"/>
      <c r="I395" s="217" t="s">
        <v>87</v>
      </c>
      <c r="J395" s="218"/>
      <c r="K395" s="219" t="s">
        <v>88</v>
      </c>
      <c r="L395" s="220"/>
      <c r="M395" s="23"/>
      <c r="N395" s="213" t="s">
        <v>57</v>
      </c>
      <c r="O395" s="214"/>
      <c r="P395" s="215" t="s">
        <v>58</v>
      </c>
      <c r="Q395" s="216"/>
      <c r="R395" s="23"/>
      <c r="S395" s="217" t="s">
        <v>59</v>
      </c>
      <c r="T395" s="218"/>
      <c r="U395" s="219" t="s">
        <v>60</v>
      </c>
      <c r="V395" s="220"/>
      <c r="W395" s="22"/>
      <c r="X395" s="213" t="s">
        <v>61</v>
      </c>
      <c r="Y395" s="214"/>
      <c r="Z395" s="215" t="s">
        <v>62</v>
      </c>
      <c r="AA395" s="216"/>
      <c r="AB395" s="22"/>
      <c r="AC395" s="217" t="s">
        <v>63</v>
      </c>
      <c r="AD395" s="218"/>
      <c r="AE395" s="219" t="s">
        <v>89</v>
      </c>
      <c r="AF395" s="220"/>
      <c r="AG395" s="22"/>
      <c r="AH395" s="213" t="s">
        <v>64</v>
      </c>
      <c r="AI395" s="214"/>
      <c r="AJ395" s="215" t="s">
        <v>65</v>
      </c>
      <c r="AK395" s="216"/>
      <c r="AL395" s="22"/>
      <c r="AM395" s="25" t="s">
        <v>2</v>
      </c>
      <c r="AO395" s="132" t="s">
        <v>41</v>
      </c>
      <c r="AQ395" s="81">
        <f t="shared" si="1504"/>
        <v>7.3199999999999896</v>
      </c>
      <c r="AR395" s="82">
        <f t="shared" si="1505"/>
        <v>-39.246411566191171</v>
      </c>
      <c r="AS395" s="86">
        <f t="shared" si="1506"/>
        <v>71.085264109918825</v>
      </c>
      <c r="AT395" s="88"/>
      <c r="AU395" s="14">
        <f t="shared" si="1503"/>
        <v>2.4747011533967505</v>
      </c>
      <c r="AV395" s="86">
        <f t="shared" si="1524"/>
        <v>4.3192522862255139E-2</v>
      </c>
      <c r="AW395" s="137">
        <f t="shared" si="1523"/>
        <v>-5.1661734753715393E-4</v>
      </c>
    </row>
    <row r="396" spans="2:49" ht="18.649999999999999" customHeight="1" thickTop="1" thickBot="1">
      <c r="B396" s="36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9">
        <f t="shared" ref="L396" si="1701">IF(0=(1-$J$9*$K$9*$B396^2),10^14,$B396*$K$9/(1-$J$9*$K$9*$B396^2))</f>
        <v>1.7848003636051735</v>
      </c>
      <c r="N396" s="1">
        <f t="shared" ref="N396" si="1702">D396*I396+F396*I399-E396*J396-G396*J399</f>
        <v>1</v>
      </c>
      <c r="O396" s="9">
        <f t="shared" ref="O396" si="1703">(D396*J396+E396*I396+F396*J399+G396*I399)</f>
        <v>0</v>
      </c>
      <c r="P396" s="2">
        <f t="shared" ref="P396" si="1704">D396*K396+F396*K399-E396*L396-G396*L399</f>
        <v>0</v>
      </c>
      <c r="Q396" s="8">
        <f t="shared" ref="Q396" si="1705">(D396*L396+E396*K396+F396*L399+G396*K399)</f>
        <v>1.7848003636051735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1706">N396*S396+P396*S399-O396*T396-Q396*T399</f>
        <v>-1.4605090041426743</v>
      </c>
      <c r="Y396" s="9">
        <f t="shared" ref="Y396" si="1707">(N396*T396+O396*S396+P396*T399+Q396*S399)</f>
        <v>0</v>
      </c>
      <c r="Z396" s="2">
        <f t="shared" ref="Z396" si="1708">N396*U396+P396*U399-O396*V396-Q396*V399</f>
        <v>0</v>
      </c>
      <c r="AA396" s="8">
        <f t="shared" ref="AA396" si="1709">(N396*V396+O396*U396+P396*V399+Q396*U399)</f>
        <v>1.7848003636051735</v>
      </c>
      <c r="AB396" s="22"/>
      <c r="AC396" s="1">
        <v>1</v>
      </c>
      <c r="AD396" s="9">
        <v>0</v>
      </c>
      <c r="AE396" s="2">
        <v>0</v>
      </c>
      <c r="AF396" s="9">
        <f t="shared" ref="AF396" si="1710">$B396*$AE$9</f>
        <v>0.92418659999999997</v>
      </c>
      <c r="AH396" s="1">
        <f t="shared" ref="AH396" si="1711">X396*AC396+Z396*AC399-Y396*AD396-AA396*AD399</f>
        <v>-1.4605090041426743</v>
      </c>
      <c r="AI396" s="9">
        <f t="shared" ref="AI396" si="1712">(X396*AD396+Y396*AC396+Z396*AD399+AA396*AC399)</f>
        <v>0</v>
      </c>
      <c r="AJ396" s="2">
        <f t="shared" ref="AJ396" si="1713">X396*AE396+Z396*AE399-Y396*AF396-AA396*AF399</f>
        <v>0</v>
      </c>
      <c r="AK396" s="8">
        <f t="shared" ref="AK396" si="1714">(X396*AF396+Y396*AE396+Z396*AF399+AA396*AE399)</f>
        <v>0.43501751279716938</v>
      </c>
      <c r="AM396" s="26">
        <f t="shared" ref="AM396" si="1715">20*LOG((2*$AH$9)/(($AH$9*AH396+AJ396+$AH$9*AH399+AJ399)^2+($AH$9*AI396+AK396+$AH$9*AI399+AK399)^2)^0.5)</f>
        <v>-0.80963015932361337</v>
      </c>
      <c r="AO396" s="133">
        <f t="shared" ref="AO396" si="1716">((AI396^2+AJ396^2+AK396^2+AL396^2)/(AI399^2+AJ399^2+AK399^2+AL399^2))^0.5</f>
        <v>0.61680943355874618</v>
      </c>
      <c r="AP396" s="13"/>
      <c r="AQ396" s="81">
        <f t="shared" si="1504"/>
        <v>7.3399999999999901</v>
      </c>
      <c r="AR396" s="82">
        <f t="shared" si="1505"/>
        <v>-39.291378310655233</v>
      </c>
      <c r="AS396" s="86">
        <f t="shared" si="1506"/>
        <v>71.134758132986761</v>
      </c>
      <c r="AT396" s="88"/>
      <c r="AU396" s="14">
        <f t="shared" si="1503"/>
        <v>2.4620296742022232</v>
      </c>
      <c r="AV396" s="86">
        <f t="shared" si="1524"/>
        <v>4.2971355563853418E-2</v>
      </c>
      <c r="AW396" s="137">
        <f t="shared" si="1523"/>
        <v>-5.1129558749679832E-4</v>
      </c>
    </row>
    <row r="397" spans="2:49" ht="18.649999999999999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O397" s="134"/>
      <c r="AP397" s="33"/>
      <c r="AQ397" s="81">
        <f t="shared" si="1504"/>
        <v>7.3599999999999897</v>
      </c>
      <c r="AR397" s="82">
        <f t="shared" si="1505"/>
        <v>-39.336236995714749</v>
      </c>
      <c r="AS397" s="86">
        <f t="shared" si="1506"/>
        <v>71.183998726470804</v>
      </c>
      <c r="AT397" s="88"/>
      <c r="AU397" s="14">
        <f t="shared" si="1503"/>
        <v>2.4494534741328668</v>
      </c>
      <c r="AV397" s="86">
        <f t="shared" si="1524"/>
        <v>4.2751851299627108E-2</v>
      </c>
      <c r="AW397" s="137">
        <f t="shared" si="1523"/>
        <v>-5.0604124266824307E-4</v>
      </c>
    </row>
    <row r="398" spans="2:49" ht="18.649999999999999" customHeight="1" thickBot="1">
      <c r="D398" s="209" t="s">
        <v>66</v>
      </c>
      <c r="E398" s="210"/>
      <c r="F398" s="211" t="s">
        <v>67</v>
      </c>
      <c r="G398" s="212"/>
      <c r="H398" s="204"/>
      <c r="I398" s="209" t="s">
        <v>68</v>
      </c>
      <c r="J398" s="210"/>
      <c r="K398" s="211" t="s">
        <v>69</v>
      </c>
      <c r="L398" s="212"/>
      <c r="N398" s="213" t="s">
        <v>70</v>
      </c>
      <c r="O398" s="214"/>
      <c r="P398" s="215" t="s">
        <v>71</v>
      </c>
      <c r="Q398" s="216"/>
      <c r="S398" s="209" t="s">
        <v>72</v>
      </c>
      <c r="T398" s="210"/>
      <c r="U398" s="211" t="s">
        <v>73</v>
      </c>
      <c r="V398" s="212"/>
      <c r="W398" s="22"/>
      <c r="X398" s="213" t="s">
        <v>74</v>
      </c>
      <c r="Y398" s="214"/>
      <c r="Z398" s="215" t="s">
        <v>75</v>
      </c>
      <c r="AA398" s="216"/>
      <c r="AB398" s="22"/>
      <c r="AC398" s="209" t="s">
        <v>76</v>
      </c>
      <c r="AD398" s="210"/>
      <c r="AE398" s="211" t="s">
        <v>77</v>
      </c>
      <c r="AF398" s="212"/>
      <c r="AG398" s="22"/>
      <c r="AH398" s="213" t="s">
        <v>78</v>
      </c>
      <c r="AI398" s="214"/>
      <c r="AJ398" s="215" t="s">
        <v>79</v>
      </c>
      <c r="AK398" s="216"/>
      <c r="AL398" s="22"/>
      <c r="AM398" s="44" t="s">
        <v>6</v>
      </c>
      <c r="AO398" s="135" t="s">
        <v>42</v>
      </c>
      <c r="AP398" s="33"/>
      <c r="AQ398" s="81">
        <f t="shared" si="1504"/>
        <v>7.3799999999999901</v>
      </c>
      <c r="AR398" s="82">
        <f t="shared" si="1505"/>
        <v>-39.380988079133843</v>
      </c>
      <c r="AS398" s="86">
        <f t="shared" si="1506"/>
        <v>71.232987795953463</v>
      </c>
      <c r="AT398" s="88"/>
      <c r="AU398" s="14">
        <f t="shared" si="1503"/>
        <v>2.4369716174768095</v>
      </c>
      <c r="AV398" s="86">
        <f t="shared" si="1524"/>
        <v>4.2533993736838423E-2</v>
      </c>
      <c r="AW398" s="137">
        <f t="shared" si="1523"/>
        <v>-5.0085330718657468E-4</v>
      </c>
    </row>
    <row r="399" spans="2:49" ht="18.649999999999999" customHeight="1" thickTop="1" thickBot="1">
      <c r="D399" s="1">
        <v>0</v>
      </c>
      <c r="E399" s="8">
        <f t="shared" ref="E399" si="1717">$E$9*$B396</f>
        <v>0.6460494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1718">D399*I396+F399*I399-E399*J396-G399*J399</f>
        <v>0</v>
      </c>
      <c r="O399" s="9">
        <f t="shared" ref="O399" si="1719">(D399*J396+E399*I396+F399*J399+G399*I399)</f>
        <v>0.6460494</v>
      </c>
      <c r="P399" s="2">
        <f t="shared" ref="P399" si="1720">D399*K396+F399*K399-E399*L396-G399*L399</f>
        <v>-0.15306920402690416</v>
      </c>
      <c r="Q399" s="8">
        <f t="shared" ref="Q399" si="1721">(D399*L396+E399*K396+F399*L399+G399*K399)</f>
        <v>0</v>
      </c>
      <c r="S399" s="1">
        <v>0</v>
      </c>
      <c r="T399" s="8">
        <f t="shared" ref="T399" si="1722">$T$9*$B396</f>
        <v>1.3785905999999999</v>
      </c>
      <c r="U399" s="2">
        <v>1</v>
      </c>
      <c r="V399" s="8">
        <v>0</v>
      </c>
      <c r="X399" s="1">
        <f t="shared" ref="X399" si="1723">N399*S396+P399*S399-O399*T396-Q399*T399</f>
        <v>0</v>
      </c>
      <c r="Y399" s="9">
        <f t="shared" ref="Y399" si="1724">(N399*T396+O399*S396+P399*T399+Q399*S399)</f>
        <v>0.43502963417902779</v>
      </c>
      <c r="Z399" s="2">
        <f t="shared" ref="Z399" si="1725">N399*U396+P399*U399-O399*V396-Q399*V399</f>
        <v>-0.15306920402690416</v>
      </c>
      <c r="AA399" s="8">
        <f t="shared" ref="AA399" si="1726">(N399*V396+O399*U396+P399*V399+Q399*U399)</f>
        <v>0</v>
      </c>
      <c r="AB399" s="22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1727">X399*AC396+Z399*AC399-Y399*AD396-AA399*AD399</f>
        <v>0</v>
      </c>
      <c r="AI399" s="9">
        <f t="shared" ref="AI399" si="1728">(X399*AD396+Y399*AC396+Z399*AD399+AA399*AC399)</f>
        <v>0.43502963417902779</v>
      </c>
      <c r="AJ399" s="2">
        <f t="shared" ref="AJ399" si="1729">X399*AE396+Z399*AE399-Y399*AF396-AA399*AF399</f>
        <v>-0.55511776253806366</v>
      </c>
      <c r="AK399" s="8">
        <f t="shared" ref="AK399" si="1730">(X399*AF396+Y399*AE396+Z399*AF399+AA399*AE399)</f>
        <v>0</v>
      </c>
      <c r="AM399" s="45">
        <f t="shared" ref="AM399" si="1731">(180/PI())*ATAN(-1*(($AH$9*AJ396+AL396+$AH$9*AJ399+AL399)/($AH$9*AI396+AK396+$AH$9*AI399+AK399)))</f>
        <v>32.539171181388767</v>
      </c>
      <c r="AO399" s="206">
        <f t="shared" ref="AO399" si="1732">20*LOG(((($AH$9*AH396+AJ396-$AH$9*AH399-AJ399)^2+($AH$9*AI396+AK396-$AH$9*AI399-AK399)^2)/(($AH$9*AH396+AJ396+$AH$9*AH399+AJ399)^2+($AH$9*AI396+AK396+$AH$9*AI399+AK399)^2))^0.5)</f>
        <v>-7.6935042920814025</v>
      </c>
      <c r="AP399" s="33"/>
      <c r="AQ399" s="81">
        <f t="shared" si="1504"/>
        <v>7.3999999999999897</v>
      </c>
      <c r="AR399" s="82">
        <f t="shared" si="1505"/>
        <v>-39.425632016532617</v>
      </c>
      <c r="AS399" s="86">
        <f t="shared" si="1506"/>
        <v>71.281727228302998</v>
      </c>
      <c r="AT399" s="88"/>
      <c r="AU399" s="14">
        <f t="shared" si="1503"/>
        <v>2.4245831797805701</v>
      </c>
      <c r="AV399" s="139"/>
      <c r="AW399" s="137">
        <f t="shared" si="1523"/>
        <v>-4.9573079232693453E-4</v>
      </c>
    </row>
    <row r="400" spans="2:49" ht="18.649999999999999" customHeight="1">
      <c r="AO400" s="33"/>
      <c r="AP400" s="33"/>
      <c r="AQ400" s="81">
        <f t="shared" si="1504"/>
        <v>7.4199999999999902</v>
      </c>
      <c r="AR400" s="82">
        <f t="shared" si="1505"/>
        <v>-39.470169261385905</v>
      </c>
      <c r="AS400" s="86">
        <f t="shared" si="1506"/>
        <v>71.33021889189861</v>
      </c>
      <c r="AT400" s="84"/>
      <c r="AU400" s="84"/>
      <c r="AV400" s="139"/>
      <c r="AW400" s="137">
        <f t="shared" si="1523"/>
        <v>-4.9067272615432151E-4</v>
      </c>
    </row>
    <row r="401" spans="2:49" ht="18.649999999999999" customHeight="1" thickBot="1">
      <c r="D401" s="22" t="s">
        <v>80</v>
      </c>
      <c r="E401" s="22"/>
      <c r="F401" s="22"/>
      <c r="G401" s="22"/>
      <c r="H401" s="22"/>
      <c r="I401" s="22" t="s">
        <v>81</v>
      </c>
      <c r="J401" s="22"/>
      <c r="K401" s="22"/>
      <c r="L401" s="22"/>
      <c r="M401" s="23"/>
      <c r="N401" s="23"/>
      <c r="O401" s="24" t="s">
        <v>82</v>
      </c>
      <c r="P401" s="23"/>
      <c r="Q401" s="23"/>
      <c r="R401" s="23"/>
      <c r="S401" s="22"/>
      <c r="T401" s="22" t="s">
        <v>83</v>
      </c>
      <c r="U401" s="23"/>
      <c r="V401" s="23"/>
      <c r="W401" s="23"/>
      <c r="X401" s="23"/>
      <c r="Y401" s="24" t="s">
        <v>84</v>
      </c>
      <c r="Z401" s="23"/>
      <c r="AA401" s="23"/>
      <c r="AB401" s="23"/>
      <c r="AC401" s="24" t="s">
        <v>85</v>
      </c>
      <c r="AD401" s="22"/>
      <c r="AE401" s="22"/>
      <c r="AF401" s="22"/>
      <c r="AG401" s="22"/>
      <c r="AH401" s="23"/>
      <c r="AI401" s="24" t="s">
        <v>86</v>
      </c>
      <c r="AJ401" s="23"/>
      <c r="AK401" s="23"/>
      <c r="AL401" s="22"/>
      <c r="AQ401" s="81">
        <f t="shared" si="1504"/>
        <v>7.4399999999999897</v>
      </c>
      <c r="AR401" s="82">
        <f t="shared" si="1505"/>
        <v>-39.514600265022487</v>
      </c>
      <c r="AS401" s="86">
        <f t="shared" si="1506"/>
        <v>71.378464636852414</v>
      </c>
      <c r="AT401" s="84"/>
      <c r="AU401" s="84"/>
      <c r="AV401" s="139"/>
      <c r="AW401" s="137">
        <f t="shared" si="1523"/>
        <v>-4.856781532274048E-4</v>
      </c>
    </row>
    <row r="402" spans="2:49" ht="18.649999999999999" customHeight="1" thickBot="1">
      <c r="B402" s="11"/>
      <c r="D402" s="217" t="s">
        <v>55</v>
      </c>
      <c r="E402" s="218"/>
      <c r="F402" s="219" t="s">
        <v>56</v>
      </c>
      <c r="G402" s="220"/>
      <c r="H402" s="204"/>
      <c r="I402" s="217" t="s">
        <v>87</v>
      </c>
      <c r="J402" s="218"/>
      <c r="K402" s="219" t="s">
        <v>88</v>
      </c>
      <c r="L402" s="220"/>
      <c r="M402" s="23"/>
      <c r="N402" s="213" t="s">
        <v>57</v>
      </c>
      <c r="O402" s="214"/>
      <c r="P402" s="215" t="s">
        <v>58</v>
      </c>
      <c r="Q402" s="216"/>
      <c r="R402" s="23"/>
      <c r="S402" s="217" t="s">
        <v>59</v>
      </c>
      <c r="T402" s="218"/>
      <c r="U402" s="219" t="s">
        <v>60</v>
      </c>
      <c r="V402" s="220"/>
      <c r="W402" s="22"/>
      <c r="X402" s="213" t="s">
        <v>61</v>
      </c>
      <c r="Y402" s="214"/>
      <c r="Z402" s="215" t="s">
        <v>62</v>
      </c>
      <c r="AA402" s="216"/>
      <c r="AB402" s="22"/>
      <c r="AC402" s="217" t="s">
        <v>63</v>
      </c>
      <c r="AD402" s="218"/>
      <c r="AE402" s="219" t="s">
        <v>89</v>
      </c>
      <c r="AF402" s="220"/>
      <c r="AG402" s="22"/>
      <c r="AH402" s="213" t="s">
        <v>64</v>
      </c>
      <c r="AI402" s="214"/>
      <c r="AJ402" s="215" t="s">
        <v>65</v>
      </c>
      <c r="AK402" s="216"/>
      <c r="AL402" s="22"/>
      <c r="AM402" s="25" t="s">
        <v>2</v>
      </c>
      <c r="AO402" s="132" t="s">
        <v>41</v>
      </c>
      <c r="AQ402" s="81">
        <f t="shared" si="1504"/>
        <v>7.4599999999999804</v>
      </c>
      <c r="AR402" s="82">
        <f t="shared" si="1505"/>
        <v>-39.558925476624836</v>
      </c>
      <c r="AS402" s="86">
        <f t="shared" si="1506"/>
        <v>71.426466295228465</v>
      </c>
      <c r="AT402" s="88"/>
      <c r="AU402" s="84"/>
      <c r="AV402" s="139"/>
      <c r="AW402" s="137">
        <f t="shared" si="1523"/>
        <v>-4.8074613427726682E-4</v>
      </c>
    </row>
    <row r="403" spans="2:49" ht="18.649999999999999" customHeight="1" thickTop="1" thickBot="1">
      <c r="B403" s="36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9">
        <f t="shared" ref="L403" si="1733">IF(0=(1-$J$9*$K$9*$B403^2),10^14,$B403*$K$9/(1-$J$9*$K$9*$B403^2))</f>
        <v>1.8569880420863947</v>
      </c>
      <c r="N403" s="1">
        <f t="shared" ref="N403" si="1734">D403*I403+F403*I406-E403*J403-G403*J406</f>
        <v>1</v>
      </c>
      <c r="O403" s="9">
        <f t="shared" ref="O403" si="1735">(D403*J403+E403*I403+F403*J406+G403*I406)</f>
        <v>0</v>
      </c>
      <c r="P403" s="2">
        <f t="shared" ref="P403" si="1736">D403*K403+F403*K406-E403*L403-G403*L406</f>
        <v>0</v>
      </c>
      <c r="Q403" s="8">
        <f t="shared" ref="Q403" si="1737">(D403*L403+E403*K403+F403*L406+G403*K406)</f>
        <v>1.8569880420863947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1738">N403*S403+P403*S406-O403*T403-Q403*T406</f>
        <v>-1.6049390005210009</v>
      </c>
      <c r="Y403" s="9">
        <f t="shared" ref="Y403" si="1739">(N403*T403+O403*S403+P403*T406+Q403*S406)</f>
        <v>0</v>
      </c>
      <c r="Z403" s="2">
        <f t="shared" ref="Z403" si="1740">N403*U403+P403*U406-O403*V403-Q403*V406</f>
        <v>0</v>
      </c>
      <c r="AA403" s="8">
        <f t="shared" ref="AA403" si="1741">(N403*V403+O403*U403+P403*V406+Q403*U406)</f>
        <v>1.8569880420863947</v>
      </c>
      <c r="AB403" s="22"/>
      <c r="AC403" s="1">
        <v>1</v>
      </c>
      <c r="AD403" s="9">
        <v>0</v>
      </c>
      <c r="AE403" s="2">
        <v>0</v>
      </c>
      <c r="AF403" s="9">
        <f t="shared" ref="AF403" si="1742">$B403*$AE$9</f>
        <v>0.94040039999999991</v>
      </c>
      <c r="AH403" s="1">
        <f t="shared" ref="AH403" si="1743">X403*AC403+Z403*AC406-Y403*AD403-AA403*AD406</f>
        <v>-1.6049390005210009</v>
      </c>
      <c r="AI403" s="9">
        <f t="shared" ref="AI403" si="1744">(X403*AD403+Y403*AC403+Z403*AD406+AA403*AC406)</f>
        <v>0</v>
      </c>
      <c r="AJ403" s="2">
        <f t="shared" ref="AJ403" si="1745">X403*AE403+Z403*AE406-Y403*AF403-AA403*AF406</f>
        <v>0</v>
      </c>
      <c r="AK403" s="8">
        <f t="shared" ref="AK403" si="1746">(X403*AF403+Y403*AE403+Z403*AF406+AA403*AE406)</f>
        <v>0.34770276402084543</v>
      </c>
      <c r="AM403" s="26">
        <f t="shared" ref="AM403" si="1747">20*LOG((2*$AH$9)/(($AH$9*AH403+AJ403+$AH$9*AH406+AJ406)^2+($AH$9*AI403+AK403+$AH$9*AI406+AK406)^2)^0.5)</f>
        <v>-1.0701126190790788</v>
      </c>
      <c r="AO403" s="133">
        <f t="shared" ref="AO403" si="1748">((AI403^2+AJ403^2+AK403^2+AL403^2)/(AI406^2+AJ406^2+AK406^2+AL406^2))^0.5</f>
        <v>0.53592303141466047</v>
      </c>
      <c r="AP403" s="13"/>
      <c r="AQ403" s="81">
        <f t="shared" si="1504"/>
        <v>7.47999999999998</v>
      </c>
      <c r="AR403" s="82">
        <f t="shared" si="1505"/>
        <v>-39.603145343229301</v>
      </c>
      <c r="AS403" s="86">
        <f t="shared" si="1506"/>
        <v>71.47422568125846</v>
      </c>
      <c r="AT403" s="88"/>
      <c r="AU403" s="84"/>
      <c r="AV403" s="139"/>
      <c r="AW403" s="137">
        <f t="shared" si="1523"/>
        <v>-4.7587574590061531E-4</v>
      </c>
    </row>
    <row r="404" spans="2:49" ht="18.649999999999999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O404" s="134"/>
      <c r="AP404" s="33"/>
      <c r="AQ404" s="81">
        <f t="shared" si="1504"/>
        <v>7.4999999999999796</v>
      </c>
      <c r="AR404" s="82">
        <f t="shared" si="1505"/>
        <v>-39.647260309726576</v>
      </c>
      <c r="AS404" s="86">
        <f t="shared" si="1506"/>
        <v>71.521744591554508</v>
      </c>
      <c r="AT404" s="88"/>
      <c r="AU404" s="84"/>
      <c r="AV404" s="139"/>
      <c r="AW404" s="137">
        <f t="shared" si="1523"/>
        <v>-4.7106608026843005E-4</v>
      </c>
    </row>
    <row r="405" spans="2:49" ht="18.649999999999999" customHeight="1" thickBot="1">
      <c r="D405" s="209" t="s">
        <v>66</v>
      </c>
      <c r="E405" s="210"/>
      <c r="F405" s="211" t="s">
        <v>67</v>
      </c>
      <c r="G405" s="212"/>
      <c r="H405" s="204"/>
      <c r="I405" s="209" t="s">
        <v>68</v>
      </c>
      <c r="J405" s="210"/>
      <c r="K405" s="211" t="s">
        <v>69</v>
      </c>
      <c r="L405" s="212"/>
      <c r="N405" s="213" t="s">
        <v>70</v>
      </c>
      <c r="O405" s="214"/>
      <c r="P405" s="215" t="s">
        <v>71</v>
      </c>
      <c r="Q405" s="216"/>
      <c r="S405" s="209" t="s">
        <v>72</v>
      </c>
      <c r="T405" s="210"/>
      <c r="U405" s="211" t="s">
        <v>73</v>
      </c>
      <c r="V405" s="212"/>
      <c r="W405" s="22"/>
      <c r="X405" s="213" t="s">
        <v>74</v>
      </c>
      <c r="Y405" s="214"/>
      <c r="Z405" s="215" t="s">
        <v>75</v>
      </c>
      <c r="AA405" s="216"/>
      <c r="AB405" s="22"/>
      <c r="AC405" s="209" t="s">
        <v>76</v>
      </c>
      <c r="AD405" s="210"/>
      <c r="AE405" s="211" t="s">
        <v>77</v>
      </c>
      <c r="AF405" s="212"/>
      <c r="AG405" s="22"/>
      <c r="AH405" s="213" t="s">
        <v>78</v>
      </c>
      <c r="AI405" s="214"/>
      <c r="AJ405" s="215" t="s">
        <v>79</v>
      </c>
      <c r="AK405" s="216"/>
      <c r="AL405" s="22"/>
      <c r="AM405" s="44" t="s">
        <v>6</v>
      </c>
      <c r="AO405" s="135" t="s">
        <v>42</v>
      </c>
      <c r="AP405" s="33"/>
      <c r="AQ405" s="81">
        <f t="shared" si="1504"/>
        <v>7.51999999999998</v>
      </c>
      <c r="AR405" s="82">
        <f t="shared" si="1505"/>
        <v>-39.691270818862783</v>
      </c>
      <c r="AS405" s="86">
        <f t="shared" si="1506"/>
        <v>71.569024805318932</v>
      </c>
      <c r="AT405" s="88"/>
      <c r="AU405" s="84"/>
      <c r="AV405" s="139"/>
      <c r="AW405" s="137">
        <f t="shared" si="1523"/>
        <v>-4.6631624482593284E-4</v>
      </c>
    </row>
    <row r="406" spans="2:49" ht="18.649999999999999" customHeight="1" thickTop="1" thickBot="1">
      <c r="D406" s="1">
        <v>0</v>
      </c>
      <c r="E406" s="8">
        <f t="shared" ref="E406" si="1749">$E$9*$B403</f>
        <v>0.65738359999999996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1750">D406*I403+F406*I406-E406*J403-G406*J406</f>
        <v>0</v>
      </c>
      <c r="O406" s="9">
        <f t="shared" ref="O406" si="1751">(D406*J403+E406*I403+F406*J406+G406*I406)</f>
        <v>0.65738359999999996</v>
      </c>
      <c r="P406" s="2">
        <f t="shared" ref="P406" si="1752">D406*K403+F406*K406-E406*L403-G406*L406</f>
        <v>-0.22075348426370556</v>
      </c>
      <c r="Q406" s="8">
        <f t="shared" ref="Q406" si="1753">(D406*L403+E406*K403+F406*L406+G406*K406)</f>
        <v>0</v>
      </c>
      <c r="S406" s="1">
        <v>0</v>
      </c>
      <c r="T406" s="8">
        <f t="shared" ref="T406" si="1754">$T$9*$B403</f>
        <v>1.4027763999999998</v>
      </c>
      <c r="U406" s="2">
        <v>1</v>
      </c>
      <c r="V406" s="8">
        <v>0</v>
      </c>
      <c r="X406" s="1">
        <f t="shared" ref="X406" si="1755">N406*S403+P406*S406-O406*T403-Q406*T406</f>
        <v>0</v>
      </c>
      <c r="Y406" s="9">
        <f t="shared" ref="Y406" si="1756">(N406*T403+O406*S403+P406*T406+Q406*S406)</f>
        <v>0.34771582205710244</v>
      </c>
      <c r="Z406" s="2">
        <f t="shared" ref="Z406" si="1757">N406*U403+P406*U406-O406*V403-Q406*V406</f>
        <v>-0.22075348426370556</v>
      </c>
      <c r="AA406" s="8">
        <f t="shared" ref="AA406" si="1758">(N406*V403+O406*U403+P406*V406+Q406*U406)</f>
        <v>0</v>
      </c>
      <c r="AB406" s="22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1759">X406*AC403+Z406*AC406-Y406*AD403-AA406*AD406</f>
        <v>0</v>
      </c>
      <c r="AI406" s="9">
        <f t="shared" ref="AI406" si="1760">(X406*AD403+Y406*AC403+Z406*AD406+AA406*AC406)</f>
        <v>0.34771582205710244</v>
      </c>
      <c r="AJ406" s="2">
        <f t="shared" ref="AJ406" si="1761">X406*AE403+Z406*AE406-Y406*AF403-AA406*AF406</f>
        <v>-0.54774558241253346</v>
      </c>
      <c r="AK406" s="8">
        <f t="shared" ref="AK406" si="1762">(X406*AF403+Y406*AE403+Z406*AF406+AA406*AE406)</f>
        <v>0</v>
      </c>
      <c r="AM406" s="45">
        <f t="shared" ref="AM406" si="1763">(180/PI())*ATAN(-1*(($AH$9*AJ403+AL403+$AH$9*AJ406+AL406)/($AH$9*AI403+AK403+$AH$9*AI406+AK406)))</f>
        <v>38.225692242282761</v>
      </c>
      <c r="AO406" s="206">
        <f t="shared" ref="AO406" si="1764">20*LOG(((($AH$9*AH403+AJ403-$AH$9*AH406-AJ406)^2+($AH$9*AI403+AK403-$AH$9*AI406-AK406)^2)/(($AH$9*AH403+AJ403+$AH$9*AH406+AJ406)^2+($AH$9*AI403+AK403+$AH$9*AI406+AK406)^2))^0.5)</f>
        <v>-6.6076235190836723</v>
      </c>
      <c r="AP406" s="33"/>
      <c r="AQ406" s="81">
        <f t="shared" si="1504"/>
        <v>7.5399999999999796</v>
      </c>
      <c r="AR406" s="82">
        <f t="shared" si="1505"/>
        <v>-39.735177311240754</v>
      </c>
      <c r="AS406" s="86">
        <f t="shared" si="1506"/>
        <v>71.616068084551074</v>
      </c>
      <c r="AT406" s="88"/>
      <c r="AU406" s="84"/>
      <c r="AV406" s="139"/>
      <c r="AW406" s="137">
        <f t="shared" si="1523"/>
        <v>-4.6162536201377823E-4</v>
      </c>
    </row>
    <row r="407" spans="2:49" ht="18.649999999999999" customHeight="1">
      <c r="AO407" s="33"/>
      <c r="AP407" s="33"/>
      <c r="AQ407" s="81">
        <f t="shared" si="1504"/>
        <v>7.5599999999999801</v>
      </c>
      <c r="AR407" s="82">
        <f t="shared" si="1505"/>
        <v>-39.778980225321874</v>
      </c>
      <c r="AS407" s="86">
        <f t="shared" si="1506"/>
        <v>71.662876174251238</v>
      </c>
      <c r="AT407" s="84"/>
      <c r="AU407" s="84"/>
      <c r="AV407" s="139"/>
      <c r="AW407" s="137">
        <f t="shared" si="1523"/>
        <v>-4.5699256898249619E-4</v>
      </c>
    </row>
    <row r="408" spans="2:49" ht="18.649999999999999" customHeight="1" thickBot="1">
      <c r="D408" s="22" t="s">
        <v>80</v>
      </c>
      <c r="E408" s="22"/>
      <c r="F408" s="22"/>
      <c r="G408" s="22"/>
      <c r="H408" s="22"/>
      <c r="I408" s="22" t="s">
        <v>81</v>
      </c>
      <c r="J408" s="22"/>
      <c r="K408" s="22"/>
      <c r="L408" s="22"/>
      <c r="M408" s="23"/>
      <c r="N408" s="23"/>
      <c r="O408" s="24" t="s">
        <v>82</v>
      </c>
      <c r="P408" s="23"/>
      <c r="Q408" s="23"/>
      <c r="R408" s="23"/>
      <c r="S408" s="22"/>
      <c r="T408" s="22" t="s">
        <v>83</v>
      </c>
      <c r="U408" s="23"/>
      <c r="V408" s="23"/>
      <c r="W408" s="23"/>
      <c r="X408" s="23"/>
      <c r="Y408" s="24" t="s">
        <v>84</v>
      </c>
      <c r="Z408" s="23"/>
      <c r="AA408" s="23"/>
      <c r="AB408" s="23"/>
      <c r="AC408" s="24" t="s">
        <v>85</v>
      </c>
      <c r="AD408" s="22"/>
      <c r="AE408" s="22"/>
      <c r="AF408" s="22"/>
      <c r="AG408" s="22"/>
      <c r="AH408" s="23"/>
      <c r="AI408" s="24" t="s">
        <v>86</v>
      </c>
      <c r="AJ408" s="23"/>
      <c r="AK408" s="23"/>
      <c r="AL408" s="22"/>
      <c r="AQ408" s="81">
        <f t="shared" si="1504"/>
        <v>7.5799999999999796</v>
      </c>
      <c r="AR408" s="82">
        <f t="shared" si="1505"/>
        <v>-39.822679997428089</v>
      </c>
      <c r="AS408" s="86">
        <f t="shared" si="1506"/>
        <v>71.70945080262176</v>
      </c>
      <c r="AT408" s="84"/>
      <c r="AU408" s="84"/>
      <c r="AV408" s="139"/>
      <c r="AW408" s="137">
        <f t="shared" si="1523"/>
        <v>-4.5241701731658262E-4</v>
      </c>
    </row>
    <row r="409" spans="2:49" ht="18.649999999999999" customHeight="1" thickBot="1">
      <c r="B409" s="11"/>
      <c r="D409" s="217" t="s">
        <v>55</v>
      </c>
      <c r="E409" s="218"/>
      <c r="F409" s="219" t="s">
        <v>56</v>
      </c>
      <c r="G409" s="220"/>
      <c r="H409" s="204"/>
      <c r="I409" s="217" t="s">
        <v>87</v>
      </c>
      <c r="J409" s="218"/>
      <c r="K409" s="219" t="s">
        <v>88</v>
      </c>
      <c r="L409" s="220"/>
      <c r="M409" s="23"/>
      <c r="N409" s="213" t="s">
        <v>57</v>
      </c>
      <c r="O409" s="214"/>
      <c r="P409" s="215" t="s">
        <v>58</v>
      </c>
      <c r="Q409" s="216"/>
      <c r="R409" s="23"/>
      <c r="S409" s="217" t="s">
        <v>59</v>
      </c>
      <c r="T409" s="218"/>
      <c r="U409" s="219" t="s">
        <v>60</v>
      </c>
      <c r="V409" s="220"/>
      <c r="W409" s="22"/>
      <c r="X409" s="213" t="s">
        <v>61</v>
      </c>
      <c r="Y409" s="214"/>
      <c r="Z409" s="215" t="s">
        <v>62</v>
      </c>
      <c r="AA409" s="216"/>
      <c r="AB409" s="22"/>
      <c r="AC409" s="217" t="s">
        <v>63</v>
      </c>
      <c r="AD409" s="218"/>
      <c r="AE409" s="219" t="s">
        <v>89</v>
      </c>
      <c r="AF409" s="220"/>
      <c r="AG409" s="22"/>
      <c r="AH409" s="213" t="s">
        <v>64</v>
      </c>
      <c r="AI409" s="214"/>
      <c r="AJ409" s="215" t="s">
        <v>65</v>
      </c>
      <c r="AK409" s="216"/>
      <c r="AL409" s="22"/>
      <c r="AM409" s="25" t="s">
        <v>2</v>
      </c>
      <c r="AO409" s="132" t="s">
        <v>41</v>
      </c>
      <c r="AQ409" s="81">
        <f t="shared" si="1504"/>
        <v>7.5999999999999801</v>
      </c>
      <c r="AR409" s="82">
        <f t="shared" si="1505"/>
        <v>-39.866277061744455</v>
      </c>
      <c r="AS409" s="86">
        <f t="shared" si="1506"/>
        <v>71.755793681265345</v>
      </c>
      <c r="AT409" s="88"/>
      <c r="AU409" s="84"/>
      <c r="AV409" s="139"/>
      <c r="AW409" s="137">
        <f t="shared" si="1523"/>
        <v>-4.4789787276920039E-4</v>
      </c>
    </row>
    <row r="410" spans="2:49" ht="18.649999999999999" customHeight="1" thickTop="1" thickBot="1">
      <c r="B410" s="36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9">
        <f t="shared" ref="L410" si="1765">IF(0=(1-$J$9*$K$9*$B410^2),10^14,$B410*$K$9/(1-$J$9*$K$9*$B410^2))</f>
        <v>1.9332741688814779</v>
      </c>
      <c r="N410" s="1">
        <f t="shared" ref="N410" si="1766">D410*I410+F410*I413-E410*J410-G410*J413</f>
        <v>1</v>
      </c>
      <c r="O410" s="9">
        <f t="shared" ref="O410" si="1767">(D410*J410+E410*I410+F410*J413+G410*I413)</f>
        <v>0</v>
      </c>
      <c r="P410" s="2">
        <f t="shared" ref="P410" si="1768">D410*K410+F410*K413-E410*L410-G410*L413</f>
        <v>0</v>
      </c>
      <c r="Q410" s="8">
        <f t="shared" ref="Q410" si="1769">(D410*L410+E410*K410+F410*L413+G410*K413)</f>
        <v>1.9332741688814779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1770">N410*S410+P410*S413-O410*T410-Q410*T413</f>
        <v>-1.7587091612302852</v>
      </c>
      <c r="Y410" s="9">
        <f t="shared" ref="Y410" si="1771">(N410*T410+O410*S410+P410*T413+Q410*S413)</f>
        <v>0</v>
      </c>
      <c r="Z410" s="2">
        <f t="shared" ref="Z410" si="1772">N410*U410+P410*U413-O410*V410-Q410*V413</f>
        <v>0</v>
      </c>
      <c r="AA410" s="8">
        <f t="shared" ref="AA410" si="1773">(N410*V410+O410*U410+P410*V413+Q410*U413)</f>
        <v>1.9332741688814779</v>
      </c>
      <c r="AB410" s="22"/>
      <c r="AC410" s="1">
        <v>1</v>
      </c>
      <c r="AD410" s="9">
        <v>0</v>
      </c>
      <c r="AE410" s="2">
        <v>0</v>
      </c>
      <c r="AF410" s="9">
        <f t="shared" ref="AF410" si="1774">$B410*$AE$9</f>
        <v>0.95661419999999997</v>
      </c>
      <c r="AH410" s="1">
        <f t="shared" ref="AH410" si="1775">X410*AC410+Z410*AC413-Y410*AD410-AA410*AD413</f>
        <v>-1.7587091612302852</v>
      </c>
      <c r="AI410" s="9">
        <f t="shared" ref="AI410" si="1776">(X410*AD410+Y410*AC410+Z410*AD413+AA410*AC413)</f>
        <v>0</v>
      </c>
      <c r="AJ410" s="2">
        <f t="shared" ref="AJ410" si="1777">X410*AE410+Z410*AE413-Y410*AF410-AA410*AF413</f>
        <v>0</v>
      </c>
      <c r="AK410" s="8">
        <f t="shared" ref="AK410" si="1778">(X410*AF410+Y410*AE410+Z410*AF413+AA410*AE413)</f>
        <v>0.25086801157849759</v>
      </c>
      <c r="AM410" s="26">
        <f t="shared" ref="AM410" si="1779">20*LOG((2*$AH$9)/(($AH$9*AH410+AJ410+$AH$9*AH413+AJ413)^2+($AH$9*AI410+AK410+$AH$9*AI413+AK413)^2)^0.5)</f>
        <v>-1.3852557930203226</v>
      </c>
      <c r="AO410" s="133">
        <f t="shared" ref="AO410" si="1780">((AI410^2+AJ410^2+AK410^2+AL410^2)/(AI413^2+AJ413^2+AK413^2+AL413^2))^0.5</f>
        <v>0.42597738404094726</v>
      </c>
      <c r="AP410" s="13"/>
      <c r="AQ410" s="81">
        <f t="shared" si="1504"/>
        <v>7.6199999999999797</v>
      </c>
      <c r="AR410" s="82">
        <f t="shared" si="1505"/>
        <v>-39.909771850321867</v>
      </c>
      <c r="AS410" s="86">
        <f t="shared" si="1506"/>
        <v>71.801906505380501</v>
      </c>
      <c r="AT410" s="88"/>
      <c r="AU410" s="84"/>
      <c r="AV410" s="139"/>
      <c r="AW410" s="137">
        <f t="shared" si="1523"/>
        <v>-4.4343431499881304E-4</v>
      </c>
    </row>
    <row r="411" spans="2:49" ht="18.649999999999999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O411" s="134"/>
      <c r="AP411" s="33"/>
      <c r="AQ411" s="81">
        <f t="shared" si="1504"/>
        <v>7.6399999999999801</v>
      </c>
      <c r="AR411" s="82">
        <f t="shared" si="1505"/>
        <v>-39.953164793080219</v>
      </c>
      <c r="AS411" s="86">
        <f t="shared" si="1506"/>
        <v>71.84779095395443</v>
      </c>
      <c r="AT411" s="88"/>
      <c r="AU411" s="84"/>
      <c r="AV411" s="139"/>
      <c r="AW411" s="137">
        <f t="shared" si="1523"/>
        <v>-4.3902553730582045E-4</v>
      </c>
    </row>
    <row r="412" spans="2:49" ht="18.649999999999999" customHeight="1" thickBot="1">
      <c r="D412" s="209" t="s">
        <v>66</v>
      </c>
      <c r="E412" s="210"/>
      <c r="F412" s="211" t="s">
        <v>67</v>
      </c>
      <c r="G412" s="212"/>
      <c r="H412" s="204"/>
      <c r="I412" s="209" t="s">
        <v>68</v>
      </c>
      <c r="J412" s="210"/>
      <c r="K412" s="211" t="s">
        <v>69</v>
      </c>
      <c r="L412" s="212"/>
      <c r="N412" s="213" t="s">
        <v>70</v>
      </c>
      <c r="O412" s="214"/>
      <c r="P412" s="215" t="s">
        <v>71</v>
      </c>
      <c r="Q412" s="216"/>
      <c r="S412" s="209" t="s">
        <v>72</v>
      </c>
      <c r="T412" s="210"/>
      <c r="U412" s="211" t="s">
        <v>73</v>
      </c>
      <c r="V412" s="212"/>
      <c r="W412" s="22"/>
      <c r="X412" s="213" t="s">
        <v>74</v>
      </c>
      <c r="Y412" s="214"/>
      <c r="Z412" s="215" t="s">
        <v>75</v>
      </c>
      <c r="AA412" s="216"/>
      <c r="AB412" s="22"/>
      <c r="AC412" s="209" t="s">
        <v>76</v>
      </c>
      <c r="AD412" s="210"/>
      <c r="AE412" s="211" t="s">
        <v>77</v>
      </c>
      <c r="AF412" s="212"/>
      <c r="AG412" s="22"/>
      <c r="AH412" s="213" t="s">
        <v>78</v>
      </c>
      <c r="AI412" s="214"/>
      <c r="AJ412" s="215" t="s">
        <v>79</v>
      </c>
      <c r="AK412" s="216"/>
      <c r="AL412" s="22"/>
      <c r="AM412" s="44" t="s">
        <v>6</v>
      </c>
      <c r="AO412" s="135" t="s">
        <v>42</v>
      </c>
      <c r="AP412" s="33"/>
      <c r="AQ412" s="81">
        <f t="shared" si="1504"/>
        <v>7.6599999999999797</v>
      </c>
      <c r="AR412" s="82">
        <f t="shared" si="1505"/>
        <v>-39.99645631781177</v>
      </c>
      <c r="AS412" s="86">
        <f t="shared" si="1506"/>
        <v>71.89344868995309</v>
      </c>
      <c r="AT412" s="88"/>
      <c r="AU412" s="84"/>
      <c r="AV412" s="139"/>
      <c r="AW412" s="137">
        <f t="shared" si="1523"/>
        <v>-4.3467074637787808E-4</v>
      </c>
    </row>
    <row r="413" spans="2:49" ht="18.649999999999999" customHeight="1" thickTop="1" thickBot="1">
      <c r="D413" s="1">
        <v>0</v>
      </c>
      <c r="E413" s="8">
        <f t="shared" ref="E413" si="1781">$E$9*$B410</f>
        <v>0.66871780000000003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1782">D413*I410+F413*I413-E413*J410-G413*J413</f>
        <v>0</v>
      </c>
      <c r="O413" s="9">
        <f t="shared" ref="O413" si="1783">(D413*J410+E413*I410+F413*J413+G413*I413)</f>
        <v>0.66871780000000003</v>
      </c>
      <c r="P413" s="2">
        <f t="shared" ref="P413" si="1784">D413*K410+F413*K413-E413*L410-G413*L413</f>
        <v>-0.29281484901125032</v>
      </c>
      <c r="Q413" s="8">
        <f t="shared" ref="Q413" si="1785">(D413*L410+E413*K410+F413*L413+G413*K413)</f>
        <v>0</v>
      </c>
      <c r="S413" s="1">
        <v>0</v>
      </c>
      <c r="T413" s="8">
        <f t="shared" ref="T413" si="1786">$T$9*$B410</f>
        <v>1.4269622</v>
      </c>
      <c r="U413" s="2">
        <v>1</v>
      </c>
      <c r="V413" s="8">
        <v>0</v>
      </c>
      <c r="X413" s="1">
        <f t="shared" ref="X413" si="1787">N413*S410+P413*S413-O413*T410-Q413*T413</f>
        <v>0</v>
      </c>
      <c r="Y413" s="9">
        <f t="shared" ref="Y413" si="1788">(N413*T410+O413*S410+P413*T413+Q413*S413)</f>
        <v>0.25088207886223846</v>
      </c>
      <c r="Z413" s="2">
        <f t="shared" ref="Z413" si="1789">N413*U410+P413*U413-O413*V410-Q413*V413</f>
        <v>-0.29281484901125032</v>
      </c>
      <c r="AA413" s="8">
        <f t="shared" ref="AA413" si="1790">(N413*V410+O413*U410+P413*V413+Q413*U413)</f>
        <v>0</v>
      </c>
      <c r="AB413" s="22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1791">X413*AC410+Z413*AC413-Y413*AD410-AA413*AD413</f>
        <v>0</v>
      </c>
      <c r="AI413" s="9">
        <f t="shared" ref="AI413" si="1792">(X413*AD410+Y413*AC410+Z413*AD413+AA413*AC413)</f>
        <v>0.25088207886223846</v>
      </c>
      <c r="AJ413" s="2">
        <f t="shared" ref="AJ413" si="1793">X413*AE410+Z413*AE413-Y413*AF410-AA413*AF413</f>
        <v>-0.53281220817638753</v>
      </c>
      <c r="AK413" s="8">
        <f t="shared" ref="AK413" si="1794">(X413*AF410+Y413*AE410+Z413*AF413+AA413*AE413)</f>
        <v>0</v>
      </c>
      <c r="AM413" s="45">
        <f t="shared" ref="AM413" si="1795">(180/PI())*ATAN(-1*(($AH$9*AJ410+AL410+$AH$9*AJ413+AL413)/($AH$9*AI410+AK410+$AH$9*AI413+AK413)))</f>
        <v>46.719755062518239</v>
      </c>
      <c r="AO413" s="206">
        <f t="shared" ref="AO413" si="1796">20*LOG(((($AH$9*AH410+AJ410-$AH$9*AH413-AJ413)^2+($AH$9*AI410+AK410-$AH$9*AI413-AK413)^2)/(($AH$9*AH410+AJ410+$AH$9*AH413+AJ413)^2+($AH$9*AI410+AK410+$AH$9*AI413+AK413)^2))^0.5)</f>
        <v>-5.6367763934494466</v>
      </c>
      <c r="AP413" s="33"/>
      <c r="AQ413" s="81">
        <f t="shared" si="1504"/>
        <v>7.6799999999999802</v>
      </c>
      <c r="AR413" s="82">
        <f t="shared" si="1505"/>
        <v>-40.039646850184944</v>
      </c>
      <c r="AS413" s="86">
        <f t="shared" si="1506"/>
        <v>71.938881360508788</v>
      </c>
      <c r="AT413" s="88"/>
      <c r="AU413" s="84"/>
      <c r="AV413" s="139"/>
      <c r="AW413" s="137">
        <f t="shared" si="1523"/>
        <v>-4.3036916205643376E-4</v>
      </c>
    </row>
    <row r="414" spans="2:49" ht="18.649999999999999" customHeight="1">
      <c r="AO414" s="33"/>
      <c r="AP414" s="33"/>
      <c r="AQ414" s="81">
        <f t="shared" si="1504"/>
        <v>7.6999999999999797</v>
      </c>
      <c r="AR414" s="82">
        <f t="shared" si="1505"/>
        <v>-40.082736813748234</v>
      </c>
      <c r="AS414" s="86">
        <f t="shared" si="1506"/>
        <v>71.984090597105052</v>
      </c>
      <c r="AT414" s="84"/>
      <c r="AU414" s="84"/>
      <c r="AV414" s="139"/>
      <c r="AW414" s="137">
        <f t="shared" si="1523"/>
        <v>-4.2612001707530151E-4</v>
      </c>
    </row>
    <row r="415" spans="2:49" ht="18.649999999999999" customHeight="1" thickBot="1">
      <c r="D415" s="22" t="s">
        <v>80</v>
      </c>
      <c r="E415" s="22"/>
      <c r="F415" s="22"/>
      <c r="G415" s="22"/>
      <c r="H415" s="22"/>
      <c r="I415" s="22" t="s">
        <v>81</v>
      </c>
      <c r="J415" s="22"/>
      <c r="K415" s="22"/>
      <c r="L415" s="22"/>
      <c r="M415" s="23"/>
      <c r="N415" s="23"/>
      <c r="O415" s="24" t="s">
        <v>82</v>
      </c>
      <c r="P415" s="23"/>
      <c r="Q415" s="23"/>
      <c r="R415" s="23"/>
      <c r="S415" s="22"/>
      <c r="T415" s="22" t="s">
        <v>83</v>
      </c>
      <c r="U415" s="23"/>
      <c r="V415" s="23"/>
      <c r="W415" s="23"/>
      <c r="X415" s="23"/>
      <c r="Y415" s="24" t="s">
        <v>84</v>
      </c>
      <c r="Z415" s="23"/>
      <c r="AA415" s="23"/>
      <c r="AB415" s="23"/>
      <c r="AC415" s="24" t="s">
        <v>85</v>
      </c>
      <c r="AD415" s="22"/>
      <c r="AE415" s="22"/>
      <c r="AF415" s="22"/>
      <c r="AG415" s="22"/>
      <c r="AH415" s="23"/>
      <c r="AI415" s="24" t="s">
        <v>86</v>
      </c>
      <c r="AJ415" s="23"/>
      <c r="AK415" s="23"/>
      <c r="AL415" s="22"/>
      <c r="AQ415" s="81">
        <f t="shared" si="1504"/>
        <v>7.7199999999999802</v>
      </c>
      <c r="AR415" s="82">
        <f t="shared" si="1505"/>
        <v>-40.125726629934569</v>
      </c>
      <c r="AS415" s="86">
        <f t="shared" si="1506"/>
        <v>72.029078015758984</v>
      </c>
      <c r="AT415" s="84"/>
      <c r="AU415" s="84"/>
      <c r="AV415" s="139"/>
      <c r="AW415" s="137">
        <f t="shared" si="1523"/>
        <v>-4.2192255683395495E-4</v>
      </c>
    </row>
    <row r="416" spans="2:49" ht="18.649999999999999" customHeight="1" thickBot="1">
      <c r="B416" s="11"/>
      <c r="D416" s="217" t="s">
        <v>55</v>
      </c>
      <c r="E416" s="218"/>
      <c r="F416" s="219" t="s">
        <v>56</v>
      </c>
      <c r="G416" s="220"/>
      <c r="H416" s="204"/>
      <c r="I416" s="217" t="s">
        <v>87</v>
      </c>
      <c r="J416" s="218"/>
      <c r="K416" s="219" t="s">
        <v>88</v>
      </c>
      <c r="L416" s="220"/>
      <c r="M416" s="23"/>
      <c r="N416" s="213" t="s">
        <v>57</v>
      </c>
      <c r="O416" s="214"/>
      <c r="P416" s="215" t="s">
        <v>58</v>
      </c>
      <c r="Q416" s="216"/>
      <c r="R416" s="23"/>
      <c r="S416" s="217" t="s">
        <v>59</v>
      </c>
      <c r="T416" s="218"/>
      <c r="U416" s="219" t="s">
        <v>60</v>
      </c>
      <c r="V416" s="220"/>
      <c r="W416" s="22"/>
      <c r="X416" s="213" t="s">
        <v>61</v>
      </c>
      <c r="Y416" s="214"/>
      <c r="Z416" s="215" t="s">
        <v>62</v>
      </c>
      <c r="AA416" s="216"/>
      <c r="AB416" s="22"/>
      <c r="AC416" s="217" t="s">
        <v>63</v>
      </c>
      <c r="AD416" s="218"/>
      <c r="AE416" s="219" t="s">
        <v>89</v>
      </c>
      <c r="AF416" s="220"/>
      <c r="AG416" s="22"/>
      <c r="AH416" s="213" t="s">
        <v>64</v>
      </c>
      <c r="AI416" s="214"/>
      <c r="AJ416" s="215" t="s">
        <v>65</v>
      </c>
      <c r="AK416" s="216"/>
      <c r="AL416" s="22"/>
      <c r="AM416" s="25" t="s">
        <v>2</v>
      </c>
      <c r="AO416" s="132" t="s">
        <v>41</v>
      </c>
      <c r="AQ416" s="81">
        <f t="shared" si="1504"/>
        <v>7.7399999999999798</v>
      </c>
      <c r="AR416" s="82">
        <f t="shared" si="1505"/>
        <v>-40.16861671806582</v>
      </c>
      <c r="AS416" s="86">
        <f t="shared" si="1506"/>
        <v>72.07384521720121</v>
      </c>
      <c r="AT416" s="88"/>
      <c r="AU416" s="84"/>
      <c r="AV416" s="139"/>
      <c r="AW416" s="137">
        <f t="shared" si="1523"/>
        <v>-4.1777603915828612E-4</v>
      </c>
    </row>
    <row r="417" spans="2:49" ht="18.649999999999999" customHeight="1" thickTop="1" thickBot="1">
      <c r="B417" s="36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9">
        <f t="shared" ref="L417" si="1797">IF(0=(1-$J$9*$K$9*$B417^2),10^14,$B417*$K$9/(1-$J$9*$K$9*$B417^2))</f>
        <v>2.0140478423309904</v>
      </c>
      <c r="N417" s="1">
        <f t="shared" ref="N417" si="1798">D417*I417+F417*I420-E417*J417-G417*J420</f>
        <v>1</v>
      </c>
      <c r="O417" s="9">
        <f t="shared" ref="O417" si="1799">(D417*J417+E417*I417+F417*J420+G417*I420)</f>
        <v>0</v>
      </c>
      <c r="P417" s="2">
        <f t="shared" ref="P417" si="1800">D417*K417+F417*K420-E417*L417-G417*L420</f>
        <v>0</v>
      </c>
      <c r="Q417" s="8">
        <f t="shared" ref="Q417" si="1801">(D417*L417+E417*K417+F417*L420+G417*K420)</f>
        <v>2.0140478423309904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1802">N417*S417+P417*S420-O417*T417-Q417*T420</f>
        <v>-1.9226814983029317</v>
      </c>
      <c r="Y417" s="9">
        <f t="shared" ref="Y417" si="1803">(N417*T417+O417*S417+P417*T420+Q417*S420)</f>
        <v>0</v>
      </c>
      <c r="Z417" s="2">
        <f t="shared" ref="Z417" si="1804">N417*U417+P417*U420-O417*V417-Q417*V420</f>
        <v>0</v>
      </c>
      <c r="AA417" s="8">
        <f t="shared" ref="AA417" si="1805">(N417*V417+O417*U417+P417*V420+Q417*U420)</f>
        <v>2.0140478423309904</v>
      </c>
      <c r="AB417" s="22"/>
      <c r="AC417" s="1">
        <v>1</v>
      </c>
      <c r="AD417" s="9">
        <v>0</v>
      </c>
      <c r="AE417" s="2">
        <v>0</v>
      </c>
      <c r="AF417" s="9">
        <f t="shared" ref="AF417" si="1806">$B417*$AE$9</f>
        <v>0.97282800000000003</v>
      </c>
      <c r="AH417" s="1">
        <f t="shared" ref="AH417" si="1807">X417*AC417+Z417*AC420-Y417*AD417-AA417*AD420</f>
        <v>-1.9226814983029317</v>
      </c>
      <c r="AI417" s="9">
        <f t="shared" ref="AI417" si="1808">(X417*AD417+Y417*AC417+Z417*AD420+AA417*AC420)</f>
        <v>0</v>
      </c>
      <c r="AJ417" s="2">
        <f t="shared" ref="AJ417" si="1809">X417*AE417+Z417*AE420-Y417*AF417-AA417*AF420</f>
        <v>0</v>
      </c>
      <c r="AK417" s="8">
        <f t="shared" ref="AK417" si="1810">(X417*AF417+Y417*AE417+Z417*AF420+AA417*AE420)</f>
        <v>0.14360944569994594</v>
      </c>
      <c r="AM417" s="26">
        <f t="shared" ref="AM417" si="1811">20*LOG((2*$AH$9)/(($AH$9*AH417+AJ417+$AH$9*AH420+AJ420)^2+($AH$9*AI417+AK417+$AH$9*AI420+AK420)^2)^0.5)</f>
        <v>-1.7590469758532767</v>
      </c>
      <c r="AO417" s="133">
        <f t="shared" ref="AO417" si="1812">((AI417^2+AJ417^2+AK417^2+AL417^2)/(AI420^2+AJ420^2+AK420^2+AL420^2))^0.5</f>
        <v>0.2713501708045799</v>
      </c>
      <c r="AP417" s="13"/>
      <c r="AQ417" s="81">
        <f t="shared" ref="AQ417:AQ480" si="1813">INDEX(B:B,(ROW()-33)*7+25)</f>
        <v>7.7599999999999802</v>
      </c>
      <c r="AR417" s="82">
        <f t="shared" ref="AR417:AR480" si="1814">INDEX(AM:AM,(ROW()-33)*7+25)</f>
        <v>-40.211407495357562</v>
      </c>
      <c r="AS417" s="86">
        <f t="shared" ref="AS417:AS480" si="1815">INDEX(AM:AM,(ROW()-33)*7+28)</f>
        <v>72.118393787053208</v>
      </c>
      <c r="AT417" s="88"/>
      <c r="AU417" s="84"/>
      <c r="AV417" s="139"/>
      <c r="AW417" s="137">
        <f t="shared" si="1523"/>
        <v>-4.1367973407486835E-4</v>
      </c>
    </row>
    <row r="418" spans="2:49" ht="18.649999999999999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O418" s="134"/>
      <c r="AP418" s="33"/>
      <c r="AQ418" s="81">
        <f t="shared" si="1813"/>
        <v>7.7799999999999798</v>
      </c>
      <c r="AR418" s="82">
        <f t="shared" si="1814"/>
        <v>-40.254099376924124</v>
      </c>
      <c r="AS418" s="86">
        <f t="shared" si="1815"/>
        <v>72.162725296002336</v>
      </c>
      <c r="AT418" s="88"/>
      <c r="AU418" s="84"/>
      <c r="AV418" s="139"/>
      <c r="AW418" s="137">
        <f t="shared" ref="AW418:AW481" si="1816">INDEX(AO:AO,(ROW()-33)*7+28)</f>
        <v>-4.0963292358907897E-4</v>
      </c>
    </row>
    <row r="419" spans="2:49" ht="18.649999999999999" customHeight="1" thickBot="1">
      <c r="D419" s="209" t="s">
        <v>66</v>
      </c>
      <c r="E419" s="210"/>
      <c r="F419" s="211" t="s">
        <v>67</v>
      </c>
      <c r="G419" s="212"/>
      <c r="H419" s="204"/>
      <c r="I419" s="209" t="s">
        <v>68</v>
      </c>
      <c r="J419" s="210"/>
      <c r="K419" s="211" t="s">
        <v>69</v>
      </c>
      <c r="L419" s="212"/>
      <c r="N419" s="213" t="s">
        <v>70</v>
      </c>
      <c r="O419" s="214"/>
      <c r="P419" s="215" t="s">
        <v>71</v>
      </c>
      <c r="Q419" s="216"/>
      <c r="S419" s="209" t="s">
        <v>72</v>
      </c>
      <c r="T419" s="210"/>
      <c r="U419" s="211" t="s">
        <v>73</v>
      </c>
      <c r="V419" s="212"/>
      <c r="W419" s="22"/>
      <c r="X419" s="213" t="s">
        <v>74</v>
      </c>
      <c r="Y419" s="214"/>
      <c r="Z419" s="215" t="s">
        <v>75</v>
      </c>
      <c r="AA419" s="216"/>
      <c r="AB419" s="22"/>
      <c r="AC419" s="209" t="s">
        <v>76</v>
      </c>
      <c r="AD419" s="210"/>
      <c r="AE419" s="211" t="s">
        <v>77</v>
      </c>
      <c r="AF419" s="212"/>
      <c r="AG419" s="22"/>
      <c r="AH419" s="213" t="s">
        <v>78</v>
      </c>
      <c r="AI419" s="214"/>
      <c r="AJ419" s="215" t="s">
        <v>79</v>
      </c>
      <c r="AK419" s="216"/>
      <c r="AL419" s="22"/>
      <c r="AM419" s="44" t="s">
        <v>6</v>
      </c>
      <c r="AO419" s="135" t="s">
        <v>42</v>
      </c>
      <c r="AP419" s="33"/>
      <c r="AQ419" s="81">
        <f t="shared" si="1813"/>
        <v>7.7999999999999803</v>
      </c>
      <c r="AR419" s="82">
        <f t="shared" si="1814"/>
        <v>-40.296692775783882</v>
      </c>
      <c r="AS419" s="86">
        <f t="shared" si="1815"/>
        <v>72.206841299974386</v>
      </c>
      <c r="AT419" s="88"/>
      <c r="AU419" s="84"/>
      <c r="AV419" s="139"/>
      <c r="AW419" s="137">
        <f t="shared" si="1816"/>
        <v>-4.0563490146225975E-4</v>
      </c>
    </row>
    <row r="420" spans="2:49" ht="18.649999999999999" customHeight="1" thickTop="1" thickBot="1">
      <c r="D420" s="1">
        <v>0</v>
      </c>
      <c r="E420" s="8">
        <f t="shared" ref="E420" si="1817">$E$9*$B417</f>
        <v>0.68005199999999999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1818">D420*I417+F420*I420-E420*J417-G420*J420</f>
        <v>0</v>
      </c>
      <c r="O420" s="9">
        <f t="shared" ref="O420" si="1819">(D420*J417+E420*I417+F420*J420+G420*I420)</f>
        <v>0.68005199999999999</v>
      </c>
      <c r="P420" s="2">
        <f t="shared" ref="P420" si="1820">D420*K417+F420*K420-E420*L417-G420*L420</f>
        <v>-0.36965726327287474</v>
      </c>
      <c r="Q420" s="8">
        <f t="shared" ref="Q420" si="1821">(D420*L417+E420*K417+F420*L420+G420*K420)</f>
        <v>0</v>
      </c>
      <c r="S420" s="1">
        <v>0</v>
      </c>
      <c r="T420" s="8">
        <f t="shared" ref="T420" si="1822">$T$9*$B417</f>
        <v>1.4511479999999999</v>
      </c>
      <c r="U420" s="2">
        <v>1</v>
      </c>
      <c r="V420" s="8">
        <v>0</v>
      </c>
      <c r="X420" s="1">
        <f t="shared" ref="X420" si="1823">N420*S417+P420*S420-O420*T417-Q420*T420</f>
        <v>0</v>
      </c>
      <c r="Y420" s="9">
        <f t="shared" ref="Y420" si="1824">(N420*T417+O420*S417+P420*T420+Q420*S420)</f>
        <v>0.14362460171609437</v>
      </c>
      <c r="Z420" s="2">
        <f t="shared" ref="Z420" si="1825">N420*U417+P420*U420-O420*V417-Q420*V420</f>
        <v>-0.36965726327287474</v>
      </c>
      <c r="AA420" s="8">
        <f t="shared" ref="AA420" si="1826">(N420*V417+O420*U417+P420*V420+Q420*U420)</f>
        <v>0</v>
      </c>
      <c r="AB420" s="22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1827">X420*AC417+Z420*AC420-Y420*AD417-AA420*AD420</f>
        <v>0</v>
      </c>
      <c r="AI420" s="9">
        <f t="shared" ref="AI420" si="1828">(X420*AD417+Y420*AC417+Z420*AD420+AA420*AC420)</f>
        <v>0.14362460171609437</v>
      </c>
      <c r="AJ420" s="2">
        <f t="shared" ref="AJ420" si="1829">X420*AE417+Z420*AE420-Y420*AF417-AA420*AF420</f>
        <v>-0.5093792973111394</v>
      </c>
      <c r="AK420" s="8">
        <f t="shared" ref="AK420" si="1830">(X420*AF417+Y420*AE417+Z420*AF420+AA420*AE420)</f>
        <v>0</v>
      </c>
      <c r="AM420" s="45">
        <f t="shared" ref="AM420" si="1831">(180/PI())*ATAN(-1*(($AH$9*AJ417+AL417+$AH$9*AJ420+AL420)/($AH$9*AI417+AK417+$AH$9*AI420+AK420)))</f>
        <v>60.581770221583923</v>
      </c>
      <c r="AO420" s="206">
        <f t="shared" ref="AO420" si="1832">20*LOG(((($AH$9*AH417+AJ417-$AH$9*AH420-AJ420)^2+($AH$9*AI417+AK417-$AH$9*AI420-AK420)^2)/(($AH$9*AH417+AJ417+$AH$9*AH420+AJ420)^2+($AH$9*AI417+AK417+$AH$9*AI420+AK420)^2))^0.5)</f>
        <v>-4.7749461825832151</v>
      </c>
      <c r="AP420" s="33"/>
      <c r="AQ420" s="81">
        <f t="shared" si="1813"/>
        <v>7.8199999999999799</v>
      </c>
      <c r="AR420" s="82">
        <f t="shared" si="1814"/>
        <v>-40.339188102864689</v>
      </c>
      <c r="AS420" s="86">
        <f t="shared" si="1815"/>
        <v>72.250743340303885</v>
      </c>
      <c r="AT420" s="88"/>
      <c r="AU420" s="84"/>
      <c r="AV420" s="139"/>
      <c r="AW420" s="137">
        <f t="shared" si="1816"/>
        <v>-4.0168497299273686E-4</v>
      </c>
    </row>
    <row r="421" spans="2:49" ht="18.649999999999999" customHeight="1">
      <c r="AO421" s="33"/>
      <c r="AP421" s="33"/>
      <c r="AQ421" s="81">
        <f t="shared" si="1813"/>
        <v>7.8399999999999803</v>
      </c>
      <c r="AR421" s="82">
        <f t="shared" si="1814"/>
        <v>-40.381585767009611</v>
      </c>
      <c r="AS421" s="86">
        <f t="shared" si="1815"/>
        <v>72.29443294390191</v>
      </c>
      <c r="AT421" s="84"/>
      <c r="AU421" s="84"/>
      <c r="AV421" s="139"/>
      <c r="AW421" s="137">
        <f t="shared" si="1816"/>
        <v>-3.9778245481420231E-4</v>
      </c>
    </row>
    <row r="422" spans="2:49" ht="18.649999999999999" customHeight="1" thickBot="1">
      <c r="D422" s="22" t="s">
        <v>80</v>
      </c>
      <c r="E422" s="22"/>
      <c r="F422" s="22"/>
      <c r="G422" s="22"/>
      <c r="H422" s="22"/>
      <c r="I422" s="22" t="s">
        <v>81</v>
      </c>
      <c r="J422" s="22"/>
      <c r="K422" s="22"/>
      <c r="L422" s="22"/>
      <c r="M422" s="23"/>
      <c r="N422" s="23"/>
      <c r="O422" s="24" t="s">
        <v>82</v>
      </c>
      <c r="P422" s="23"/>
      <c r="Q422" s="23"/>
      <c r="R422" s="23"/>
      <c r="S422" s="22"/>
      <c r="T422" s="22" t="s">
        <v>83</v>
      </c>
      <c r="U422" s="23"/>
      <c r="V422" s="23"/>
      <c r="W422" s="23"/>
      <c r="X422" s="23"/>
      <c r="Y422" s="24" t="s">
        <v>84</v>
      </c>
      <c r="Z422" s="23"/>
      <c r="AA422" s="23"/>
      <c r="AB422" s="23"/>
      <c r="AC422" s="24" t="s">
        <v>85</v>
      </c>
      <c r="AD422" s="22"/>
      <c r="AE422" s="22"/>
      <c r="AF422" s="22"/>
      <c r="AG422" s="22"/>
      <c r="AH422" s="23"/>
      <c r="AI422" s="24" t="s">
        <v>86</v>
      </c>
      <c r="AJ422" s="23"/>
      <c r="AK422" s="23"/>
      <c r="AL422" s="22"/>
      <c r="AQ422" s="81">
        <f t="shared" si="1813"/>
        <v>7.8599999999999799</v>
      </c>
      <c r="AR422" s="82">
        <f t="shared" si="1814"/>
        <v>-40.42388617498279</v>
      </c>
      <c r="AS422" s="86">
        <f t="shared" si="1815"/>
        <v>72.337911623421874</v>
      </c>
      <c r="AT422" s="84"/>
      <c r="AU422" s="84"/>
      <c r="AV422" s="139"/>
      <c r="AW422" s="137">
        <f t="shared" si="1816"/>
        <v>-3.9392667468156003E-4</v>
      </c>
    </row>
    <row r="423" spans="2:49" ht="18.649999999999999" customHeight="1" thickBot="1">
      <c r="B423" s="11"/>
      <c r="D423" s="217" t="s">
        <v>55</v>
      </c>
      <c r="E423" s="218"/>
      <c r="F423" s="219" t="s">
        <v>56</v>
      </c>
      <c r="G423" s="220"/>
      <c r="H423" s="204"/>
      <c r="I423" s="217" t="s">
        <v>87</v>
      </c>
      <c r="J423" s="218"/>
      <c r="K423" s="219" t="s">
        <v>88</v>
      </c>
      <c r="L423" s="220"/>
      <c r="M423" s="23"/>
      <c r="N423" s="213" t="s">
        <v>57</v>
      </c>
      <c r="O423" s="214"/>
      <c r="P423" s="215" t="s">
        <v>58</v>
      </c>
      <c r="Q423" s="216"/>
      <c r="R423" s="23"/>
      <c r="S423" s="217" t="s">
        <v>59</v>
      </c>
      <c r="T423" s="218"/>
      <c r="U423" s="219" t="s">
        <v>60</v>
      </c>
      <c r="V423" s="220"/>
      <c r="W423" s="22"/>
      <c r="X423" s="213" t="s">
        <v>61</v>
      </c>
      <c r="Y423" s="214"/>
      <c r="Z423" s="215" t="s">
        <v>62</v>
      </c>
      <c r="AA423" s="216"/>
      <c r="AB423" s="22"/>
      <c r="AC423" s="217" t="s">
        <v>63</v>
      </c>
      <c r="AD423" s="218"/>
      <c r="AE423" s="219" t="s">
        <v>89</v>
      </c>
      <c r="AF423" s="220"/>
      <c r="AG423" s="22"/>
      <c r="AH423" s="213" t="s">
        <v>64</v>
      </c>
      <c r="AI423" s="214"/>
      <c r="AJ423" s="215" t="s">
        <v>65</v>
      </c>
      <c r="AK423" s="216"/>
      <c r="AL423" s="22"/>
      <c r="AM423" s="25" t="s">
        <v>2</v>
      </c>
      <c r="AO423" s="132" t="s">
        <v>41</v>
      </c>
      <c r="AQ423" s="81">
        <f t="shared" si="1813"/>
        <v>7.8799999999999804</v>
      </c>
      <c r="AR423" s="82">
        <f t="shared" si="1814"/>
        <v>-40.466089731475556</v>
      </c>
      <c r="AS423" s="86">
        <f t="shared" si="1815"/>
        <v>72.38118087742275</v>
      </c>
      <c r="AT423" s="88"/>
      <c r="AU423" s="84"/>
      <c r="AV423" s="139"/>
      <c r="AW423" s="137">
        <f t="shared" si="1816"/>
        <v>-3.9011697127702558E-4</v>
      </c>
    </row>
    <row r="424" spans="2:49" ht="18.649999999999999" customHeight="1" thickTop="1" thickBot="1">
      <c r="B424" s="36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9">
        <f t="shared" ref="L424" si="1833">IF(0=(1-$J$9*$K$9*$B424^2),10^14,$B424*$K$9/(1-$J$9*$K$9*$B424^2))</f>
        <v>2.0997481354840581</v>
      </c>
      <c r="N424" s="1">
        <f t="shared" ref="N424" si="1834">D424*I424+F424*I427-E424*J424-G424*J427</f>
        <v>1</v>
      </c>
      <c r="O424" s="9">
        <f t="shared" ref="O424" si="1835">(D424*J424+E424*I424+F424*J427+G424*I427)</f>
        <v>0</v>
      </c>
      <c r="P424" s="2">
        <f t="shared" ref="P424" si="1836">D424*K424+F424*K427-E424*L424-G424*L427</f>
        <v>0</v>
      </c>
      <c r="Q424" s="8">
        <f t="shared" ref="Q424" si="1837">(D424*L424+E424*K424+F424*L427+G424*K427)</f>
        <v>2.0997481354840581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1838">N424*S424+P424*S427-O424*T424-Q424*T427</f>
        <v>-2.0978293957666105</v>
      </c>
      <c r="Y424" s="9">
        <f t="shared" ref="Y424" si="1839">(N424*T424+O424*S424+P424*T427+Q424*S427)</f>
        <v>0</v>
      </c>
      <c r="Z424" s="2">
        <f t="shared" ref="Z424" si="1840">N424*U424+P424*U427-O424*V424-Q424*V427</f>
        <v>0</v>
      </c>
      <c r="AA424" s="8">
        <f t="shared" ref="AA424" si="1841">(N424*V424+O424*U424+P424*V427+Q424*U427)</f>
        <v>2.0997481354840581</v>
      </c>
      <c r="AB424" s="22"/>
      <c r="AC424" s="1">
        <v>1</v>
      </c>
      <c r="AD424" s="9">
        <v>0</v>
      </c>
      <c r="AE424" s="2">
        <v>0</v>
      </c>
      <c r="AF424" s="9">
        <f t="shared" ref="AF424" si="1842">$B424*$AE$9</f>
        <v>0.98904179999999997</v>
      </c>
      <c r="AH424" s="1">
        <f t="shared" ref="AH424" si="1843">X424*AC424+Z424*AC427-Y424*AD424-AA424*AD427</f>
        <v>-2.0978293957666105</v>
      </c>
      <c r="AI424" s="9">
        <f t="shared" ref="AI424" si="1844">(X424*AD424+Y424*AC424+Z424*AD427+AA424*AC427)</f>
        <v>0</v>
      </c>
      <c r="AJ424" s="2">
        <f t="shared" ref="AJ424" si="1845">X424*AE424+Z424*AE427-Y424*AF424-AA424*AF427</f>
        <v>0</v>
      </c>
      <c r="AK424" s="8">
        <f t="shared" ref="AK424" si="1846">(X424*AF424+Y424*AE424+Z424*AF427+AA424*AE427)</f>
        <v>2.4907173802137361E-2</v>
      </c>
      <c r="AM424" s="26">
        <f t="shared" ref="AM424" si="1847">20*LOG((2*$AH$9)/(($AH$9*AH424+AJ424+$AH$9*AH427+AJ427)^2+($AH$9*AI424+AK424+$AH$9*AI427+AK427)^2)^0.5)</f>
        <v>-2.1939291217779826</v>
      </c>
      <c r="AO424" s="133">
        <f t="shared" ref="AO424" si="1848">((AI424^2+AJ424^2+AK424^2+AL424^2)/(AI427^2+AJ427^2+AK427^2+AL427^2))^0.5</f>
        <v>5.2212050410937183E-2</v>
      </c>
      <c r="AP424" s="13"/>
      <c r="AQ424" s="81">
        <f t="shared" si="1813"/>
        <v>7.8999999999999799</v>
      </c>
      <c r="AR424" s="82">
        <f t="shared" si="1814"/>
        <v>-40.508196839112699</v>
      </c>
      <c r="AS424" s="86">
        <f t="shared" si="1815"/>
        <v>72.424242190530464</v>
      </c>
      <c r="AT424" s="88"/>
      <c r="AU424" s="84"/>
      <c r="AV424" s="139"/>
      <c r="AW424" s="137">
        <f t="shared" si="1816"/>
        <v>-3.8635269399597708E-4</v>
      </c>
    </row>
    <row r="425" spans="2:49" ht="18.649999999999999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O425" s="134"/>
      <c r="AP425" s="33"/>
      <c r="AQ425" s="81">
        <f t="shared" si="1813"/>
        <v>7.9199999999999697</v>
      </c>
      <c r="AR425" s="82">
        <f t="shared" si="1814"/>
        <v>-40.550207898458901</v>
      </c>
      <c r="AS425" s="86">
        <f t="shared" si="1815"/>
        <v>72.467097033596744</v>
      </c>
      <c r="AT425" s="88"/>
      <c r="AU425" s="84"/>
      <c r="AV425" s="139"/>
      <c r="AW425" s="137">
        <f t="shared" si="1816"/>
        <v>-3.8263320277138134E-4</v>
      </c>
    </row>
    <row r="426" spans="2:49" ht="18.649999999999999" customHeight="1" thickBot="1">
      <c r="D426" s="209" t="s">
        <v>66</v>
      </c>
      <c r="E426" s="210"/>
      <c r="F426" s="211" t="s">
        <v>67</v>
      </c>
      <c r="G426" s="212"/>
      <c r="H426" s="204"/>
      <c r="I426" s="209" t="s">
        <v>68</v>
      </c>
      <c r="J426" s="210"/>
      <c r="K426" s="211" t="s">
        <v>69</v>
      </c>
      <c r="L426" s="212"/>
      <c r="N426" s="213" t="s">
        <v>70</v>
      </c>
      <c r="O426" s="214"/>
      <c r="P426" s="215" t="s">
        <v>71</v>
      </c>
      <c r="Q426" s="216"/>
      <c r="S426" s="209" t="s">
        <v>72</v>
      </c>
      <c r="T426" s="210"/>
      <c r="U426" s="211" t="s">
        <v>73</v>
      </c>
      <c r="V426" s="212"/>
      <c r="W426" s="22"/>
      <c r="X426" s="213" t="s">
        <v>74</v>
      </c>
      <c r="Y426" s="214"/>
      <c r="Z426" s="215" t="s">
        <v>75</v>
      </c>
      <c r="AA426" s="216"/>
      <c r="AB426" s="22"/>
      <c r="AC426" s="209" t="s">
        <v>76</v>
      </c>
      <c r="AD426" s="210"/>
      <c r="AE426" s="211" t="s">
        <v>77</v>
      </c>
      <c r="AF426" s="212"/>
      <c r="AG426" s="22"/>
      <c r="AH426" s="213" t="s">
        <v>78</v>
      </c>
      <c r="AI426" s="214"/>
      <c r="AJ426" s="215" t="s">
        <v>79</v>
      </c>
      <c r="AK426" s="216"/>
      <c r="AL426" s="22"/>
      <c r="AM426" s="44" t="s">
        <v>6</v>
      </c>
      <c r="AO426" s="135" t="s">
        <v>42</v>
      </c>
      <c r="AP426" s="33"/>
      <c r="AQ426" s="81">
        <f t="shared" si="1813"/>
        <v>7.9399999999999702</v>
      </c>
      <c r="AR426" s="82">
        <f t="shared" si="1814"/>
        <v>-40.592123308025414</v>
      </c>
      <c r="AS426" s="86">
        <f t="shared" si="1815"/>
        <v>72.509746863856094</v>
      </c>
      <c r="AT426" s="88"/>
      <c r="AU426" s="84"/>
      <c r="AV426" s="139"/>
      <c r="AW426" s="137">
        <f t="shared" si="1816"/>
        <v>-3.7895786786736323E-4</v>
      </c>
    </row>
    <row r="427" spans="2:49" ht="18.649999999999999" customHeight="1" thickTop="1" thickBot="1">
      <c r="D427" s="1">
        <v>0</v>
      </c>
      <c r="E427" s="8">
        <f t="shared" ref="E427" si="1849">$E$9*$B424</f>
        <v>0.69138620000000006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1850">D427*I424+F427*I427-E427*J424-G427*J427</f>
        <v>0</v>
      </c>
      <c r="O427" s="9">
        <f t="shared" ref="O427" si="1851">(D427*J424+E427*I424+F427*J427+G427*I427)</f>
        <v>0.69138620000000006</v>
      </c>
      <c r="P427" s="2">
        <f t="shared" ref="P427" si="1852">D427*K424+F427*K427-E427*L424-G427*L427</f>
        <v>-0.45173688434940829</v>
      </c>
      <c r="Q427" s="8">
        <f t="shared" ref="Q427" si="1853">(D427*L424+E427*K424+F427*L427+G427*K427)</f>
        <v>0</v>
      </c>
      <c r="S427" s="1">
        <v>0</v>
      </c>
      <c r="T427" s="8">
        <f t="shared" ref="T427" si="1854">$T$9*$B424</f>
        <v>1.4753338</v>
      </c>
      <c r="U427" s="2">
        <v>1</v>
      </c>
      <c r="V427" s="8">
        <v>0</v>
      </c>
      <c r="X427" s="1">
        <f t="shared" ref="X427" si="1855">N427*S424+P427*S427-O427*T424-Q427*T427</f>
        <v>0</v>
      </c>
      <c r="Y427" s="9">
        <f t="shared" ref="Y427" si="1856">(N427*T424+O427*S424+P427*T427+Q427*S427)</f>
        <v>2.4923505812627034E-2</v>
      </c>
      <c r="Z427" s="2">
        <f t="shared" ref="Z427" si="1857">N427*U424+P427*U427-O427*V424-Q427*V427</f>
        <v>-0.45173688434940829</v>
      </c>
      <c r="AA427" s="8">
        <f t="shared" ref="AA427" si="1858">(N427*V424+O427*U424+P427*V427+Q427*U427)</f>
        <v>0</v>
      </c>
      <c r="AB427" s="22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1859">X427*AC424+Z427*AC427-Y427*AD424-AA427*AD427</f>
        <v>0</v>
      </c>
      <c r="AI427" s="9">
        <f t="shared" ref="AI427" si="1860">(X427*AD424+Y427*AC424+Z427*AD427+AA427*AC427)</f>
        <v>2.4923505812627034E-2</v>
      </c>
      <c r="AJ427" s="2">
        <f t="shared" ref="AJ427" si="1861">X427*AE424+Z427*AE427-Y427*AF424-AA427*AF427</f>
        <v>-0.47638727340063941</v>
      </c>
      <c r="AK427" s="8">
        <f t="shared" ref="AK427" si="1862">(X427*AF424+Y427*AE424+Z427*AF427+AA427*AE427)</f>
        <v>0</v>
      </c>
      <c r="AM427" s="45">
        <f t="shared" ref="AM427" si="1863">(180/PI())*ATAN(-1*(($AH$9*AJ424+AL424+$AH$9*AJ427+AL427)/($AH$9*AI424+AK424+$AH$9*AI427+AK427)))</f>
        <v>84.028508474250415</v>
      </c>
      <c r="AO427" s="206">
        <f t="shared" ref="AO427" si="1864">20*LOG(((($AH$9*AH424+AJ424-$AH$9*AH427-AJ427)^2+($AH$9*AI424+AK424-$AH$9*AI427-AK427)^2)/(($AH$9*AH424+AJ424+$AH$9*AH427+AJ427)^2+($AH$9*AI424+AK424+$AH$9*AI427+AK427)^2))^0.5)</f>
        <v>-4.0165000131136273</v>
      </c>
      <c r="AP427" s="33"/>
      <c r="AQ427" s="81">
        <f t="shared" si="1813"/>
        <v>7.9599999999999698</v>
      </c>
      <c r="AR427" s="82">
        <f t="shared" si="1814"/>
        <v>-40.63394346427679</v>
      </c>
      <c r="AS427" s="86">
        <f t="shared" si="1815"/>
        <v>72.552193125080578</v>
      </c>
      <c r="AT427" s="88"/>
      <c r="AU427" s="84"/>
      <c r="AV427" s="139"/>
      <c r="AW427" s="137">
        <f t="shared" si="1816"/>
        <v>-3.7532606970267152E-4</v>
      </c>
    </row>
    <row r="428" spans="2:49" ht="18.649999999999999" customHeight="1">
      <c r="AO428" s="33"/>
      <c r="AP428" s="33"/>
      <c r="AQ428" s="81">
        <f t="shared" si="1813"/>
        <v>7.9799999999999702</v>
      </c>
      <c r="AR428" s="82">
        <f t="shared" si="1814"/>
        <v>-40.675668761637809</v>
      </c>
      <c r="AS428" s="86">
        <f t="shared" si="1815"/>
        <v>72.594437247732387</v>
      </c>
      <c r="AT428" s="84"/>
      <c r="AU428" s="84"/>
      <c r="AV428" s="139"/>
      <c r="AW428" s="137">
        <f t="shared" si="1816"/>
        <v>-3.7173719866739614E-4</v>
      </c>
    </row>
    <row r="429" spans="2:49" ht="18.649999999999999" customHeight="1" thickBot="1">
      <c r="D429" s="22" t="s">
        <v>80</v>
      </c>
      <c r="E429" s="22"/>
      <c r="F429" s="22"/>
      <c r="G429" s="22"/>
      <c r="H429" s="22"/>
      <c r="I429" s="22" t="s">
        <v>81</v>
      </c>
      <c r="J429" s="22"/>
      <c r="K429" s="22"/>
      <c r="L429" s="22"/>
      <c r="M429" s="23"/>
      <c r="N429" s="23"/>
      <c r="O429" s="24" t="s">
        <v>82</v>
      </c>
      <c r="P429" s="23"/>
      <c r="Q429" s="23"/>
      <c r="R429" s="23"/>
      <c r="S429" s="22"/>
      <c r="T429" s="22" t="s">
        <v>83</v>
      </c>
      <c r="U429" s="23"/>
      <c r="V429" s="23"/>
      <c r="W429" s="23"/>
      <c r="X429" s="23"/>
      <c r="Y429" s="24" t="s">
        <v>84</v>
      </c>
      <c r="Z429" s="23"/>
      <c r="AA429" s="23"/>
      <c r="AB429" s="23"/>
      <c r="AC429" s="24" t="s">
        <v>85</v>
      </c>
      <c r="AD429" s="22"/>
      <c r="AE429" s="22"/>
      <c r="AF429" s="22"/>
      <c r="AG429" s="22"/>
      <c r="AH429" s="23"/>
      <c r="AI429" s="24" t="s">
        <v>86</v>
      </c>
      <c r="AJ429" s="23"/>
      <c r="AK429" s="23"/>
      <c r="AL429" s="22"/>
      <c r="AQ429" s="81">
        <f t="shared" si="1813"/>
        <v>7.9999999999999698</v>
      </c>
      <c r="AR429" s="82">
        <f t="shared" si="1814"/>
        <v>-40.717299592500609</v>
      </c>
      <c r="AS429" s="86">
        <f t="shared" si="1815"/>
        <v>72.63648064911466</v>
      </c>
      <c r="AT429" s="84"/>
      <c r="AU429" s="84"/>
      <c r="AV429" s="139"/>
      <c r="AW429" s="137">
        <f t="shared" si="1816"/>
        <v>-3.6819065493100771E-4</v>
      </c>
    </row>
    <row r="430" spans="2:49" ht="18.649999999999999" customHeight="1" thickBot="1">
      <c r="B430" s="11"/>
      <c r="D430" s="217" t="s">
        <v>55</v>
      </c>
      <c r="E430" s="218"/>
      <c r="F430" s="219" t="s">
        <v>56</v>
      </c>
      <c r="G430" s="220"/>
      <c r="H430" s="204"/>
      <c r="I430" s="217" t="s">
        <v>87</v>
      </c>
      <c r="J430" s="218"/>
      <c r="K430" s="219" t="s">
        <v>88</v>
      </c>
      <c r="L430" s="220"/>
      <c r="M430" s="23"/>
      <c r="N430" s="213" t="s">
        <v>57</v>
      </c>
      <c r="O430" s="214"/>
      <c r="P430" s="215" t="s">
        <v>58</v>
      </c>
      <c r="Q430" s="216"/>
      <c r="R430" s="23"/>
      <c r="S430" s="217" t="s">
        <v>59</v>
      </c>
      <c r="T430" s="218"/>
      <c r="U430" s="219" t="s">
        <v>60</v>
      </c>
      <c r="V430" s="220"/>
      <c r="W430" s="22"/>
      <c r="X430" s="213" t="s">
        <v>61</v>
      </c>
      <c r="Y430" s="214"/>
      <c r="Z430" s="215" t="s">
        <v>62</v>
      </c>
      <c r="AA430" s="216"/>
      <c r="AB430" s="22"/>
      <c r="AC430" s="217" t="s">
        <v>63</v>
      </c>
      <c r="AD430" s="218"/>
      <c r="AE430" s="219" t="s">
        <v>89</v>
      </c>
      <c r="AF430" s="220"/>
      <c r="AG430" s="22"/>
      <c r="AH430" s="213" t="s">
        <v>64</v>
      </c>
      <c r="AI430" s="214"/>
      <c r="AJ430" s="215" t="s">
        <v>65</v>
      </c>
      <c r="AK430" s="216"/>
      <c r="AL430" s="22"/>
      <c r="AM430" s="25" t="s">
        <v>2</v>
      </c>
      <c r="AO430" s="132" t="s">
        <v>41</v>
      </c>
      <c r="AQ430" s="81">
        <f t="shared" si="1813"/>
        <v>8.0199999999999694</v>
      </c>
      <c r="AR430" s="82">
        <f t="shared" si="1814"/>
        <v>-40.758836347231892</v>
      </c>
      <c r="AS430" s="86">
        <f t="shared" si="1815"/>
        <v>72.678324733520014</v>
      </c>
      <c r="AT430" s="88"/>
      <c r="AU430" s="84"/>
      <c r="AV430" s="139"/>
      <c r="AW430" s="137">
        <f t="shared" si="1816"/>
        <v>-3.64685848280294E-4</v>
      </c>
    </row>
    <row r="431" spans="2:49" ht="18.649999999999999" customHeight="1" thickTop="1" thickBot="1">
      <c r="B431" s="36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9">
        <f t="shared" ref="L431" si="1865">IF(0=(1-$J$9*$K$9*$B431^2),10^14,$B431*$K$9/(1-$J$9*$K$9*$B431^2))</f>
        <v>2.1908724158701713</v>
      </c>
      <c r="N431" s="1">
        <f t="shared" ref="N431" si="1866">D431*I431+F431*I434-E431*J431-G431*J434</f>
        <v>1</v>
      </c>
      <c r="O431" s="9">
        <f t="shared" ref="O431" si="1867">(D431*J431+E431*I431+F431*J434+G431*I434)</f>
        <v>0</v>
      </c>
      <c r="P431" s="2">
        <f t="shared" ref="P431" si="1868">D431*K431+F431*K434-E431*L431-G431*L434</f>
        <v>0</v>
      </c>
      <c r="Q431" s="8">
        <f t="shared" ref="Q431" si="1869">(D431*L431+E431*K431+F431*L434+G431*K434)</f>
        <v>2.1908724158701713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1870">N431*S431+P431*S434-O431*T431-Q431*T434</f>
        <v>-2.2852561286966728</v>
      </c>
      <c r="Y431" s="9">
        <f t="shared" ref="Y431" si="1871">(N431*T431+O431*S431+P431*T434+Q431*S434)</f>
        <v>0</v>
      </c>
      <c r="Z431" s="2">
        <f t="shared" ref="Z431" si="1872">N431*U431+P431*U434-O431*V431-Q431*V434</f>
        <v>0</v>
      </c>
      <c r="AA431" s="8">
        <f t="shared" ref="AA431" si="1873">(N431*V431+O431*U431+P431*V434+Q431*U434)</f>
        <v>2.1908724158701713</v>
      </c>
      <c r="AB431" s="22"/>
      <c r="AC431" s="1">
        <v>1</v>
      </c>
      <c r="AD431" s="9">
        <v>0</v>
      </c>
      <c r="AE431" s="2">
        <v>0</v>
      </c>
      <c r="AF431" s="9">
        <f t="shared" ref="AF431" si="1874">$B431*$AE$9</f>
        <v>1.0052555999999999</v>
      </c>
      <c r="AH431" s="1">
        <f t="shared" ref="AH431" si="1875">X431*AC431+Z431*AC434-Y431*AD431-AA431*AD434</f>
        <v>-2.2852561286966728</v>
      </c>
      <c r="AI431" s="9">
        <f t="shared" ref="AI431" si="1876">(X431*AD431+Y431*AC431+Z431*AD434+AA431*AC434)</f>
        <v>0</v>
      </c>
      <c r="AJ431" s="2">
        <f t="shared" ref="AJ431" si="1877">X431*AE431+Z431*AE434-Y431*AF431-AA431*AF434</f>
        <v>0</v>
      </c>
      <c r="AK431" s="8">
        <f t="shared" ref="AK431" si="1878">(X431*AF431+Y431*AE431+Z431*AF434+AA431*AE434)</f>
        <v>-0.10639410493647938</v>
      </c>
      <c r="AM431" s="26">
        <f t="shared" ref="AM431" si="1879">20*LOG((2*$AH$9)/(($AH$9*AH431+AJ431+$AH$9*AH434+AJ434)^2+($AH$9*AI431+AK431+$AH$9*AI434+AK434)^2)^0.5)</f>
        <v>-2.6905765534807635</v>
      </c>
      <c r="AO431" s="133">
        <f t="shared" ref="AO431" si="1880">((AI431^2+AJ431^2+AK431^2+AL431^2)/(AI434^2+AJ434^2+AK434^2+AL434^2))^0.5</f>
        <v>0.23880817060078188</v>
      </c>
      <c r="AP431" s="13"/>
      <c r="AQ431" s="81">
        <f t="shared" si="1813"/>
        <v>8.0399999999999707</v>
      </c>
      <c r="AR431" s="82">
        <f t="shared" si="1814"/>
        <v>-40.800279414180267</v>
      </c>
      <c r="AS431" s="86">
        <f t="shared" si="1815"/>
        <v>72.719970892377262</v>
      </c>
      <c r="AT431" s="88"/>
      <c r="AU431" s="84"/>
      <c r="AV431" s="139"/>
      <c r="AW431" s="137">
        <f t="shared" si="1816"/>
        <v>-3.6122219794283239E-4</v>
      </c>
    </row>
    <row r="432" spans="2:49" ht="18.649999999999999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O432" s="134"/>
      <c r="AP432" s="33"/>
      <c r="AQ432" s="81">
        <f t="shared" si="1813"/>
        <v>8.0599999999999703</v>
      </c>
      <c r="AR432" s="82">
        <f t="shared" si="1814"/>
        <v>-40.841629179683764</v>
      </c>
      <c r="AS432" s="86">
        <f t="shared" si="1815"/>
        <v>72.761420504396085</v>
      </c>
      <c r="AT432" s="88"/>
      <c r="AU432" s="84"/>
      <c r="AV432" s="139"/>
      <c r="AW432" s="137">
        <f t="shared" si="1816"/>
        <v>-3.5779913241721495E-4</v>
      </c>
    </row>
    <row r="433" spans="2:49" ht="18.649999999999999" customHeight="1" thickBot="1">
      <c r="D433" s="209" t="s">
        <v>66</v>
      </c>
      <c r="E433" s="210"/>
      <c r="F433" s="211" t="s">
        <v>67</v>
      </c>
      <c r="G433" s="212"/>
      <c r="H433" s="204"/>
      <c r="I433" s="209" t="s">
        <v>68</v>
      </c>
      <c r="J433" s="210"/>
      <c r="K433" s="211" t="s">
        <v>69</v>
      </c>
      <c r="L433" s="212"/>
      <c r="N433" s="213" t="s">
        <v>70</v>
      </c>
      <c r="O433" s="214"/>
      <c r="P433" s="215" t="s">
        <v>71</v>
      </c>
      <c r="Q433" s="216"/>
      <c r="S433" s="209" t="s">
        <v>72</v>
      </c>
      <c r="T433" s="210"/>
      <c r="U433" s="211" t="s">
        <v>73</v>
      </c>
      <c r="V433" s="212"/>
      <c r="W433" s="22"/>
      <c r="X433" s="213" t="s">
        <v>74</v>
      </c>
      <c r="Y433" s="214"/>
      <c r="Z433" s="215" t="s">
        <v>75</v>
      </c>
      <c r="AA433" s="216"/>
      <c r="AB433" s="22"/>
      <c r="AC433" s="209" t="s">
        <v>76</v>
      </c>
      <c r="AD433" s="210"/>
      <c r="AE433" s="211" t="s">
        <v>77</v>
      </c>
      <c r="AF433" s="212"/>
      <c r="AG433" s="22"/>
      <c r="AH433" s="213" t="s">
        <v>78</v>
      </c>
      <c r="AI433" s="214"/>
      <c r="AJ433" s="215" t="s">
        <v>79</v>
      </c>
      <c r="AK433" s="216"/>
      <c r="AL433" s="22"/>
      <c r="AM433" s="44" t="s">
        <v>6</v>
      </c>
      <c r="AO433" s="135" t="s">
        <v>42</v>
      </c>
      <c r="AP433" s="33"/>
      <c r="AQ433" s="81">
        <f t="shared" si="1813"/>
        <v>8.0799999999999699</v>
      </c>
      <c r="AR433" s="82">
        <f t="shared" si="1814"/>
        <v>-40.88288602807738</v>
      </c>
      <c r="AS433" s="86">
        <f t="shared" si="1815"/>
        <v>72.802674935709817</v>
      </c>
      <c r="AT433" s="88"/>
      <c r="AU433" s="84"/>
      <c r="AV433" s="139"/>
      <c r="AW433" s="137">
        <f t="shared" si="1816"/>
        <v>-3.5441608930134516E-4</v>
      </c>
    </row>
    <row r="434" spans="2:49" ht="18.649999999999999" customHeight="1" thickTop="1" thickBot="1">
      <c r="D434" s="1">
        <v>0</v>
      </c>
      <c r="E434" s="8">
        <f t="shared" ref="E434" si="1881">$E$9*$B431</f>
        <v>0.70272040000000002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1882">D434*I431+F434*I434-E434*J431-G434*J434</f>
        <v>0</v>
      </c>
      <c r="O434" s="9">
        <f t="shared" ref="O434" si="1883">(D434*J431+E434*I431+F434*J434+G434*I434)</f>
        <v>0.70272040000000002</v>
      </c>
      <c r="P434" s="2">
        <f t="shared" ref="P434" si="1884">D434*K431+F434*K434-E434*L431-G434*L434</f>
        <v>-0.53957074042925313</v>
      </c>
      <c r="Q434" s="8">
        <f t="shared" ref="Q434" si="1885">(D434*L431+E434*K431+F434*L434+G434*K434)</f>
        <v>0</v>
      </c>
      <c r="S434" s="1">
        <v>0</v>
      </c>
      <c r="T434" s="8">
        <f t="shared" ref="T434" si="1886">$T$9*$B431</f>
        <v>1.4995196</v>
      </c>
      <c r="U434" s="2">
        <v>1</v>
      </c>
      <c r="V434" s="8">
        <v>0</v>
      </c>
      <c r="X434" s="1">
        <f t="shared" ref="X434" si="1887">N434*S431+P434*S434-O434*T431-Q434*T434</f>
        <v>0</v>
      </c>
      <c r="Y434" s="9">
        <f t="shared" ref="Y434" si="1888">(N434*T431+O434*S431+P434*T434+Q434*S434)</f>
        <v>-0.10637650086017747</v>
      </c>
      <c r="Z434" s="2">
        <f t="shared" ref="Z434" si="1889">N434*U431+P434*U434-O434*V431-Q434*V434</f>
        <v>-0.53957074042925313</v>
      </c>
      <c r="AA434" s="8">
        <f t="shared" ref="AA434" si="1890">(N434*V431+O434*U431+P434*V434+Q434*U434)</f>
        <v>0</v>
      </c>
      <c r="AB434" s="22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1891">X434*AC431+Z434*AC434-Y434*AD431-AA434*AD434</f>
        <v>0</v>
      </c>
      <c r="AI434" s="9">
        <f t="shared" ref="AI434" si="1892">(X434*AD431+Y434*AC431+Z434*AD434+AA434*AC434)</f>
        <v>-0.10637650086017747</v>
      </c>
      <c r="AJ434" s="2">
        <f t="shared" ref="AJ434" si="1893">X434*AE431+Z434*AE434-Y434*AF431-AA434*AF434</f>
        <v>-0.43263516723115492</v>
      </c>
      <c r="AK434" s="8">
        <f t="shared" ref="AK434" si="1894">(X434*AF431+Y434*AE431+Z434*AF434+AA434*AE434)</f>
        <v>0</v>
      </c>
      <c r="AM434" s="45">
        <f t="shared" ref="AM434" si="1895">(180/PI())*ATAN(-1*(($AH$9*AJ431+AL431+$AH$9*AJ434+AL434)/($AH$9*AI431+AK431+$AH$9*AI434+AK434)))</f>
        <v>-63.811973327597862</v>
      </c>
      <c r="AO434" s="206">
        <f t="shared" ref="AO434" si="1896">20*LOG(((($AH$9*AH431+AJ431-$AH$9*AH434-AJ434)^2+($AH$9*AI431+AK431-$AH$9*AI434-AK434)^2)/(($AH$9*AH431+AJ431+$AH$9*AH434+AJ434)^2+($AH$9*AI431+AK431+$AH$9*AI434+AK434)^2))^0.5)</f>
        <v>-3.3554449950740639</v>
      </c>
      <c r="AP434" s="33"/>
      <c r="AQ434" s="81">
        <f t="shared" si="1813"/>
        <v>8.0999999999999694</v>
      </c>
      <c r="AR434" s="82">
        <f t="shared" si="1814"/>
        <v>-40.924050341700919</v>
      </c>
      <c r="AS434" s="86">
        <f t="shared" si="1815"/>
        <v>72.843735540016425</v>
      </c>
      <c r="AT434" s="88"/>
      <c r="AU434" s="84"/>
      <c r="AV434" s="139"/>
      <c r="AW434" s="137">
        <f t="shared" si="1816"/>
        <v>-3.5107251514484601E-4</v>
      </c>
    </row>
    <row r="435" spans="2:49" ht="18.649999999999999" customHeight="1">
      <c r="AO435" s="33"/>
      <c r="AP435" s="33"/>
      <c r="AQ435" s="81">
        <f t="shared" si="1813"/>
        <v>8.1199999999999708</v>
      </c>
      <c r="AR435" s="82">
        <f t="shared" si="1814"/>
        <v>-40.965122500906659</v>
      </c>
      <c r="AS435" s="86">
        <f t="shared" si="1815"/>
        <v>72.884603658717467</v>
      </c>
      <c r="AT435" s="84"/>
      <c r="AU435" s="84"/>
      <c r="AV435" s="139"/>
      <c r="AW435" s="137">
        <f t="shared" si="1816"/>
        <v>-3.4776786527060985E-4</v>
      </c>
    </row>
    <row r="436" spans="2:49" ht="18.649999999999999" customHeight="1" thickBot="1">
      <c r="D436" s="22" t="s">
        <v>80</v>
      </c>
      <c r="E436" s="22"/>
      <c r="F436" s="22"/>
      <c r="G436" s="22"/>
      <c r="H436" s="22"/>
      <c r="I436" s="22" t="s">
        <v>81</v>
      </c>
      <c r="J436" s="22"/>
      <c r="K436" s="22"/>
      <c r="L436" s="22"/>
      <c r="M436" s="23"/>
      <c r="N436" s="23"/>
      <c r="O436" s="24" t="s">
        <v>82</v>
      </c>
      <c r="P436" s="23"/>
      <c r="Q436" s="23"/>
      <c r="R436" s="23"/>
      <c r="S436" s="22"/>
      <c r="T436" s="22" t="s">
        <v>83</v>
      </c>
      <c r="U436" s="23"/>
      <c r="V436" s="23"/>
      <c r="W436" s="23"/>
      <c r="X436" s="23"/>
      <c r="Y436" s="24" t="s">
        <v>84</v>
      </c>
      <c r="Z436" s="23"/>
      <c r="AA436" s="23"/>
      <c r="AB436" s="23"/>
      <c r="AC436" s="24" t="s">
        <v>85</v>
      </c>
      <c r="AD436" s="22"/>
      <c r="AE436" s="22"/>
      <c r="AF436" s="22"/>
      <c r="AG436" s="22"/>
      <c r="AH436" s="23"/>
      <c r="AI436" s="24" t="s">
        <v>86</v>
      </c>
      <c r="AJ436" s="23"/>
      <c r="AK436" s="23"/>
      <c r="AL436" s="22"/>
      <c r="AQ436" s="81">
        <f t="shared" si="1813"/>
        <v>8.1399999999999704</v>
      </c>
      <c r="AR436" s="82">
        <f t="shared" si="1814"/>
        <v>-41.006102884067403</v>
      </c>
      <c r="AS436" s="86">
        <f t="shared" si="1815"/>
        <v>72.925280621055279</v>
      </c>
      <c r="AT436" s="84"/>
      <c r="AU436" s="84"/>
      <c r="AV436" s="139"/>
      <c r="AW436" s="137">
        <f t="shared" si="1816"/>
        <v>-3.4450160363203041E-4</v>
      </c>
    </row>
    <row r="437" spans="2:49" ht="18.649999999999999" customHeight="1" thickBot="1">
      <c r="B437" s="11"/>
      <c r="D437" s="217" t="s">
        <v>55</v>
      </c>
      <c r="E437" s="218"/>
      <c r="F437" s="219" t="s">
        <v>56</v>
      </c>
      <c r="G437" s="220"/>
      <c r="H437" s="204"/>
      <c r="I437" s="217" t="s">
        <v>87</v>
      </c>
      <c r="J437" s="218"/>
      <c r="K437" s="219" t="s">
        <v>88</v>
      </c>
      <c r="L437" s="220"/>
      <c r="M437" s="23"/>
      <c r="N437" s="213" t="s">
        <v>57</v>
      </c>
      <c r="O437" s="214"/>
      <c r="P437" s="215" t="s">
        <v>58</v>
      </c>
      <c r="Q437" s="216"/>
      <c r="R437" s="23"/>
      <c r="S437" s="217" t="s">
        <v>59</v>
      </c>
      <c r="T437" s="218"/>
      <c r="U437" s="219" t="s">
        <v>60</v>
      </c>
      <c r="V437" s="220"/>
      <c r="W437" s="22"/>
      <c r="X437" s="213" t="s">
        <v>61</v>
      </c>
      <c r="Y437" s="214"/>
      <c r="Z437" s="215" t="s">
        <v>62</v>
      </c>
      <c r="AA437" s="216"/>
      <c r="AB437" s="22"/>
      <c r="AC437" s="217" t="s">
        <v>63</v>
      </c>
      <c r="AD437" s="218"/>
      <c r="AE437" s="219" t="s">
        <v>89</v>
      </c>
      <c r="AF437" s="220"/>
      <c r="AG437" s="22"/>
      <c r="AH437" s="213" t="s">
        <v>64</v>
      </c>
      <c r="AI437" s="214"/>
      <c r="AJ437" s="215" t="s">
        <v>65</v>
      </c>
      <c r="AK437" s="216"/>
      <c r="AL437" s="22"/>
      <c r="AM437" s="25" t="s">
        <v>2</v>
      </c>
      <c r="AO437" s="132" t="s">
        <v>41</v>
      </c>
      <c r="AQ437" s="81">
        <f t="shared" si="1813"/>
        <v>8.1599999999999699</v>
      </c>
      <c r="AR437" s="82">
        <f t="shared" si="1814"/>
        <v>-41.046991867584467</v>
      </c>
      <c r="AS437" s="86">
        <f t="shared" si="1815"/>
        <v>72.965767744248438</v>
      </c>
      <c r="AT437" s="88"/>
      <c r="AU437" s="84"/>
      <c r="AV437" s="139"/>
      <c r="AW437" s="137">
        <f t="shared" si="1816"/>
        <v>-3.4127320265962846E-4</v>
      </c>
    </row>
    <row r="438" spans="2:49" ht="18.649999999999999" customHeight="1" thickTop="1" thickBot="1">
      <c r="B438" s="36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9">
        <f t="shared" ref="L438" si="1897">IF(0=(1-$J$9*$K$9*$B438^2),10^14,$B438*$K$9/(1-$J$9*$K$9*$B438^2))</f>
        <v>2.2879863833449394</v>
      </c>
      <c r="N438" s="1">
        <f t="shared" ref="N438" si="1898">D438*I438+F438*I441-E438*J438-G438*J441</f>
        <v>1</v>
      </c>
      <c r="O438" s="9">
        <f t="shared" ref="O438" si="1899">(D438*J438+E438*I438+F438*J441+G438*I441)</f>
        <v>0</v>
      </c>
      <c r="P438" s="2">
        <f t="shared" ref="P438" si="1900">D438*K438+F438*K441-E438*L438-G438*L441</f>
        <v>0</v>
      </c>
      <c r="Q438" s="8">
        <f t="shared" ref="Q438" si="1901">(D438*L438+E438*K438+F438*L441+G438*K441)</f>
        <v>2.2879863833449394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1902">N438*S438+P438*S441-O438*T438-Q438*T441</f>
        <v>-2.4862172074291542</v>
      </c>
      <c r="Y438" s="9">
        <f t="shared" ref="Y438" si="1903">(N438*T438+O438*S438+P438*T441+Q438*S441)</f>
        <v>0</v>
      </c>
      <c r="Z438" s="2">
        <f t="shared" ref="Z438" si="1904">N438*U438+P438*U441-O438*V438-Q438*V441</f>
        <v>0</v>
      </c>
      <c r="AA438" s="8">
        <f t="shared" ref="AA438" si="1905">(N438*V438+O438*U438+P438*V441+Q438*U441)</f>
        <v>2.2879863833449394</v>
      </c>
      <c r="AB438" s="22"/>
      <c r="AC438" s="1">
        <v>1</v>
      </c>
      <c r="AD438" s="9">
        <v>0</v>
      </c>
      <c r="AE438" s="2">
        <v>0</v>
      </c>
      <c r="AF438" s="9">
        <f t="shared" ref="AF438" si="1906">$B438*$AE$9</f>
        <v>1.0214694</v>
      </c>
      <c r="AH438" s="1">
        <f t="shared" ref="AH438" si="1907">X438*AC438+Z438*AC441-Y438*AD438-AA438*AD441</f>
        <v>-2.4862172074291542</v>
      </c>
      <c r="AI438" s="9">
        <f t="shared" ref="AI438" si="1908">(X438*AD438+Y438*AC438+Z438*AD441+AA438*AC441)</f>
        <v>0</v>
      </c>
      <c r="AJ438" s="2">
        <f t="shared" ref="AJ438" si="1909">X438*AE438+Z438*AE441-Y438*AF438-AA438*AF441</f>
        <v>0</v>
      </c>
      <c r="AK438" s="8">
        <f t="shared" ref="AK438" si="1910">(X438*AF438+Y438*AE438+Z438*AF441+AA438*AE441)</f>
        <v>-0.25160841579739435</v>
      </c>
      <c r="AM438" s="26">
        <f t="shared" ref="AM438" si="1911">20*LOG((2*$AH$9)/(($AH$9*AH438+AJ438+$AH$9*AH441+AJ441)^2+($AH$9*AI438+AK438+$AH$9*AI441+AK441)^2)^0.5)</f>
        <v>-3.247877410258261</v>
      </c>
      <c r="AO438" s="133">
        <f t="shared" ref="AO438" si="1912">((AI438^2+AJ438^2+AK438^2+AL438^2)/(AI441^2+AJ441^2+AK441^2+AL441^2))^0.5</f>
        <v>0.55538157060163673</v>
      </c>
      <c r="AP438" s="13"/>
      <c r="AQ438" s="81">
        <f t="shared" si="1813"/>
        <v>8.1799999999999695</v>
      </c>
      <c r="AR438" s="82">
        <f t="shared" si="1814"/>
        <v>-41.087789825895825</v>
      </c>
      <c r="AS438" s="86">
        <f t="shared" si="1815"/>
        <v>73.00606633362537</v>
      </c>
      <c r="AT438" s="88"/>
      <c r="AU438" s="84"/>
      <c r="AV438" s="139"/>
      <c r="AW438" s="137">
        <f t="shared" si="1816"/>
        <v>-3.3808214310092843E-4</v>
      </c>
    </row>
    <row r="439" spans="2:49" ht="18.649999999999999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O439" s="134"/>
      <c r="AP439" s="33"/>
      <c r="AQ439" s="81">
        <f t="shared" si="1813"/>
        <v>8.1999999999999709</v>
      </c>
      <c r="AR439" s="82">
        <f t="shared" si="1814"/>
        <v>-41.128497131484245</v>
      </c>
      <c r="AS439" s="86">
        <f t="shared" si="1815"/>
        <v>73.046177682756138</v>
      </c>
      <c r="AT439" s="88"/>
      <c r="AU439" s="84"/>
      <c r="AV439" s="139"/>
      <c r="AW439" s="137">
        <f t="shared" si="1816"/>
        <v>-3.3492791388637342E-4</v>
      </c>
    </row>
    <row r="440" spans="2:49" ht="18.649999999999999" customHeight="1" thickBot="1">
      <c r="D440" s="209" t="s">
        <v>66</v>
      </c>
      <c r="E440" s="210"/>
      <c r="F440" s="211" t="s">
        <v>67</v>
      </c>
      <c r="G440" s="212"/>
      <c r="H440" s="204"/>
      <c r="I440" s="209" t="s">
        <v>68</v>
      </c>
      <c r="J440" s="210"/>
      <c r="K440" s="211" t="s">
        <v>69</v>
      </c>
      <c r="L440" s="212"/>
      <c r="N440" s="213" t="s">
        <v>70</v>
      </c>
      <c r="O440" s="214"/>
      <c r="P440" s="215" t="s">
        <v>71</v>
      </c>
      <c r="Q440" s="216"/>
      <c r="S440" s="209" t="s">
        <v>72</v>
      </c>
      <c r="T440" s="210"/>
      <c r="U440" s="211" t="s">
        <v>73</v>
      </c>
      <c r="V440" s="212"/>
      <c r="W440" s="22"/>
      <c r="X440" s="213" t="s">
        <v>74</v>
      </c>
      <c r="Y440" s="214"/>
      <c r="Z440" s="215" t="s">
        <v>75</v>
      </c>
      <c r="AA440" s="216"/>
      <c r="AB440" s="22"/>
      <c r="AC440" s="209" t="s">
        <v>76</v>
      </c>
      <c r="AD440" s="210"/>
      <c r="AE440" s="211" t="s">
        <v>77</v>
      </c>
      <c r="AF440" s="212"/>
      <c r="AG440" s="22"/>
      <c r="AH440" s="213" t="s">
        <v>78</v>
      </c>
      <c r="AI440" s="214"/>
      <c r="AJ440" s="215" t="s">
        <v>79</v>
      </c>
      <c r="AK440" s="216"/>
      <c r="AL440" s="22"/>
      <c r="AM440" s="44" t="s">
        <v>6</v>
      </c>
      <c r="AO440" s="135" t="s">
        <v>42</v>
      </c>
      <c r="AP440" s="33"/>
      <c r="AQ440" s="81">
        <f t="shared" si="1813"/>
        <v>8.2199999999999704</v>
      </c>
      <c r="AR440" s="82">
        <f t="shared" si="1814"/>
        <v>-41.16911415488569</v>
      </c>
      <c r="AS440" s="86">
        <f t="shared" si="1815"/>
        <v>73.086103073582677</v>
      </c>
      <c r="AT440" s="88"/>
      <c r="AU440" s="84"/>
      <c r="AV440" s="139"/>
      <c r="AW440" s="137">
        <f t="shared" si="1816"/>
        <v>-3.3181001197402603E-4</v>
      </c>
    </row>
    <row r="441" spans="2:49" ht="18.649999999999999" customHeight="1" thickTop="1" thickBot="1">
      <c r="D441" s="1">
        <v>0</v>
      </c>
      <c r="E441" s="8">
        <f t="shared" ref="E441" si="1913">$E$9*$B438</f>
        <v>0.71405460000000009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1914">D441*I438+F441*I441-E441*J438-G441*J441</f>
        <v>0</v>
      </c>
      <c r="O441" s="9">
        <f t="shared" ref="O441" si="1915">(D441*J438+E441*I438+F441*J441+G441*I441)</f>
        <v>0.71405460000000009</v>
      </c>
      <c r="P441" s="2">
        <f t="shared" ref="P441" si="1916">D441*K438+F441*K441-E441*L438-G441*L441</f>
        <v>-0.63374720176481758</v>
      </c>
      <c r="Q441" s="8">
        <f t="shared" ref="Q441" si="1917">(D441*L438+E441*K438+F441*L441+G441*K441)</f>
        <v>0</v>
      </c>
      <c r="S441" s="1">
        <v>0</v>
      </c>
      <c r="T441" s="8">
        <f t="shared" ref="T441" si="1918">$T$9*$B438</f>
        <v>1.5237053999999999</v>
      </c>
      <c r="U441" s="2">
        <v>1</v>
      </c>
      <c r="V441" s="8">
        <v>0</v>
      </c>
      <c r="X441" s="1">
        <f t="shared" ref="X441" si="1919">N441*S438+P441*S441-O441*T438-Q441*T441</f>
        <v>0</v>
      </c>
      <c r="Y441" s="9">
        <f t="shared" ref="Y441" si="1920">(N441*T438+O441*S438+P441*T441+Q441*S441)</f>
        <v>-0.25158943356394192</v>
      </c>
      <c r="Z441" s="2">
        <f t="shared" ref="Z441" si="1921">N441*U438+P441*U441-O441*V438-Q441*V441</f>
        <v>-0.63374720176481758</v>
      </c>
      <c r="AA441" s="8">
        <f t="shared" ref="AA441" si="1922">(N441*V438+O441*U438+P441*V441+Q441*U441)</f>
        <v>0</v>
      </c>
      <c r="AB441" s="22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1923">X441*AC438+Z441*AC441-Y441*AD438-AA441*AD441</f>
        <v>0</v>
      </c>
      <c r="AI441" s="9">
        <f t="shared" ref="AI441" si="1924">(X441*AD438+Y441*AC438+Z441*AD441+AA441*AC441)</f>
        <v>-0.25158943356394192</v>
      </c>
      <c r="AJ441" s="2">
        <f t="shared" ref="AJ441" si="1925">X441*AE438+Z441*AE441-Y441*AF438-AA441*AF441</f>
        <v>-0.37675629401591798</v>
      </c>
      <c r="AK441" s="8">
        <f t="shared" ref="AK441" si="1926">(X441*AF438+Y441*AE438+Z441*AF441+AA441*AE441)</f>
        <v>0</v>
      </c>
      <c r="AM441" s="45">
        <f t="shared" ref="AM441" si="1927">(180/PI())*ATAN(-1*(($AH$9*AJ438+AL438+$AH$9*AJ441+AL441)/($AH$9*AI438+AK438+$AH$9*AI441+AK441)))</f>
        <v>-36.823078039745297</v>
      </c>
      <c r="AO441" s="206">
        <f t="shared" ref="AO441" si="1928">20*LOG(((($AH$9*AH438+AJ438-$AH$9*AH441-AJ441)^2+($AH$9*AI438+AK438-$AH$9*AI441-AK441)^2)/(($AH$9*AH438+AJ438+$AH$9*AH441+AJ441)^2+($AH$9*AI438+AK438+$AH$9*AI441+AK441)^2))^0.5)</f>
        <v>-2.785047669773602</v>
      </c>
      <c r="AP441" s="33"/>
      <c r="AQ441" s="81">
        <f t="shared" si="1813"/>
        <v>8.23999999999997</v>
      </c>
      <c r="AR441" s="82">
        <f t="shared" si="1814"/>
        <v>-41.209641264697574</v>
      </c>
      <c r="AS441" s="86">
        <f t="shared" si="1815"/>
        <v>73.125843776547157</v>
      </c>
      <c r="AT441" s="88"/>
      <c r="AU441" s="84"/>
      <c r="AV441" s="139"/>
      <c r="AW441" s="137">
        <f t="shared" si="1816"/>
        <v>-3.2872794221066378E-4</v>
      </c>
    </row>
    <row r="442" spans="2:49" ht="18.649999999999999" customHeight="1">
      <c r="AO442" s="33"/>
      <c r="AP442" s="33"/>
      <c r="AQ442" s="81">
        <f t="shared" si="1813"/>
        <v>8.2599999999999696</v>
      </c>
      <c r="AR442" s="82">
        <f t="shared" si="1814"/>
        <v>-41.250078827587302</v>
      </c>
      <c r="AS442" s="86">
        <f t="shared" si="1815"/>
        <v>73.165401050718827</v>
      </c>
      <c r="AT442" s="84"/>
      <c r="AU442" s="84"/>
      <c r="AV442" s="139"/>
      <c r="AW442" s="137">
        <f t="shared" si="1816"/>
        <v>-3.2568121719673372E-4</v>
      </c>
    </row>
    <row r="443" spans="2:49" ht="18.649999999999999" customHeight="1" thickBot="1">
      <c r="D443" s="22" t="s">
        <v>80</v>
      </c>
      <c r="E443" s="22"/>
      <c r="F443" s="22"/>
      <c r="G443" s="22"/>
      <c r="H443" s="22"/>
      <c r="I443" s="22" t="s">
        <v>81</v>
      </c>
      <c r="J443" s="22"/>
      <c r="K443" s="22"/>
      <c r="L443" s="22"/>
      <c r="M443" s="23"/>
      <c r="N443" s="23"/>
      <c r="O443" s="24" t="s">
        <v>82</v>
      </c>
      <c r="P443" s="23"/>
      <c r="Q443" s="23"/>
      <c r="R443" s="23"/>
      <c r="S443" s="22"/>
      <c r="T443" s="22" t="s">
        <v>83</v>
      </c>
      <c r="U443" s="23"/>
      <c r="V443" s="23"/>
      <c r="W443" s="23"/>
      <c r="X443" s="23"/>
      <c r="Y443" s="24" t="s">
        <v>84</v>
      </c>
      <c r="Z443" s="23"/>
      <c r="AA443" s="23"/>
      <c r="AB443" s="23"/>
      <c r="AC443" s="24" t="s">
        <v>85</v>
      </c>
      <c r="AD443" s="22"/>
      <c r="AE443" s="22"/>
      <c r="AF443" s="22"/>
      <c r="AG443" s="22"/>
      <c r="AH443" s="23"/>
      <c r="AI443" s="24" t="s">
        <v>86</v>
      </c>
      <c r="AJ443" s="23"/>
      <c r="AK443" s="23"/>
      <c r="AL443" s="22"/>
      <c r="AQ443" s="81">
        <f t="shared" si="1813"/>
        <v>8.2799999999999692</v>
      </c>
      <c r="AR443" s="82">
        <f t="shared" si="1814"/>
        <v>-41.290427208300699</v>
      </c>
      <c r="AS443" s="86">
        <f t="shared" si="1815"/>
        <v>73.204776143919062</v>
      </c>
      <c r="AT443" s="84"/>
      <c r="AU443" s="84"/>
      <c r="AV443" s="139"/>
      <c r="AW443" s="137">
        <f t="shared" si="1816"/>
        <v>-3.2266935714648641E-4</v>
      </c>
    </row>
    <row r="444" spans="2:49" ht="18.649999999999999" customHeight="1" thickBot="1">
      <c r="B444" s="11"/>
      <c r="D444" s="217" t="s">
        <v>55</v>
      </c>
      <c r="E444" s="218"/>
      <c r="F444" s="219" t="s">
        <v>56</v>
      </c>
      <c r="G444" s="220"/>
      <c r="H444" s="204"/>
      <c r="I444" s="217" t="s">
        <v>87</v>
      </c>
      <c r="J444" s="218"/>
      <c r="K444" s="219" t="s">
        <v>88</v>
      </c>
      <c r="L444" s="220"/>
      <c r="M444" s="23"/>
      <c r="N444" s="213" t="s">
        <v>57</v>
      </c>
      <c r="O444" s="214"/>
      <c r="P444" s="215" t="s">
        <v>58</v>
      </c>
      <c r="Q444" s="216"/>
      <c r="R444" s="23"/>
      <c r="S444" s="217" t="s">
        <v>59</v>
      </c>
      <c r="T444" s="218"/>
      <c r="U444" s="219" t="s">
        <v>60</v>
      </c>
      <c r="V444" s="220"/>
      <c r="W444" s="22"/>
      <c r="X444" s="213" t="s">
        <v>61</v>
      </c>
      <c r="Y444" s="214"/>
      <c r="Z444" s="215" t="s">
        <v>62</v>
      </c>
      <c r="AA444" s="216"/>
      <c r="AB444" s="22"/>
      <c r="AC444" s="217" t="s">
        <v>63</v>
      </c>
      <c r="AD444" s="218"/>
      <c r="AE444" s="219" t="s">
        <v>89</v>
      </c>
      <c r="AF444" s="220"/>
      <c r="AG444" s="22"/>
      <c r="AH444" s="213" t="s">
        <v>64</v>
      </c>
      <c r="AI444" s="214"/>
      <c r="AJ444" s="215" t="s">
        <v>65</v>
      </c>
      <c r="AK444" s="216"/>
      <c r="AL444" s="22"/>
      <c r="AM444" s="25" t="s">
        <v>2</v>
      </c>
      <c r="AO444" s="132" t="s">
        <v>41</v>
      </c>
      <c r="AQ444" s="81">
        <f t="shared" si="1813"/>
        <v>8.2999999999999705</v>
      </c>
      <c r="AR444" s="82">
        <f t="shared" si="1814"/>
        <v>-41.330686769670635</v>
      </c>
      <c r="AS444" s="86">
        <f t="shared" si="1815"/>
        <v>73.24397029284485</v>
      </c>
      <c r="AT444" s="88"/>
      <c r="AU444" s="84"/>
      <c r="AV444" s="139"/>
      <c r="AW444" s="137">
        <f t="shared" si="1816"/>
        <v>-3.1969188976161068E-4</v>
      </c>
    </row>
    <row r="445" spans="2:49" ht="18.649999999999999" customHeight="1" thickTop="1" thickBot="1">
      <c r="B445" s="36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9">
        <f t="shared" ref="L445" si="1929">IF(0=(1-$J$9*$K$9*$B445^2),10^14,$B445*$K$9/(1-$J$9*$K$9*$B445^2))</f>
        <v>2.3917362547469119</v>
      </c>
      <c r="N445" s="1">
        <f t="shared" ref="N445" si="1930">D445*I445+F445*I448-E445*J445-G445*J448</f>
        <v>1</v>
      </c>
      <c r="O445" s="9">
        <f t="shared" ref="O445" si="1931">(D445*J445+E445*I445+F445*J448+G445*I448)</f>
        <v>0</v>
      </c>
      <c r="P445" s="2">
        <f t="shared" ref="P445" si="1932">D445*K445+F445*K448-E445*L445-G445*L448</f>
        <v>0</v>
      </c>
      <c r="Q445" s="8">
        <f t="shared" ref="Q445" si="1933">(D445*L445+E445*K445+F445*L448+G445*K448)</f>
        <v>2.3917362547469119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1934">N445*S445+P445*S448-O445*T445-Q445*T448</f>
        <v>-2.7021475014437031</v>
      </c>
      <c r="Y445" s="9">
        <f t="shared" ref="Y445" si="1935">(N445*T445+O445*S445+P445*T448+Q445*S448)</f>
        <v>0</v>
      </c>
      <c r="Z445" s="2">
        <f t="shared" ref="Z445" si="1936">N445*U445+P445*U448-O445*V445-Q445*V448</f>
        <v>0</v>
      </c>
      <c r="AA445" s="8">
        <f t="shared" ref="AA445" si="1937">(N445*V445+O445*U445+P445*V448+Q445*U448)</f>
        <v>2.3917362547469119</v>
      </c>
      <c r="AB445" s="22"/>
      <c r="AC445" s="1">
        <v>1</v>
      </c>
      <c r="AD445" s="9">
        <v>0</v>
      </c>
      <c r="AE445" s="2">
        <v>0</v>
      </c>
      <c r="AF445" s="9">
        <f t="shared" ref="AF445" si="1938">$B445*$AE$9</f>
        <v>1.0376832</v>
      </c>
      <c r="AH445" s="1">
        <f t="shared" ref="AH445" si="1939">X445*AC445+Z445*AC448-Y445*AD445-AA445*AD448</f>
        <v>-2.7021475014437031</v>
      </c>
      <c r="AI445" s="9">
        <f t="shared" ref="AI445" si="1940">(X445*AD445+Y445*AC445+Z445*AD448+AA445*AC448)</f>
        <v>0</v>
      </c>
      <c r="AJ445" s="2">
        <f t="shared" ref="AJ445" si="1941">X445*AE445+Z445*AE448-Y445*AF445-AA445*AF448</f>
        <v>0</v>
      </c>
      <c r="AK445" s="8">
        <f t="shared" ref="AK445" si="1942">(X445*AF445+Y445*AE445+Z445*AF448+AA445*AE448)</f>
        <v>-0.41223681142319446</v>
      </c>
      <c r="AM445" s="26">
        <f t="shared" ref="AM445" si="1943">20*LOG((2*$AH$9)/(($AH$9*AH445+AJ445+$AH$9*AH448+AJ448)^2+($AH$9*AI445+AK445+$AH$9*AI448+AK448)^2)^0.5)</f>
        <v>-3.8631288036720051</v>
      </c>
      <c r="AO445" s="133">
        <f t="shared" ref="AO445" si="1944">((AI445^2+AJ445^2+AK445^2+AL445^2)/(AI448^2+AJ448^2+AK448^2+AL448^2))^0.5</f>
        <v>0.80187872081944911</v>
      </c>
      <c r="AP445" s="13"/>
      <c r="AQ445" s="81">
        <f t="shared" si="1813"/>
        <v>8.3199999999999701</v>
      </c>
      <c r="AR445" s="82">
        <f t="shared" si="1814"/>
        <v>-41.370857872625642</v>
      </c>
      <c r="AS445" s="86">
        <f t="shared" si="1815"/>
        <v>73.282984723190737</v>
      </c>
      <c r="AT445" s="88"/>
      <c r="AU445" s="84"/>
      <c r="AV445" s="139"/>
      <c r="AW445" s="137">
        <f t="shared" si="1816"/>
        <v>-3.1674835008461966E-4</v>
      </c>
    </row>
    <row r="446" spans="2:49" ht="18.649999999999999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O446" s="134"/>
      <c r="AP446" s="33"/>
      <c r="AQ446" s="81">
        <f t="shared" si="1813"/>
        <v>8.3399999999999697</v>
      </c>
      <c r="AR446" s="82">
        <f t="shared" si="1814"/>
        <v>-41.410940876198595</v>
      </c>
      <c r="AS446" s="86">
        <f t="shared" si="1815"/>
        <v>73.321820649769109</v>
      </c>
      <c r="AT446" s="88"/>
      <c r="AU446" s="84"/>
      <c r="AV446" s="139"/>
      <c r="AW446" s="137">
        <f t="shared" si="1816"/>
        <v>-3.1383828038695333E-4</v>
      </c>
    </row>
    <row r="447" spans="2:49" ht="18.649999999999999" customHeight="1" thickBot="1">
      <c r="D447" s="209" t="s">
        <v>66</v>
      </c>
      <c r="E447" s="210"/>
      <c r="F447" s="211" t="s">
        <v>67</v>
      </c>
      <c r="G447" s="212"/>
      <c r="H447" s="204"/>
      <c r="I447" s="209" t="s">
        <v>68</v>
      </c>
      <c r="J447" s="210"/>
      <c r="K447" s="211" t="s">
        <v>69</v>
      </c>
      <c r="L447" s="212"/>
      <c r="N447" s="213" t="s">
        <v>70</v>
      </c>
      <c r="O447" s="214"/>
      <c r="P447" s="215" t="s">
        <v>71</v>
      </c>
      <c r="Q447" s="216"/>
      <c r="S447" s="209" t="s">
        <v>72</v>
      </c>
      <c r="T447" s="210"/>
      <c r="U447" s="211" t="s">
        <v>73</v>
      </c>
      <c r="V447" s="212"/>
      <c r="W447" s="22"/>
      <c r="X447" s="213" t="s">
        <v>74</v>
      </c>
      <c r="Y447" s="214"/>
      <c r="Z447" s="215" t="s">
        <v>75</v>
      </c>
      <c r="AA447" s="216"/>
      <c r="AB447" s="22"/>
      <c r="AC447" s="209" t="s">
        <v>76</v>
      </c>
      <c r="AD447" s="210"/>
      <c r="AE447" s="211" t="s">
        <v>77</v>
      </c>
      <c r="AF447" s="212"/>
      <c r="AG447" s="22"/>
      <c r="AH447" s="213" t="s">
        <v>78</v>
      </c>
      <c r="AI447" s="214"/>
      <c r="AJ447" s="215" t="s">
        <v>79</v>
      </c>
      <c r="AK447" s="216"/>
      <c r="AL447" s="22"/>
      <c r="AM447" s="44" t="s">
        <v>6</v>
      </c>
      <c r="AO447" s="135" t="s">
        <v>42</v>
      </c>
      <c r="AP447" s="33"/>
      <c r="AQ447" s="81">
        <f t="shared" si="1813"/>
        <v>8.3599999999999692</v>
      </c>
      <c r="AR447" s="82">
        <f t="shared" si="1814"/>
        <v>-41.450936137535479</v>
      </c>
      <c r="AS447" s="86">
        <f t="shared" si="1815"/>
        <v>73.360479276628936</v>
      </c>
      <c r="AT447" s="88"/>
      <c r="AU447" s="84"/>
      <c r="AV447" s="139"/>
      <c r="AW447" s="137">
        <f t="shared" si="1816"/>
        <v>-3.1096123003393787E-4</v>
      </c>
    </row>
    <row r="448" spans="2:49" ht="18.649999999999999" customHeight="1" thickTop="1" thickBot="1">
      <c r="D448" s="1">
        <v>0</v>
      </c>
      <c r="E448" s="8">
        <f t="shared" ref="E448" si="1945">$E$9*$B445</f>
        <v>0.72538880000000006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1946">D448*I445+F448*I448-E448*J445-G448*J448</f>
        <v>0</v>
      </c>
      <c r="O448" s="9">
        <f t="shared" ref="O448" si="1947">(D448*J445+E448*I445+F448*J448+G448*I448)</f>
        <v>0.72538880000000006</v>
      </c>
      <c r="P448" s="2">
        <f t="shared" ref="P448" si="1948">D448*K445+F448*K448-E448*L445-G448*L448</f>
        <v>-0.73493869174735682</v>
      </c>
      <c r="Q448" s="8">
        <f t="shared" ref="Q448" si="1949">(D448*L445+E448*K445+F448*L448+G448*K448)</f>
        <v>0</v>
      </c>
      <c r="S448" s="1">
        <v>0</v>
      </c>
      <c r="T448" s="8">
        <f t="shared" ref="T448" si="1950">$T$9*$B445</f>
        <v>1.5478912</v>
      </c>
      <c r="U448" s="2">
        <v>1</v>
      </c>
      <c r="V448" s="8">
        <v>0</v>
      </c>
      <c r="X448" s="1">
        <f t="shared" ref="X448" si="1951">N448*S445+P448*S448-O448*T445-Q448*T448</f>
        <v>0</v>
      </c>
      <c r="Y448" s="9">
        <f t="shared" ref="Y448" si="1952">(N448*T445+O448*S445+P448*T448+Q448*S448)</f>
        <v>-0.41221633349524611</v>
      </c>
      <c r="Z448" s="2">
        <f t="shared" ref="Z448" si="1953">N448*U445+P448*U448-O448*V445-Q448*V448</f>
        <v>-0.73493869174735682</v>
      </c>
      <c r="AA448" s="8">
        <f t="shared" ref="AA448" si="1954">(N448*V445+O448*U445+P448*V448+Q448*U448)</f>
        <v>0</v>
      </c>
      <c r="AB448" s="22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1955">X448*AC445+Z448*AC448-Y448*AD445-AA448*AD448</f>
        <v>0</v>
      </c>
      <c r="AI448" s="9">
        <f t="shared" ref="AI448" si="1956">(X448*AD445+Y448*AC445+Z448*AD448+AA448*AC448)</f>
        <v>-0.41221633349524611</v>
      </c>
      <c r="AJ448" s="2">
        <f t="shared" ref="AJ448" si="1957">X448*AE445+Z448*AE448-Y448*AF445-AA448*AF448</f>
        <v>-0.30718872771374262</v>
      </c>
      <c r="AK448" s="8">
        <f t="shared" ref="AK448" si="1958">(X448*AF445+Y448*AE445+Z448*AF448+AA448*AE448)</f>
        <v>0</v>
      </c>
      <c r="AM448" s="45">
        <f t="shared" ref="AM448" si="1959">(180/PI())*ATAN(-1*(($AH$9*AJ445+AL445+$AH$9*AJ448+AL448)/($AH$9*AI445+AK445+$AH$9*AI448+AK448)))</f>
        <v>-20.435240181191929</v>
      </c>
      <c r="AO448" s="206">
        <f t="shared" ref="AO448" si="1960">20*LOG(((($AH$9*AH445+AJ445-$AH$9*AH448-AJ448)^2+($AH$9*AI445+AK445-$AH$9*AI448-AK448)^2)/(($AH$9*AH445+AJ445+$AH$9*AH448+AJ448)^2+($AH$9*AI445+AK445+$AH$9*AI448+AK448)^2))^0.5)</f>
        <v>-2.2977678772440839</v>
      </c>
      <c r="AP448" s="33"/>
      <c r="AQ448" s="81">
        <f t="shared" si="1813"/>
        <v>8.3799999999999706</v>
      </c>
      <c r="AR448" s="82">
        <f t="shared" si="1814"/>
        <v>-41.490844011904116</v>
      </c>
      <c r="AS448" s="86">
        <f t="shared" si="1815"/>
        <v>73.398961797173015</v>
      </c>
      <c r="AT448" s="88"/>
      <c r="AU448" s="84"/>
      <c r="AV448" s="139"/>
      <c r="AW448" s="137">
        <f t="shared" si="1816"/>
        <v>-3.0811675536324731E-4</v>
      </c>
    </row>
    <row r="449" spans="2:49" ht="18.649999999999999" customHeight="1">
      <c r="AO449" s="33"/>
      <c r="AP449" s="33"/>
      <c r="AQ449" s="81">
        <f t="shared" si="1813"/>
        <v>8.3999999999999595</v>
      </c>
      <c r="AR449" s="82">
        <f t="shared" si="1814"/>
        <v>-41.530664852703083</v>
      </c>
      <c r="AS449" s="86">
        <f t="shared" si="1815"/>
        <v>73.437269394273727</v>
      </c>
      <c r="AT449" s="84"/>
      <c r="AU449" s="84"/>
      <c r="AV449" s="139"/>
      <c r="AW449" s="137">
        <f t="shared" si="1816"/>
        <v>-3.0530441956625826E-4</v>
      </c>
    </row>
    <row r="450" spans="2:49" ht="18.649999999999999" customHeight="1" thickBot="1">
      <c r="D450" s="22" t="s">
        <v>80</v>
      </c>
      <c r="E450" s="22"/>
      <c r="F450" s="22"/>
      <c r="G450" s="22"/>
      <c r="H450" s="22"/>
      <c r="I450" s="22" t="s">
        <v>81</v>
      </c>
      <c r="J450" s="22"/>
      <c r="K450" s="22"/>
      <c r="L450" s="22"/>
      <c r="M450" s="23"/>
      <c r="N450" s="23"/>
      <c r="O450" s="24" t="s">
        <v>82</v>
      </c>
      <c r="P450" s="23"/>
      <c r="Q450" s="23"/>
      <c r="R450" s="23"/>
      <c r="S450" s="22"/>
      <c r="T450" s="22" t="s">
        <v>83</v>
      </c>
      <c r="U450" s="23"/>
      <c r="V450" s="23"/>
      <c r="W450" s="23"/>
      <c r="X450" s="23"/>
      <c r="Y450" s="24" t="s">
        <v>84</v>
      </c>
      <c r="Z450" s="23"/>
      <c r="AA450" s="23"/>
      <c r="AB450" s="23"/>
      <c r="AC450" s="24" t="s">
        <v>85</v>
      </c>
      <c r="AD450" s="22"/>
      <c r="AE450" s="22"/>
      <c r="AF450" s="22"/>
      <c r="AG450" s="22"/>
      <c r="AH450" s="23"/>
      <c r="AI450" s="24" t="s">
        <v>86</v>
      </c>
      <c r="AJ450" s="23"/>
      <c r="AK450" s="23"/>
      <c r="AL450" s="22"/>
      <c r="AQ450" s="81">
        <f t="shared" si="1813"/>
        <v>8.4199999999999608</v>
      </c>
      <c r="AR450" s="82">
        <f t="shared" si="1814"/>
        <v>-41.570399011470585</v>
      </c>
      <c r="AS450" s="86">
        <f t="shared" si="1815"/>
        <v>73.475403240387223</v>
      </c>
      <c r="AT450" s="84"/>
      <c r="AU450" s="84"/>
      <c r="AV450" s="139"/>
      <c r="AW450" s="137">
        <f t="shared" si="1816"/>
        <v>-3.0252379256458462E-4</v>
      </c>
    </row>
    <row r="451" spans="2:49" ht="18.649999999999999" customHeight="1" thickBot="1">
      <c r="B451" s="11"/>
      <c r="D451" s="217" t="s">
        <v>55</v>
      </c>
      <c r="E451" s="218"/>
      <c r="F451" s="219" t="s">
        <v>56</v>
      </c>
      <c r="G451" s="220"/>
      <c r="H451" s="204"/>
      <c r="I451" s="217" t="s">
        <v>87</v>
      </c>
      <c r="J451" s="218"/>
      <c r="K451" s="219" t="s">
        <v>88</v>
      </c>
      <c r="L451" s="220"/>
      <c r="M451" s="23"/>
      <c r="N451" s="213" t="s">
        <v>57</v>
      </c>
      <c r="O451" s="214"/>
      <c r="P451" s="215" t="s">
        <v>58</v>
      </c>
      <c r="Q451" s="216"/>
      <c r="R451" s="23"/>
      <c r="S451" s="217" t="s">
        <v>59</v>
      </c>
      <c r="T451" s="218"/>
      <c r="U451" s="219" t="s">
        <v>60</v>
      </c>
      <c r="V451" s="220"/>
      <c r="W451" s="22"/>
      <c r="X451" s="213" t="s">
        <v>61</v>
      </c>
      <c r="Y451" s="214"/>
      <c r="Z451" s="215" t="s">
        <v>62</v>
      </c>
      <c r="AA451" s="216"/>
      <c r="AB451" s="22"/>
      <c r="AC451" s="217" t="s">
        <v>63</v>
      </c>
      <c r="AD451" s="218"/>
      <c r="AE451" s="219" t="s">
        <v>89</v>
      </c>
      <c r="AF451" s="220"/>
      <c r="AG451" s="22"/>
      <c r="AH451" s="213" t="s">
        <v>64</v>
      </c>
      <c r="AI451" s="214"/>
      <c r="AJ451" s="215" t="s">
        <v>65</v>
      </c>
      <c r="AK451" s="216"/>
      <c r="AL451" s="22"/>
      <c r="AM451" s="25" t="s">
        <v>2</v>
      </c>
      <c r="AO451" s="132" t="s">
        <v>41</v>
      </c>
      <c r="AQ451" s="81">
        <f t="shared" si="1813"/>
        <v>8.4399999999999604</v>
      </c>
      <c r="AR451" s="82">
        <f t="shared" si="1814"/>
        <v>-41.610046837893258</v>
      </c>
      <c r="AS451" s="86">
        <f t="shared" si="1815"/>
        <v>73.513364497666217</v>
      </c>
      <c r="AT451" s="88"/>
      <c r="AU451" s="84"/>
      <c r="AV451" s="139"/>
      <c r="AW451" s="137">
        <f t="shared" si="1816"/>
        <v>-2.997744508972206E-4</v>
      </c>
    </row>
    <row r="452" spans="2:49" ht="18.649999999999999" customHeight="1" thickTop="1" thickBot="1">
      <c r="B452" s="36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9">
        <f t="shared" ref="L452" si="1961">IF(0=(1-$J$9*$K$9*$B452^2),10^14,$B452*$K$9/(1-$J$9*$K$9*$B452^2))</f>
        <v>2.5028636508928046</v>
      </c>
      <c r="N452" s="1">
        <f t="shared" ref="N452" si="1962">D452*I452+F452*I455-E452*J452-G452*J455</f>
        <v>1</v>
      </c>
      <c r="O452" s="9">
        <f t="shared" ref="O452" si="1963">(D452*J452+E452*I452+F452*J455+G452*I455)</f>
        <v>0</v>
      </c>
      <c r="P452" s="2">
        <f t="shared" ref="P452" si="1964">D452*K452+F452*K455-E452*L452-G452*L455</f>
        <v>0</v>
      </c>
      <c r="Q452" s="8">
        <f t="shared" ref="Q452" si="1965">(D452*L452+E452*K452+F452*L455+G452*K455)</f>
        <v>2.5028636508928046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1966">N452*S452+P452*S455-O452*T452-Q452*T455</f>
        <v>-2.9346943797046077</v>
      </c>
      <c r="Y452" s="9">
        <f t="shared" ref="Y452" si="1967">(N452*T452+O452*S452+P452*T455+Q452*S455)</f>
        <v>0</v>
      </c>
      <c r="Z452" s="2">
        <f t="shared" ref="Z452" si="1968">N452*U452+P452*U455-O452*V452-Q452*V455</f>
        <v>0</v>
      </c>
      <c r="AA452" s="8">
        <f t="shared" ref="AA452" si="1969">(N452*V452+O452*U452+P452*V455+Q452*U455)</f>
        <v>2.5028636508928046</v>
      </c>
      <c r="AB452" s="22"/>
      <c r="AC452" s="1">
        <v>1</v>
      </c>
      <c r="AD452" s="9">
        <v>0</v>
      </c>
      <c r="AE452" s="2">
        <v>0</v>
      </c>
      <c r="AF452" s="9">
        <f t="shared" ref="AF452" si="1970">$B452*$AE$9</f>
        <v>1.0538970000000001</v>
      </c>
      <c r="AH452" s="1">
        <f t="shared" ref="AH452" si="1971">X452*AC452+Z452*AC455-Y452*AD452-AA452*AD455</f>
        <v>-2.9346943797046077</v>
      </c>
      <c r="AI452" s="9">
        <f t="shared" ref="AI452" si="1972">(X452*AD452+Y452*AC452+Z452*AD455+AA452*AC455)</f>
        <v>0</v>
      </c>
      <c r="AJ452" s="2">
        <f t="shared" ref="AJ452" si="1973">X452*AE452+Z452*AE455-Y452*AF452-AA452*AF455</f>
        <v>0</v>
      </c>
      <c r="AK452" s="8">
        <f t="shared" ref="AK452" si="1974">(X452*AF452+Y452*AE452+Z452*AF455+AA452*AE455)</f>
        <v>-0.59000195179474257</v>
      </c>
      <c r="AM452" s="26">
        <f t="shared" ref="AM452" si="1975">20*LOG((2*$AH$9)/(($AH$9*AH452+AJ452+$AH$9*AH455+AJ455)^2+($AH$9*AI452+AK452+$AH$9*AI455+AK455)^2)^0.5)</f>
        <v>-4.532401700080336</v>
      </c>
      <c r="AO452" s="133">
        <f t="shared" ref="AO452" si="1976">((AI452^2+AJ452^2+AK452^2+AL452^2)/(AI455^2+AJ455^2+AK455^2+AL455^2))^0.5</f>
        <v>0.93589572891391193</v>
      </c>
      <c r="AP452" s="13"/>
      <c r="AQ452" s="81">
        <f t="shared" si="1813"/>
        <v>8.45999999999996</v>
      </c>
      <c r="AR452" s="82">
        <f t="shared" si="1814"/>
        <v>-41.649608679815238</v>
      </c>
      <c r="AS452" s="86">
        <f t="shared" si="1815"/>
        <v>73.551154318071298</v>
      </c>
      <c r="AT452" s="88"/>
      <c r="AU452" s="84"/>
      <c r="AV452" s="139"/>
      <c r="AW452" s="137">
        <f t="shared" si="1816"/>
        <v>-2.9705597760672008E-4</v>
      </c>
    </row>
    <row r="453" spans="2:49" ht="18.649999999999999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O453" s="134"/>
      <c r="AP453" s="33"/>
      <c r="AQ453" s="81">
        <f t="shared" si="1813"/>
        <v>8.4799999999999596</v>
      </c>
      <c r="AR453" s="82">
        <f t="shared" si="1814"/>
        <v>-41.689084883247077</v>
      </c>
      <c r="AS453" s="86">
        <f t="shared" si="1815"/>
        <v>73.588773843480894</v>
      </c>
      <c r="AT453" s="88"/>
      <c r="AU453" s="84"/>
      <c r="AV453" s="139"/>
      <c r="AW453" s="137">
        <f t="shared" si="1816"/>
        <v>-2.9436796211862638E-4</v>
      </c>
    </row>
    <row r="454" spans="2:49" ht="18.649999999999999" customHeight="1" thickBot="1">
      <c r="D454" s="209" t="s">
        <v>66</v>
      </c>
      <c r="E454" s="210"/>
      <c r="F454" s="211" t="s">
        <v>67</v>
      </c>
      <c r="G454" s="212"/>
      <c r="H454" s="204"/>
      <c r="I454" s="209" t="s">
        <v>68</v>
      </c>
      <c r="J454" s="210"/>
      <c r="K454" s="211" t="s">
        <v>69</v>
      </c>
      <c r="L454" s="212"/>
      <c r="N454" s="213" t="s">
        <v>70</v>
      </c>
      <c r="O454" s="214"/>
      <c r="P454" s="215" t="s">
        <v>71</v>
      </c>
      <c r="Q454" s="216"/>
      <c r="S454" s="209" t="s">
        <v>72</v>
      </c>
      <c r="T454" s="210"/>
      <c r="U454" s="211" t="s">
        <v>73</v>
      </c>
      <c r="V454" s="212"/>
      <c r="W454" s="22"/>
      <c r="X454" s="213" t="s">
        <v>74</v>
      </c>
      <c r="Y454" s="214"/>
      <c r="Z454" s="215" t="s">
        <v>75</v>
      </c>
      <c r="AA454" s="216"/>
      <c r="AB454" s="22"/>
      <c r="AC454" s="209" t="s">
        <v>76</v>
      </c>
      <c r="AD454" s="210"/>
      <c r="AE454" s="211" t="s">
        <v>77</v>
      </c>
      <c r="AF454" s="212"/>
      <c r="AG454" s="22"/>
      <c r="AH454" s="213" t="s">
        <v>78</v>
      </c>
      <c r="AI454" s="214"/>
      <c r="AJ454" s="215" t="s">
        <v>79</v>
      </c>
      <c r="AK454" s="216"/>
      <c r="AL454" s="22"/>
      <c r="AM454" s="44" t="s">
        <v>6</v>
      </c>
      <c r="AO454" s="135" t="s">
        <v>42</v>
      </c>
      <c r="AP454" s="33"/>
      <c r="AQ454" s="81">
        <f t="shared" si="1813"/>
        <v>8.4999999999999591</v>
      </c>
      <c r="AR454" s="82">
        <f t="shared" si="1814"/>
        <v>-41.728475792374802</v>
      </c>
      <c r="AS454" s="86">
        <f t="shared" si="1815"/>
        <v>73.62622420579973</v>
      </c>
      <c r="AT454" s="88"/>
      <c r="AU454" s="84"/>
      <c r="AV454" s="139"/>
      <c r="AW454" s="137">
        <f t="shared" si="1816"/>
        <v>-2.9171000014790506E-4</v>
      </c>
    </row>
    <row r="455" spans="2:49" ht="18.649999999999999" customHeight="1" thickTop="1" thickBot="1">
      <c r="D455" s="1">
        <v>0</v>
      </c>
      <c r="E455" s="8">
        <f t="shared" ref="E455" si="1977">$E$9*$B452</f>
        <v>0.73672300000000013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1978">D455*I452+F455*I455-E455*J452-G455*J455</f>
        <v>0</v>
      </c>
      <c r="O455" s="9">
        <f t="shared" ref="O455" si="1979">(D455*J452+E455*I452+F455*J455+G455*I455)</f>
        <v>0.73672300000000013</v>
      </c>
      <c r="P455" s="2">
        <f t="shared" ref="P455" si="1980">D455*K452+F455*K455-E455*L452-G455*L455</f>
        <v>-0.84391721747670001</v>
      </c>
      <c r="Q455" s="8">
        <f t="shared" ref="Q455" si="1981">(D455*L452+E455*K452+F455*L455+G455*K455)</f>
        <v>0</v>
      </c>
      <c r="S455" s="1">
        <v>0</v>
      </c>
      <c r="T455" s="8">
        <f t="shared" ref="T455" si="1982">$T$9*$B452</f>
        <v>1.5720769999999999</v>
      </c>
      <c r="U455" s="2">
        <v>1</v>
      </c>
      <c r="V455" s="8">
        <v>0</v>
      </c>
      <c r="X455" s="1">
        <f t="shared" ref="X455" si="1983">N455*S452+P455*S455-O455*T452-Q455*T455</f>
        <v>0</v>
      </c>
      <c r="Y455" s="9">
        <f t="shared" ref="Y455" si="1984">(N455*T452+O455*S452+P455*T455+Q455*S455)</f>
        <v>-0.58997984749911792</v>
      </c>
      <c r="Z455" s="2">
        <f t="shared" ref="Z455" si="1985">N455*U452+P455*U455-O455*V452-Q455*V455</f>
        <v>-0.84391721747670001</v>
      </c>
      <c r="AA455" s="8">
        <f t="shared" ref="AA455" si="1986">(N455*V452+O455*U452+P455*V455+Q455*U455)</f>
        <v>0</v>
      </c>
      <c r="AB455" s="22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1987">X455*AC452+Z455*AC455-Y455*AD452-AA455*AD455</f>
        <v>0</v>
      </c>
      <c r="AI455" s="9">
        <f t="shared" ref="AI455" si="1988">(X455*AD452+Y455*AC452+Z455*AD455+AA455*AC455)</f>
        <v>-0.58997984749911792</v>
      </c>
      <c r="AJ455" s="2">
        <f t="shared" ref="AJ455" si="1989">X455*AE452+Z455*AE455-Y455*AF452-AA455*AF455</f>
        <v>-0.22213922613692205</v>
      </c>
      <c r="AK455" s="8">
        <f t="shared" ref="AK455" si="1990">(X455*AF452+Y455*AE452+Z455*AF455+AA455*AE455)</f>
        <v>0</v>
      </c>
      <c r="AM455" s="45">
        <f t="shared" ref="AM455" si="1991">(180/PI())*ATAN(-1*(($AH$9*AJ452+AL452+$AH$9*AJ455+AL455)/($AH$9*AI452+AK452+$AH$9*AI455+AK455)))</f>
        <v>-10.66152090111837</v>
      </c>
      <c r="AO455" s="206">
        <f t="shared" ref="AO455" si="1992">20*LOG(((($AH$9*AH452+AJ452-$AH$9*AH455-AJ455)^2+($AH$9*AI452+AK452-$AH$9*AI455-AK455)^2)/(($AH$9*AH452+AJ452+$AH$9*AH455+AJ455)^2+($AH$9*AI452+AK452+$AH$9*AI455+AK455)^2))^0.5)</f>
        <v>-1.8854300665640866</v>
      </c>
      <c r="AP455" s="33"/>
      <c r="AQ455" s="81">
        <f t="shared" si="1813"/>
        <v>8.5199999999999605</v>
      </c>
      <c r="AR455" s="82">
        <f t="shared" si="1814"/>
        <v>-41.767781749568883</v>
      </c>
      <c r="AS455" s="86">
        <f t="shared" si="1815"/>
        <v>73.663506527065991</v>
      </c>
      <c r="AT455" s="88"/>
      <c r="AU455" s="84"/>
      <c r="AV455" s="139"/>
      <c r="AW455" s="137">
        <f t="shared" si="1816"/>
        <v>-2.8908169357355325E-4</v>
      </c>
    </row>
    <row r="456" spans="2:49" ht="18.649999999999999" customHeight="1">
      <c r="AO456" s="33"/>
      <c r="AP456" s="33"/>
      <c r="AQ456" s="81">
        <f t="shared" si="1813"/>
        <v>8.5399999999999601</v>
      </c>
      <c r="AR456" s="82">
        <f t="shared" si="1814"/>
        <v>-41.807003095393362</v>
      </c>
      <c r="AS456" s="86">
        <f t="shared" si="1815"/>
        <v>73.700621919557051</v>
      </c>
      <c r="AT456" s="84"/>
      <c r="AU456" s="84"/>
      <c r="AV456" s="139"/>
      <c r="AW456" s="137">
        <f t="shared" si="1816"/>
        <v>-2.8648265034021182E-4</v>
      </c>
    </row>
    <row r="457" spans="2:49" ht="18.649999999999999" customHeight="1" thickBot="1">
      <c r="D457" s="22" t="s">
        <v>80</v>
      </c>
      <c r="E457" s="22"/>
      <c r="F457" s="22"/>
      <c r="G457" s="22"/>
      <c r="H457" s="22"/>
      <c r="I457" s="22" t="s">
        <v>81</v>
      </c>
      <c r="J457" s="22"/>
      <c r="K457" s="22"/>
      <c r="L457" s="22"/>
      <c r="M457" s="23"/>
      <c r="N457" s="23"/>
      <c r="O457" s="24" t="s">
        <v>82</v>
      </c>
      <c r="P457" s="23"/>
      <c r="Q457" s="23"/>
      <c r="R457" s="23"/>
      <c r="S457" s="22"/>
      <c r="T457" s="22" t="s">
        <v>83</v>
      </c>
      <c r="U457" s="23"/>
      <c r="V457" s="23"/>
      <c r="W457" s="23"/>
      <c r="X457" s="23"/>
      <c r="Y457" s="24" t="s">
        <v>84</v>
      </c>
      <c r="Z457" s="23"/>
      <c r="AA457" s="23"/>
      <c r="AB457" s="23"/>
      <c r="AC457" s="24" t="s">
        <v>85</v>
      </c>
      <c r="AD457" s="22"/>
      <c r="AE457" s="22"/>
      <c r="AF457" s="22"/>
      <c r="AG457" s="22"/>
      <c r="AH457" s="23"/>
      <c r="AI457" s="24" t="s">
        <v>86</v>
      </c>
      <c r="AJ457" s="23"/>
      <c r="AK457" s="23"/>
      <c r="AL457" s="22"/>
      <c r="AQ457" s="81">
        <f t="shared" si="1813"/>
        <v>8.5599999999999596</v>
      </c>
      <c r="AR457" s="82">
        <f t="shared" si="1814"/>
        <v>-41.846140168614866</v>
      </c>
      <c r="AS457" s="86">
        <f t="shared" si="1815"/>
        <v>73.73757148589398</v>
      </c>
      <c r="AT457" s="84"/>
      <c r="AU457" s="84"/>
      <c r="AV457" s="139"/>
      <c r="AW457" s="137">
        <f t="shared" si="1816"/>
        <v>-2.8391248435784977E-4</v>
      </c>
    </row>
    <row r="458" spans="2:49" ht="18.649999999999999" customHeight="1" thickBot="1">
      <c r="B458" s="11"/>
      <c r="D458" s="217" t="s">
        <v>55</v>
      </c>
      <c r="E458" s="218"/>
      <c r="F458" s="219" t="s">
        <v>56</v>
      </c>
      <c r="G458" s="220"/>
      <c r="H458" s="204"/>
      <c r="I458" s="217" t="s">
        <v>87</v>
      </c>
      <c r="J458" s="218"/>
      <c r="K458" s="219" t="s">
        <v>88</v>
      </c>
      <c r="L458" s="220"/>
      <c r="M458" s="23"/>
      <c r="N458" s="213" t="s">
        <v>57</v>
      </c>
      <c r="O458" s="214"/>
      <c r="P458" s="215" t="s">
        <v>58</v>
      </c>
      <c r="Q458" s="216"/>
      <c r="R458" s="23"/>
      <c r="S458" s="217" t="s">
        <v>59</v>
      </c>
      <c r="T458" s="218"/>
      <c r="U458" s="219" t="s">
        <v>60</v>
      </c>
      <c r="V458" s="220"/>
      <c r="W458" s="22"/>
      <c r="X458" s="213" t="s">
        <v>61</v>
      </c>
      <c r="Y458" s="214"/>
      <c r="Z458" s="215" t="s">
        <v>62</v>
      </c>
      <c r="AA458" s="216"/>
      <c r="AB458" s="22"/>
      <c r="AC458" s="217" t="s">
        <v>63</v>
      </c>
      <c r="AD458" s="218"/>
      <c r="AE458" s="219" t="s">
        <v>89</v>
      </c>
      <c r="AF458" s="220"/>
      <c r="AG458" s="22"/>
      <c r="AH458" s="213" t="s">
        <v>64</v>
      </c>
      <c r="AI458" s="214"/>
      <c r="AJ458" s="215" t="s">
        <v>65</v>
      </c>
      <c r="AK458" s="216"/>
      <c r="AL458" s="22"/>
      <c r="AM458" s="25" t="s">
        <v>2</v>
      </c>
      <c r="AO458" s="132" t="s">
        <v>41</v>
      </c>
      <c r="AQ458" s="81">
        <f t="shared" si="1813"/>
        <v>8.5799999999999592</v>
      </c>
      <c r="AR458" s="82">
        <f t="shared" si="1814"/>
        <v>-41.885193306211733</v>
      </c>
      <c r="AS458" s="86">
        <f t="shared" si="1815"/>
        <v>73.774356319144601</v>
      </c>
      <c r="AT458" s="88"/>
      <c r="AU458" s="84"/>
      <c r="AV458" s="139"/>
      <c r="AW458" s="137">
        <f t="shared" si="1816"/>
        <v>-2.8137081539952012E-4</v>
      </c>
    </row>
    <row r="459" spans="2:49" ht="18.649999999999999" customHeight="1" thickTop="1" thickBot="1">
      <c r="B459" s="36">
        <f>AT95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9">
        <f t="shared" ref="L459" si="1993">IF(0=(1-$J$9*$K$9*$B459^2),10^14,$B459*$K$9/(1-$J$9*$K$9*$B459^2))</f>
        <v>2.5436556221748297</v>
      </c>
      <c r="N459" s="1">
        <f t="shared" ref="N459" si="1994">D459*I459+F459*I462-E459*J459-G459*J462</f>
        <v>1</v>
      </c>
      <c r="O459" s="9">
        <f t="shared" ref="O459" si="1995">(D459*J459+E459*I459+F459*J462+G459*I462)</f>
        <v>0</v>
      </c>
      <c r="P459" s="2">
        <f t="shared" ref="P459" si="1996">D459*K459+F459*K462-E459*L459-G459*L462</f>
        <v>0</v>
      </c>
      <c r="Q459" s="8">
        <f t="shared" ref="Q459" si="1997">(D459*L459+E459*K459+F459*L462+G459*K462)</f>
        <v>2.5436556221748297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1998">N459*S459+P459*S462-O459*T459-Q459*T462</f>
        <v>-3.0203546206931184</v>
      </c>
      <c r="Y459" s="9">
        <f t="shared" ref="Y459" si="1999">(N459*T459+O459*S459+P459*T462+Q459*S462)</f>
        <v>0</v>
      </c>
      <c r="Z459" s="2">
        <f t="shared" ref="Z459" si="2000">N459*U459+P459*U462-O459*V459-Q459*V462</f>
        <v>0</v>
      </c>
      <c r="AA459" s="8">
        <f t="shared" ref="AA459" si="2001">(N459*V459+O459*U459+P459*V462+Q459*U462)</f>
        <v>2.5436556221748297</v>
      </c>
      <c r="AB459" s="22"/>
      <c r="AC459" s="1">
        <v>1</v>
      </c>
      <c r="AD459" s="9">
        <v>0</v>
      </c>
      <c r="AE459" s="2">
        <v>0</v>
      </c>
      <c r="AF459" s="9">
        <f t="shared" ref="AF459" si="2002">$B459*$AE$9</f>
        <v>1.0595718299999999</v>
      </c>
      <c r="AH459" s="1">
        <f t="shared" ref="AH459" si="2003">X459*AC459+Z459*AC462-Y459*AD459-AA459*AD462</f>
        <v>-3.0203546206931184</v>
      </c>
      <c r="AI459" s="9">
        <f t="shared" ref="AI459" si="2004">(X459*AD459+Y459*AC459+Z459*AD462+AA459*AC462)</f>
        <v>0</v>
      </c>
      <c r="AJ459" s="2">
        <f t="shared" ref="AJ459" si="2005">X459*AE459+Z459*AE462-Y459*AF459-AA459*AF462</f>
        <v>0</v>
      </c>
      <c r="AK459" s="8">
        <f t="shared" ref="AK459" si="2006">(X459*AF459+Y459*AE459+Z459*AF462+AA459*AE462)</f>
        <v>-0.65662705052193315</v>
      </c>
      <c r="AM459" s="26">
        <f t="shared" ref="AM459" si="2007">20*LOG((2*$AH$9)/(($AH$9*AH459+AJ459+$AH$9*AH462+AJ462)^2+($AH$9*AI459+AK459+$AH$9*AI462+AK462)^2)^0.5)</f>
        <v>-4.7785541003843122</v>
      </c>
      <c r="AO459" s="133">
        <f t="shared" ref="AO459" si="2008">((AI459^2+AJ459^2+AK459^2+AL459^2)/(AI462^2+AJ462^2+AK462^2+AL462^2))^0.5</f>
        <v>0.96127070104972623</v>
      </c>
      <c r="AP459" s="13"/>
      <c r="AQ459" s="81">
        <f t="shared" si="1813"/>
        <v>8.5999999999999606</v>
      </c>
      <c r="AR459" s="82">
        <f t="shared" si="1814"/>
        <v>-41.924162843383144</v>
      </c>
      <c r="AS459" s="86">
        <f t="shared" si="1815"/>
        <v>73.810977502925297</v>
      </c>
      <c r="AT459" s="88"/>
      <c r="AU459" s="84"/>
      <c r="AV459" s="139"/>
      <c r="AW459" s="137">
        <f t="shared" si="1816"/>
        <v>-2.7885726898561582E-4</v>
      </c>
    </row>
    <row r="460" spans="2:49" ht="18.649999999999999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O460" s="134"/>
      <c r="AP460" s="33"/>
      <c r="AQ460" s="81">
        <f t="shared" si="1813"/>
        <v>8.6199999999999601</v>
      </c>
      <c r="AR460" s="82">
        <f t="shared" si="1814"/>
        <v>-41.963049113558185</v>
      </c>
      <c r="AS460" s="86">
        <f t="shared" si="1815"/>
        <v>73.84743611150158</v>
      </c>
      <c r="AT460" s="88"/>
      <c r="AU460" s="84"/>
      <c r="AV460" s="139"/>
      <c r="AW460" s="137">
        <f t="shared" si="1816"/>
        <v>-2.7637147631152221E-4</v>
      </c>
    </row>
    <row r="461" spans="2:49" ht="18.649999999999999" customHeight="1" thickBot="1">
      <c r="D461" s="209" t="s">
        <v>66</v>
      </c>
      <c r="E461" s="210"/>
      <c r="F461" s="211" t="s">
        <v>67</v>
      </c>
      <c r="G461" s="212"/>
      <c r="H461" s="204"/>
      <c r="I461" s="209" t="s">
        <v>68</v>
      </c>
      <c r="J461" s="210"/>
      <c r="K461" s="211" t="s">
        <v>69</v>
      </c>
      <c r="L461" s="212"/>
      <c r="N461" s="213" t="s">
        <v>70</v>
      </c>
      <c r="O461" s="214"/>
      <c r="P461" s="215" t="s">
        <v>71</v>
      </c>
      <c r="Q461" s="216"/>
      <c r="S461" s="209" t="s">
        <v>72</v>
      </c>
      <c r="T461" s="210"/>
      <c r="U461" s="211" t="s">
        <v>73</v>
      </c>
      <c r="V461" s="212"/>
      <c r="W461" s="22"/>
      <c r="X461" s="213" t="s">
        <v>74</v>
      </c>
      <c r="Y461" s="214"/>
      <c r="Z461" s="215" t="s">
        <v>75</v>
      </c>
      <c r="AA461" s="216"/>
      <c r="AB461" s="22"/>
      <c r="AC461" s="209" t="s">
        <v>76</v>
      </c>
      <c r="AD461" s="210"/>
      <c r="AE461" s="211" t="s">
        <v>77</v>
      </c>
      <c r="AF461" s="212"/>
      <c r="AG461" s="22"/>
      <c r="AH461" s="213" t="s">
        <v>78</v>
      </c>
      <c r="AI461" s="214"/>
      <c r="AJ461" s="215" t="s">
        <v>79</v>
      </c>
      <c r="AK461" s="216"/>
      <c r="AL461" s="22"/>
      <c r="AM461" s="44" t="s">
        <v>6</v>
      </c>
      <c r="AO461" s="135" t="s">
        <v>42</v>
      </c>
      <c r="AP461" s="33"/>
      <c r="AQ461" s="81">
        <f t="shared" si="1813"/>
        <v>8.6399999999999597</v>
      </c>
      <c r="AR461" s="82">
        <f t="shared" si="1814"/>
        <v>-42.001852448405046</v>
      </c>
      <c r="AS461" s="86">
        <f t="shared" si="1815"/>
        <v>73.883733209887367</v>
      </c>
      <c r="AT461" s="88"/>
      <c r="AU461" s="84"/>
      <c r="AV461" s="139"/>
      <c r="AW461" s="137">
        <f t="shared" si="1816"/>
        <v>-2.739130741347672E-4</v>
      </c>
    </row>
    <row r="462" spans="2:49" ht="18.649999999999999" customHeight="1" thickTop="1" thickBot="1">
      <c r="D462" s="1">
        <v>0</v>
      </c>
      <c r="E462" s="8">
        <f t="shared" ref="E462" si="2009">$E$9*$B459</f>
        <v>0.74068997000000003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2010">D462*I459+F462*I462-E462*J459-G462*J462</f>
        <v>0</v>
      </c>
      <c r="O462" s="9">
        <f t="shared" ref="O462" si="2011">(D462*J459+E462*I459+F462*J462+G462*I462)</f>
        <v>0.74068997000000003</v>
      </c>
      <c r="P462" s="2">
        <f t="shared" ref="P462" si="2012">D462*K459+F462*K462-E462*L459-G462*L462</f>
        <v>-0.88406020647900596</v>
      </c>
      <c r="Q462" s="8">
        <f t="shared" ref="Q462" si="2013">(D462*L459+E462*K459+F462*L462+G462*K462)</f>
        <v>0</v>
      </c>
      <c r="S462" s="1">
        <v>0</v>
      </c>
      <c r="T462" s="8">
        <f t="shared" ref="T462" si="2014">$T$9*$B459</f>
        <v>1.5805420299999999</v>
      </c>
      <c r="U462" s="2">
        <v>1</v>
      </c>
      <c r="V462" s="8">
        <v>0</v>
      </c>
      <c r="X462" s="1">
        <f t="shared" ref="X462" si="2015">N462*S459+P462*S462-O462*T459-Q462*T462</f>
        <v>0</v>
      </c>
      <c r="Y462" s="9">
        <f t="shared" ref="Y462" si="2016">(N462*T459+O462*S459+P462*T462+Q462*S462)</f>
        <v>-0.65660434339054707</v>
      </c>
      <c r="Z462" s="2">
        <f t="shared" ref="Z462" si="2017">N462*U459+P462*U462-O462*V459-Q462*V462</f>
        <v>-0.88406020647900596</v>
      </c>
      <c r="AA462" s="8">
        <f t="shared" ref="AA462" si="2018">(N462*V459+O462*U459+P462*V462+Q462*U462)</f>
        <v>0</v>
      </c>
      <c r="AB462" s="22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2019">X462*AC459+Z462*AC462-Y462*AD459-AA462*AD462</f>
        <v>0</v>
      </c>
      <c r="AI462" s="9">
        <f t="shared" ref="AI462" si="2020">(X462*AD459+Y462*AC459+Z462*AD462+AA462*AC462)</f>
        <v>-0.65660434339054707</v>
      </c>
      <c r="AJ462" s="2">
        <f t="shared" ref="AJ462" si="2021">X462*AE459+Z462*AE462-Y462*AF459-AA462*AF462</f>
        <v>-0.18834074076673568</v>
      </c>
      <c r="AK462" s="8">
        <f t="shared" ref="AK462" si="2022">(X462*AF459+Y462*AE459+Z462*AF462+AA462*AE462)</f>
        <v>0</v>
      </c>
      <c r="AM462" s="45">
        <f t="shared" ref="AM462" si="2023">(180/PI())*ATAN(-1*(($AH$9*AJ459+AL459+$AH$9*AJ462+AL462)/($AH$9*AI459+AK459+$AH$9*AI462+AK462)))</f>
        <v>-8.1615799911412648</v>
      </c>
      <c r="AO462" s="206">
        <f t="shared" ref="AO462" si="2024">20*LOG(((($AH$9*AH459+AJ459-$AH$9*AH462-AJ462)^2+($AH$9*AI459+AK459-$AH$9*AI462-AK462)^2)/(($AH$9*AH459+AJ459+$AH$9*AH462+AJ462)^2+($AH$9*AI459+AK459+$AH$9*AI462+AK462)^2))^0.5)</f>
        <v>-1.7572464626864224</v>
      </c>
      <c r="AP462" s="33"/>
      <c r="AQ462" s="81">
        <f t="shared" si="1813"/>
        <v>8.6599999999999593</v>
      </c>
      <c r="AR462" s="82">
        <f t="shared" si="1814"/>
        <v>-42.040573177840102</v>
      </c>
      <c r="AS462" s="86">
        <f t="shared" si="1815"/>
        <v>73.919869853942885</v>
      </c>
      <c r="AT462" s="88"/>
      <c r="AU462" s="84"/>
      <c r="AV462" s="139"/>
      <c r="AW462" s="137">
        <f t="shared" si="1816"/>
        <v>-2.7148170467567281E-4</v>
      </c>
    </row>
    <row r="463" spans="2:49" ht="18.649999999999999" customHeight="1">
      <c r="AO463" s="33"/>
      <c r="AP463" s="33"/>
      <c r="AQ463" s="81">
        <f t="shared" si="1813"/>
        <v>8.6799999999999606</v>
      </c>
      <c r="AR463" s="82">
        <f t="shared" si="1814"/>
        <v>-42.079211630037108</v>
      </c>
      <c r="AS463" s="86">
        <f t="shared" si="1815"/>
        <v>73.955847090471693</v>
      </c>
      <c r="AT463" s="84"/>
      <c r="AU463" s="84"/>
      <c r="AV463" s="139"/>
      <c r="AW463" s="137">
        <f t="shared" si="1816"/>
        <v>-2.6907701554404495E-4</v>
      </c>
    </row>
    <row r="464" spans="2:49" ht="18.649999999999999" customHeight="1" thickBot="1">
      <c r="D464" s="22" t="s">
        <v>80</v>
      </c>
      <c r="E464" s="22"/>
      <c r="F464" s="22"/>
      <c r="G464" s="22"/>
      <c r="H464" s="22"/>
      <c r="I464" s="22" t="s">
        <v>81</v>
      </c>
      <c r="J464" s="22"/>
      <c r="K464" s="22"/>
      <c r="L464" s="22"/>
      <c r="M464" s="23"/>
      <c r="N464" s="23"/>
      <c r="O464" s="24" t="s">
        <v>82</v>
      </c>
      <c r="P464" s="23"/>
      <c r="Q464" s="23"/>
      <c r="R464" s="23"/>
      <c r="S464" s="22"/>
      <c r="T464" s="22" t="s">
        <v>83</v>
      </c>
      <c r="U464" s="23"/>
      <c r="V464" s="23"/>
      <c r="W464" s="23"/>
      <c r="X464" s="23"/>
      <c r="Y464" s="24" t="s">
        <v>84</v>
      </c>
      <c r="Z464" s="23"/>
      <c r="AA464" s="23"/>
      <c r="AB464" s="23"/>
      <c r="AC464" s="24" t="s">
        <v>85</v>
      </c>
      <c r="AD464" s="22"/>
      <c r="AE464" s="22"/>
      <c r="AF464" s="22"/>
      <c r="AG464" s="22"/>
      <c r="AH464" s="23"/>
      <c r="AI464" s="24" t="s">
        <v>86</v>
      </c>
      <c r="AJ464" s="23"/>
      <c r="AK464" s="23"/>
      <c r="AL464" s="22"/>
      <c r="AQ464" s="81">
        <f t="shared" si="1813"/>
        <v>8.6999999999999602</v>
      </c>
      <c r="AR464" s="82">
        <f t="shared" si="1814"/>
        <v>-42.117768131436293</v>
      </c>
      <c r="AS464" s="86">
        <f t="shared" si="1815"/>
        <v>73.991665957316016</v>
      </c>
      <c r="AT464" s="84"/>
      <c r="AU464" s="84"/>
      <c r="AV464" s="139"/>
      <c r="AW464" s="137">
        <f t="shared" si="1816"/>
        <v>-2.666986596282542E-4</v>
      </c>
    </row>
    <row r="465" spans="2:49" ht="18.649999999999999" customHeight="1" thickBot="1">
      <c r="B465" s="11"/>
      <c r="D465" s="217" t="s">
        <v>55</v>
      </c>
      <c r="E465" s="218"/>
      <c r="F465" s="219" t="s">
        <v>56</v>
      </c>
      <c r="G465" s="220"/>
      <c r="H465" s="204"/>
      <c r="I465" s="217" t="s">
        <v>87</v>
      </c>
      <c r="J465" s="218"/>
      <c r="K465" s="219" t="s">
        <v>88</v>
      </c>
      <c r="L465" s="220"/>
      <c r="M465" s="23"/>
      <c r="N465" s="213" t="s">
        <v>57</v>
      </c>
      <c r="O465" s="214"/>
      <c r="P465" s="215" t="s">
        <v>58</v>
      </c>
      <c r="Q465" s="216"/>
      <c r="R465" s="23"/>
      <c r="S465" s="217" t="s">
        <v>59</v>
      </c>
      <c r="T465" s="218"/>
      <c r="U465" s="219" t="s">
        <v>60</v>
      </c>
      <c r="V465" s="220"/>
      <c r="W465" s="22"/>
      <c r="X465" s="213" t="s">
        <v>61</v>
      </c>
      <c r="Y465" s="214"/>
      <c r="Z465" s="215" t="s">
        <v>62</v>
      </c>
      <c r="AA465" s="216"/>
      <c r="AB465" s="22"/>
      <c r="AC465" s="217" t="s">
        <v>63</v>
      </c>
      <c r="AD465" s="218"/>
      <c r="AE465" s="219" t="s">
        <v>89</v>
      </c>
      <c r="AF465" s="220"/>
      <c r="AG465" s="22"/>
      <c r="AH465" s="213" t="s">
        <v>64</v>
      </c>
      <c r="AI465" s="214"/>
      <c r="AJ465" s="215" t="s">
        <v>65</v>
      </c>
      <c r="AK465" s="216"/>
      <c r="AL465" s="22"/>
      <c r="AM465" s="25" t="s">
        <v>2</v>
      </c>
      <c r="AO465" s="132" t="s">
        <v>41</v>
      </c>
      <c r="AQ465" s="81">
        <f t="shared" si="1813"/>
        <v>8.7199999999999598</v>
      </c>
      <c r="AR465" s="82">
        <f t="shared" si="1814"/>
        <v>-42.156243006753584</v>
      </c>
      <c r="AS465" s="86">
        <f t="shared" si="1815"/>
        <v>74.027327483451302</v>
      </c>
      <c r="AT465" s="88"/>
      <c r="AU465" s="84"/>
      <c r="AV465" s="139"/>
      <c r="AW465" s="137">
        <f t="shared" si="1816"/>
        <v>-2.6434629501999801E-4</v>
      </c>
    </row>
    <row r="466" spans="2:49" ht="18.649999999999999" customHeight="1" thickTop="1" thickBot="1">
      <c r="B466" s="36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9">
        <f t="shared" ref="L466" si="2025">IF(0=(1-$J$9*$K$9*$B466^2),10^14,$B466*$K$9/(1-$J$9*$K$9*$B466^2))</f>
        <v>2.7508087997497874</v>
      </c>
      <c r="N466" s="1">
        <f t="shared" ref="N466" si="2026">D466*I466+F466*I469-E466*J466-G466*J469</f>
        <v>1</v>
      </c>
      <c r="O466" s="9">
        <f t="shared" ref="O466" si="2027">(D466*J466+E466*I466+F466*J469+G466*I469)</f>
        <v>0</v>
      </c>
      <c r="P466" s="2">
        <f t="shared" ref="P466" si="2028">D466*K466+F466*K469-E466*L466-G466*L469</f>
        <v>0</v>
      </c>
      <c r="Q466" s="8">
        <f t="shared" ref="Q466" si="2029">(D466*L466+E466*K466+F466*L469+G466*K469)</f>
        <v>2.7508087997497874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2030">N466*S466+P466*S469-O466*T466-Q466*T469</f>
        <v>-3.4575442684222235</v>
      </c>
      <c r="Y466" s="9">
        <f t="shared" ref="Y466" si="2031">(N466*T466+O466*S466+P466*T469+Q466*S469)</f>
        <v>0</v>
      </c>
      <c r="Z466" s="2">
        <f t="shared" ref="Z466" si="2032">N466*U466+P466*U469-O466*V466-Q466*V469</f>
        <v>0</v>
      </c>
      <c r="AA466" s="8">
        <f t="shared" ref="AA466" si="2033">(N466*V466+O466*U466+P466*V469+Q466*U469)</f>
        <v>2.7508087997497874</v>
      </c>
      <c r="AB466" s="22"/>
      <c r="AC466" s="1">
        <v>1</v>
      </c>
      <c r="AD466" s="9">
        <v>0</v>
      </c>
      <c r="AE466" s="2">
        <v>0</v>
      </c>
      <c r="AF466" s="9">
        <f t="shared" ref="AF466" si="2034">$B466*$AE$9</f>
        <v>1.0863246000000002</v>
      </c>
      <c r="AH466" s="1">
        <f t="shared" ref="AH466" si="2035">X466*AC466+Z466*AC469-Y466*AD466-AA466*AD469</f>
        <v>-3.4575442684222235</v>
      </c>
      <c r="AI466" s="9">
        <f t="shared" ref="AI466" si="2036">(X466*AD466+Y466*AC466+Z466*AD469+AA466*AC469)</f>
        <v>0</v>
      </c>
      <c r="AJ466" s="2">
        <f t="shared" ref="AJ466" si="2037">X466*AE466+Z466*AE469-Y466*AF466-AA466*AF469</f>
        <v>0</v>
      </c>
      <c r="AK466" s="8">
        <f t="shared" ref="AK466" si="2038">(X466*AF466+Y466*AE466+Z466*AF469+AA466*AE469)</f>
        <v>-1.0052065946262778</v>
      </c>
      <c r="AM466" s="26">
        <f t="shared" ref="AM466" si="2039">20*LOG((2*$AH$9)/(($AH$9*AH466+AJ466+$AH$9*AH469+AJ469)^2+($AH$9*AI466+AK466+$AH$9*AI469+AK469)^2)^0.5)</f>
        <v>-6.0139311289620698</v>
      </c>
      <c r="AO466" s="133">
        <f t="shared" ref="AO466" si="2040">((AI466^2+AJ466^2+AK466^2+AL466^2)/(AI469^2+AJ469^2+AK469^2+AL469^2))^0.5</f>
        <v>1.0000211893140361</v>
      </c>
      <c r="AP466" s="13"/>
      <c r="AQ466" s="81">
        <f t="shared" si="1813"/>
        <v>8.7399999999999594</v>
      </c>
      <c r="AR466" s="82">
        <f t="shared" si="1814"/>
        <v>-42.194636578989687</v>
      </c>
      <c r="AS466" s="86">
        <f t="shared" si="1815"/>
        <v>74.0628326890794</v>
      </c>
      <c r="AT466" s="88"/>
      <c r="AU466" s="84"/>
      <c r="AV466" s="139"/>
      <c r="AW466" s="137">
        <f t="shared" si="1816"/>
        <v>-2.6201958492074059E-4</v>
      </c>
    </row>
    <row r="467" spans="2:49" ht="18.649999999999999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O467" s="134"/>
      <c r="AP467" s="33"/>
      <c r="AQ467" s="81">
        <f t="shared" si="1813"/>
        <v>8.7599999999999607</v>
      </c>
      <c r="AR467" s="82">
        <f t="shared" si="1814"/>
        <v>-42.232949169439266</v>
      </c>
      <c r="AS467" s="86">
        <f t="shared" si="1815"/>
        <v>74.098182585720622</v>
      </c>
      <c r="AT467" s="88"/>
      <c r="AU467" s="84"/>
      <c r="AV467" s="139"/>
      <c r="AW467" s="137">
        <f t="shared" si="1816"/>
        <v>-2.5971819755201076E-4</v>
      </c>
    </row>
    <row r="468" spans="2:49" ht="18.649999999999999" customHeight="1" thickBot="1">
      <c r="D468" s="209" t="s">
        <v>66</v>
      </c>
      <c r="E468" s="210"/>
      <c r="F468" s="211" t="s">
        <v>67</v>
      </c>
      <c r="G468" s="212"/>
      <c r="H468" s="204"/>
      <c r="I468" s="209" t="s">
        <v>68</v>
      </c>
      <c r="J468" s="210"/>
      <c r="K468" s="211" t="s">
        <v>69</v>
      </c>
      <c r="L468" s="212"/>
      <c r="N468" s="213" t="s">
        <v>70</v>
      </c>
      <c r="O468" s="214"/>
      <c r="P468" s="215" t="s">
        <v>71</v>
      </c>
      <c r="Q468" s="216"/>
      <c r="S468" s="209" t="s">
        <v>72</v>
      </c>
      <c r="T468" s="210"/>
      <c r="U468" s="211" t="s">
        <v>73</v>
      </c>
      <c r="V468" s="212"/>
      <c r="W468" s="22"/>
      <c r="X468" s="213" t="s">
        <v>74</v>
      </c>
      <c r="Y468" s="214"/>
      <c r="Z468" s="215" t="s">
        <v>75</v>
      </c>
      <c r="AA468" s="216"/>
      <c r="AB468" s="22"/>
      <c r="AC468" s="209" t="s">
        <v>76</v>
      </c>
      <c r="AD468" s="210"/>
      <c r="AE468" s="211" t="s">
        <v>77</v>
      </c>
      <c r="AF468" s="212"/>
      <c r="AG468" s="22"/>
      <c r="AH468" s="213" t="s">
        <v>78</v>
      </c>
      <c r="AI468" s="214"/>
      <c r="AJ468" s="215" t="s">
        <v>79</v>
      </c>
      <c r="AK468" s="216"/>
      <c r="AL468" s="22"/>
      <c r="AM468" s="44" t="s">
        <v>6</v>
      </c>
      <c r="AO468" s="135" t="s">
        <v>42</v>
      </c>
      <c r="AP468" s="33"/>
      <c r="AQ468" s="81">
        <f t="shared" si="1813"/>
        <v>8.7799999999999603</v>
      </c>
      <c r="AR468" s="82">
        <f t="shared" si="1814"/>
        <v>-42.271181097700094</v>
      </c>
      <c r="AS468" s="86">
        <f t="shared" si="1815"/>
        <v>74.133378176304618</v>
      </c>
      <c r="AT468" s="88"/>
      <c r="AU468" s="84"/>
      <c r="AV468" s="139"/>
      <c r="AW468" s="137">
        <f t="shared" si="1816"/>
        <v>-2.574418060820947E-4</v>
      </c>
    </row>
    <row r="469" spans="2:49" ht="18.649999999999999" customHeight="1" thickTop="1" thickBot="1">
      <c r="D469" s="1">
        <v>0</v>
      </c>
      <c r="E469" s="8">
        <f t="shared" ref="E469" si="2041">$E$9*$B466</f>
        <v>0.75939140000000016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2042">D469*I466+F469*I469-E469*J466-G469*J469</f>
        <v>0</v>
      </c>
      <c r="O469" s="9">
        <f t="shared" ref="O469" si="2043">(D469*J466+E469*I466+F469*J469+G469*I469)</f>
        <v>0.75939140000000016</v>
      </c>
      <c r="P469" s="2">
        <f t="shared" ref="P469" si="2044">D469*K466+F469*K469-E469*L466-G469*L469</f>
        <v>-1.0889405455743111</v>
      </c>
      <c r="Q469" s="8">
        <f t="shared" ref="Q469" si="2045">(D469*L466+E469*K466+F469*L469+G469*K469)</f>
        <v>0</v>
      </c>
      <c r="S469" s="1">
        <v>0</v>
      </c>
      <c r="T469" s="8">
        <f t="shared" ref="T469" si="2046">$T$9*$B466</f>
        <v>1.6204486</v>
      </c>
      <c r="U469" s="2">
        <v>1</v>
      </c>
      <c r="V469" s="8">
        <v>0</v>
      </c>
      <c r="X469" s="1">
        <f t="shared" ref="X469" si="2047">N469*S466+P469*S469-O469*T466-Q469*T469</f>
        <v>0</v>
      </c>
      <c r="Y469" s="9">
        <f t="shared" ref="Y469" si="2048">(N469*T466+O469*S466+P469*T469+Q469*S469)</f>
        <v>-1.0051807825591283</v>
      </c>
      <c r="Z469" s="2">
        <f t="shared" ref="Z469" si="2049">N469*U466+P469*U469-O469*V466-Q469*V469</f>
        <v>-1.0889405455743111</v>
      </c>
      <c r="AA469" s="8">
        <f t="shared" ref="AA469" si="2050">(N469*V466+O469*U466+P469*V469+Q469*U469)</f>
        <v>0</v>
      </c>
      <c r="AB469" s="22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2051">X469*AC466+Z469*AC469-Y469*AD466-AA469*AD469</f>
        <v>0</v>
      </c>
      <c r="AI469" s="9">
        <f t="shared" ref="AI469" si="2052">(X469*AD466+Y469*AC466+Z469*AD469+AA469*AC469)</f>
        <v>-1.0051807825591283</v>
      </c>
      <c r="AJ469" s="2">
        <f t="shared" ref="AJ469" si="2053">X469*AE466+Z469*AE469-Y469*AF466-AA469*AF469</f>
        <v>3.0120659669212735E-3</v>
      </c>
      <c r="AK469" s="8">
        <f t="shared" ref="AK469" si="2054">(X469*AF466+Y469*AE466+Z469*AF469+AA469*AE469)</f>
        <v>0</v>
      </c>
      <c r="AM469" s="45">
        <f t="shared" ref="AM469" si="2055">(180/PI())*ATAN(-1*(($AH$9*AJ466+AL466+$AH$9*AJ469+AL469)/($AH$9*AI466+AK466+$AH$9*AI469+AK469)))</f>
        <v>8.584342517557017E-2</v>
      </c>
      <c r="AO469" s="206">
        <f t="shared" ref="AO469" si="2056">20*LOG(((($AH$9*AH466+AJ466-$AH$9*AH469-AJ469)^2+($AH$9*AI466+AK466-$AH$9*AI469-AK469)^2)/(($AH$9*AH466+AJ466+$AH$9*AH469+AJ469)^2+($AH$9*AI466+AK466+$AH$9*AI469+AK469)^2))^0.5)</f>
        <v>-1.2516125717348712</v>
      </c>
      <c r="AP469" s="33"/>
      <c r="AQ469" s="81">
        <f t="shared" si="1813"/>
        <v>8.7999999999999599</v>
      </c>
      <c r="AR469" s="82">
        <f t="shared" si="1814"/>
        <v>-42.309332681682164</v>
      </c>
      <c r="AS469" s="86">
        <f t="shared" si="1815"/>
        <v>74.168420455260218</v>
      </c>
      <c r="AT469" s="88"/>
      <c r="AU469" s="84"/>
      <c r="AV469" s="139"/>
      <c r="AW469" s="137">
        <f t="shared" si="1816"/>
        <v>-2.5519008853247728E-4</v>
      </c>
    </row>
    <row r="470" spans="2:49" ht="18.649999999999999" customHeight="1">
      <c r="AO470" s="33"/>
      <c r="AP470" s="33"/>
      <c r="AQ470" s="81">
        <f t="shared" si="1813"/>
        <v>8.8199999999999594</v>
      </c>
      <c r="AR470" s="82">
        <f t="shared" si="1814"/>
        <v>-42.347404237616864</v>
      </c>
      <c r="AS470" s="86">
        <f t="shared" si="1815"/>
        <v>74.203310408604153</v>
      </c>
      <c r="AT470" s="84"/>
      <c r="AU470" s="84"/>
      <c r="AV470" s="139"/>
      <c r="AW470" s="137">
        <f t="shared" si="1816"/>
        <v>-2.5296272770067795E-4</v>
      </c>
    </row>
    <row r="471" spans="2:49" ht="18.649999999999999" customHeight="1" thickBot="1">
      <c r="D471" s="22" t="s">
        <v>80</v>
      </c>
      <c r="E471" s="22"/>
      <c r="F471" s="22"/>
      <c r="G471" s="22"/>
      <c r="H471" s="22"/>
      <c r="I471" s="22" t="s">
        <v>81</v>
      </c>
      <c r="J471" s="22"/>
      <c r="K471" s="22"/>
      <c r="L471" s="22"/>
      <c r="M471" s="23"/>
      <c r="N471" s="23"/>
      <c r="O471" s="24" t="s">
        <v>82</v>
      </c>
      <c r="P471" s="23"/>
      <c r="Q471" s="23"/>
      <c r="R471" s="23"/>
      <c r="S471" s="22"/>
      <c r="T471" s="22" t="s">
        <v>83</v>
      </c>
      <c r="U471" s="23"/>
      <c r="V471" s="23"/>
      <c r="W471" s="23"/>
      <c r="X471" s="23"/>
      <c r="Y471" s="24" t="s">
        <v>84</v>
      </c>
      <c r="Z471" s="23"/>
      <c r="AA471" s="23"/>
      <c r="AB471" s="23"/>
      <c r="AC471" s="24" t="s">
        <v>85</v>
      </c>
      <c r="AD471" s="22"/>
      <c r="AE471" s="22"/>
      <c r="AF471" s="22"/>
      <c r="AG471" s="22"/>
      <c r="AH471" s="23"/>
      <c r="AI471" s="24" t="s">
        <v>86</v>
      </c>
      <c r="AJ471" s="23"/>
      <c r="AK471" s="23"/>
      <c r="AL471" s="22"/>
      <c r="AQ471" s="81">
        <f t="shared" si="1813"/>
        <v>8.8399999999999608</v>
      </c>
      <c r="AR471" s="82">
        <f t="shared" si="1814"/>
        <v>-42.385396080066045</v>
      </c>
      <c r="AS471" s="86">
        <f t="shared" si="1815"/>
        <v>74.238049014028547</v>
      </c>
      <c r="AT471" s="84"/>
      <c r="AU471" s="84"/>
      <c r="AV471" s="139"/>
      <c r="AW471" s="137">
        <f t="shared" si="1816"/>
        <v>-2.5075941107922993E-4</v>
      </c>
    </row>
    <row r="472" spans="2:49" ht="18.649999999999999" customHeight="1" thickBot="1">
      <c r="B472" s="11"/>
      <c r="D472" s="217" t="s">
        <v>55</v>
      </c>
      <c r="E472" s="218"/>
      <c r="F472" s="219" t="s">
        <v>56</v>
      </c>
      <c r="G472" s="220"/>
      <c r="H472" s="204"/>
      <c r="I472" s="217" t="s">
        <v>87</v>
      </c>
      <c r="J472" s="218"/>
      <c r="K472" s="219" t="s">
        <v>88</v>
      </c>
      <c r="L472" s="220"/>
      <c r="M472" s="23"/>
      <c r="N472" s="213" t="s">
        <v>57</v>
      </c>
      <c r="O472" s="214"/>
      <c r="P472" s="215" t="s">
        <v>58</v>
      </c>
      <c r="Q472" s="216"/>
      <c r="R472" s="23"/>
      <c r="S472" s="217" t="s">
        <v>59</v>
      </c>
      <c r="T472" s="218"/>
      <c r="U472" s="219" t="s">
        <v>60</v>
      </c>
      <c r="V472" s="220"/>
      <c r="W472" s="22"/>
      <c r="X472" s="213" t="s">
        <v>61</v>
      </c>
      <c r="Y472" s="214"/>
      <c r="Z472" s="215" t="s">
        <v>62</v>
      </c>
      <c r="AA472" s="216"/>
      <c r="AB472" s="22"/>
      <c r="AC472" s="217" t="s">
        <v>63</v>
      </c>
      <c r="AD472" s="218"/>
      <c r="AE472" s="219" t="s">
        <v>89</v>
      </c>
      <c r="AF472" s="220"/>
      <c r="AG472" s="22"/>
      <c r="AH472" s="213" t="s">
        <v>64</v>
      </c>
      <c r="AI472" s="214"/>
      <c r="AJ472" s="215" t="s">
        <v>65</v>
      </c>
      <c r="AK472" s="216"/>
      <c r="AL472" s="22"/>
      <c r="AM472" s="25" t="s">
        <v>2</v>
      </c>
      <c r="AO472" s="132" t="s">
        <v>41</v>
      </c>
      <c r="AQ472" s="81">
        <f t="shared" si="1813"/>
        <v>8.8599999999999497</v>
      </c>
      <c r="AR472" s="82">
        <f t="shared" si="1814"/>
        <v>-42.423308521931133</v>
      </c>
      <c r="AS472" s="86">
        <f t="shared" si="1815"/>
        <v>74.272637240987478</v>
      </c>
      <c r="AT472" s="88"/>
      <c r="AU472" s="84"/>
      <c r="AV472" s="139"/>
      <c r="AW472" s="137">
        <f t="shared" si="1816"/>
        <v>-2.4857983078140994E-4</v>
      </c>
    </row>
    <row r="473" spans="2:49" ht="18.649999999999999" customHeight="1" thickTop="1" thickBot="1">
      <c r="B473" s="36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9">
        <f t="shared" ref="L473" si="2057">IF(0=(1-$J$9*$K$9*$B473^2),10^14,$B473*$K$9/(1-$J$9*$K$9*$B473^2))</f>
        <v>2.889774861991615</v>
      </c>
      <c r="N473" s="1">
        <f t="shared" ref="N473" si="2058">D473*I473+F473*I476-E473*J473-G473*J476</f>
        <v>1</v>
      </c>
      <c r="O473" s="9">
        <f t="shared" ref="O473" si="2059">(D473*J473+E473*I473+F473*J476+G473*I476)</f>
        <v>0</v>
      </c>
      <c r="P473" s="2">
        <f t="shared" ref="P473" si="2060">D473*K473+F473*K476-E473*L473-G473*L476</f>
        <v>0</v>
      </c>
      <c r="Q473" s="8">
        <f t="shared" ref="Q473" si="2061">(D473*L473+E473*K473+F473*L476+G473*K476)</f>
        <v>2.889774861991615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2062">N473*S473+P473*S476-O473*T473-Q473*T476</f>
        <v>-3.7526231462866635</v>
      </c>
      <c r="Y473" s="9">
        <f t="shared" ref="Y473" si="2063">(N473*T473+O473*S473+P473*T476+Q473*S476)</f>
        <v>0</v>
      </c>
      <c r="Z473" s="2">
        <f t="shared" ref="Z473" si="2064">N473*U473+P473*U476-O473*V473-Q473*V476</f>
        <v>0</v>
      </c>
      <c r="AA473" s="8">
        <f t="shared" ref="AA473" si="2065">(N473*V473+O473*U473+P473*V476+Q473*U476)</f>
        <v>2.889774861991615</v>
      </c>
      <c r="AB473" s="22"/>
      <c r="AC473" s="1">
        <v>1</v>
      </c>
      <c r="AD473" s="9">
        <v>0</v>
      </c>
      <c r="AE473" s="2">
        <v>0</v>
      </c>
      <c r="AF473" s="9">
        <f t="shared" ref="AF473" si="2066">$B473*$AE$9</f>
        <v>1.1025384</v>
      </c>
      <c r="AH473" s="1">
        <f t="shared" ref="AH473" si="2067">X473*AC473+Z473*AC476-Y473*AD473-AA473*AD476</f>
        <v>-3.7526231462866635</v>
      </c>
      <c r="AI473" s="9">
        <f t="shared" ref="AI473" si="2068">(X473*AD473+Y473*AC473+Z473*AD476+AA473*AC476)</f>
        <v>0</v>
      </c>
      <c r="AJ473" s="2">
        <f t="shared" ref="AJ473" si="2069">X473*AE473+Z473*AE476-Y473*AF473-AA473*AF476</f>
        <v>0</v>
      </c>
      <c r="AK473" s="8">
        <f t="shared" ref="AK473" si="2070">(X473*AF473+Y473*AE473+Z473*AF476+AA473*AE476)</f>
        <v>-1.2476362575182494</v>
      </c>
      <c r="AM473" s="26">
        <f t="shared" ref="AM473" si="2071">20*LOG((2*$AH$9)/(($AH$9*AH473+AJ473+$AH$9*AH476+AJ476)^2+($AH$9*AI473+AK473+$AH$9*AI476+AK476)^2)^0.5)</f>
        <v>-6.8163237586081742</v>
      </c>
      <c r="AO473" s="133">
        <f t="shared" ref="AO473" si="2072">((AI473^2+AJ473^2+AK473^2+AL473^2)/(AI476^2+AJ476^2+AK476^2+AL476^2))^0.5</f>
        <v>0.99303031536566633</v>
      </c>
      <c r="AP473" s="13"/>
      <c r="AQ473" s="81">
        <f t="shared" si="1813"/>
        <v>8.8799999999999493</v>
      </c>
      <c r="AR473" s="82">
        <f t="shared" si="1814"/>
        <v>-42.461141874462328</v>
      </c>
      <c r="AS473" s="86">
        <f t="shared" si="1815"/>
        <v>74.307076050782484</v>
      </c>
      <c r="AT473" s="88"/>
      <c r="AU473" s="84"/>
      <c r="AV473" s="139"/>
      <c r="AW473" s="137">
        <f t="shared" si="1816"/>
        <v>-2.4642368346214697E-4</v>
      </c>
    </row>
    <row r="474" spans="2:49" ht="18.649999999999999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O474" s="134"/>
      <c r="AP474" s="33"/>
      <c r="AQ474" s="81">
        <f t="shared" si="1813"/>
        <v>8.8999999999999506</v>
      </c>
      <c r="AR474" s="82">
        <f t="shared" si="1814"/>
        <v>-42.498896447267541</v>
      </c>
      <c r="AS474" s="86">
        <f t="shared" si="1815"/>
        <v>74.341366396646848</v>
      </c>
      <c r="AT474" s="88"/>
      <c r="AU474" s="84"/>
      <c r="AV474" s="139"/>
      <c r="AW474" s="137">
        <f t="shared" si="1816"/>
        <v>-2.4429067023893123E-4</v>
      </c>
    </row>
    <row r="475" spans="2:49" ht="18.649999999999999" customHeight="1" thickBot="1">
      <c r="D475" s="209" t="s">
        <v>66</v>
      </c>
      <c r="E475" s="210"/>
      <c r="F475" s="211" t="s">
        <v>67</v>
      </c>
      <c r="G475" s="212"/>
      <c r="H475" s="204"/>
      <c r="I475" s="209" t="s">
        <v>68</v>
      </c>
      <c r="J475" s="210"/>
      <c r="K475" s="211" t="s">
        <v>69</v>
      </c>
      <c r="L475" s="212"/>
      <c r="N475" s="213" t="s">
        <v>70</v>
      </c>
      <c r="O475" s="214"/>
      <c r="P475" s="215" t="s">
        <v>71</v>
      </c>
      <c r="Q475" s="216"/>
      <c r="S475" s="209" t="s">
        <v>72</v>
      </c>
      <c r="T475" s="210"/>
      <c r="U475" s="211" t="s">
        <v>73</v>
      </c>
      <c r="V475" s="212"/>
      <c r="W475" s="22"/>
      <c r="X475" s="213" t="s">
        <v>74</v>
      </c>
      <c r="Y475" s="214"/>
      <c r="Z475" s="215" t="s">
        <v>75</v>
      </c>
      <c r="AA475" s="216"/>
      <c r="AB475" s="22"/>
      <c r="AC475" s="209" t="s">
        <v>76</v>
      </c>
      <c r="AD475" s="210"/>
      <c r="AE475" s="211" t="s">
        <v>77</v>
      </c>
      <c r="AF475" s="212"/>
      <c r="AG475" s="22"/>
      <c r="AH475" s="213" t="s">
        <v>78</v>
      </c>
      <c r="AI475" s="214"/>
      <c r="AJ475" s="215" t="s">
        <v>79</v>
      </c>
      <c r="AK475" s="216"/>
      <c r="AL475" s="22"/>
      <c r="AM475" s="44" t="s">
        <v>6</v>
      </c>
      <c r="AO475" s="135" t="s">
        <v>42</v>
      </c>
      <c r="AP475" s="33"/>
      <c r="AQ475" s="81">
        <f t="shared" si="1813"/>
        <v>8.9199999999999502</v>
      </c>
      <c r="AR475" s="82">
        <f t="shared" si="1814"/>
        <v>-42.536572548321551</v>
      </c>
      <c r="AS475" s="86">
        <f t="shared" si="1815"/>
        <v>74.375509223829084</v>
      </c>
      <c r="AT475" s="88"/>
      <c r="AU475" s="84"/>
      <c r="AV475" s="139"/>
      <c r="AW475" s="137">
        <f t="shared" si="1816"/>
        <v>-2.421804966242956E-4</v>
      </c>
    </row>
    <row r="476" spans="2:49" ht="18.649999999999999" customHeight="1" thickTop="1" thickBot="1">
      <c r="D476" s="1">
        <v>0</v>
      </c>
      <c r="E476" s="8">
        <f t="shared" ref="E476" si="2073">$E$9*$B473</f>
        <v>0.77072560000000012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2074">D476*I473+F476*I476-E476*J473-G476*J476</f>
        <v>0</v>
      </c>
      <c r="O476" s="9">
        <f t="shared" ref="O476" si="2075">(D476*J473+E476*I473+F476*J476+G476*I476)</f>
        <v>0.77072560000000012</v>
      </c>
      <c r="P476" s="2">
        <f t="shared" ref="P476" si="2076">D476*K473+F476*K476-E476*L473-G476*L476</f>
        <v>-1.227223464373405</v>
      </c>
      <c r="Q476" s="8">
        <f t="shared" ref="Q476" si="2077">(D476*L473+E476*K473+F476*L476+G476*K476)</f>
        <v>0</v>
      </c>
      <c r="S476" s="1">
        <v>0</v>
      </c>
      <c r="T476" s="8">
        <f t="shared" ref="T476" si="2078">$T$9*$B473</f>
        <v>1.6446344000000002</v>
      </c>
      <c r="U476" s="2">
        <v>1</v>
      </c>
      <c r="V476" s="8">
        <v>0</v>
      </c>
      <c r="X476" s="1">
        <f t="shared" ref="X476" si="2079">N476*S473+P476*S476-O476*T473-Q476*T476</f>
        <v>0</v>
      </c>
      <c r="Y476" s="9">
        <f t="shared" ref="Y476" si="2080">(N476*T473+O476*S473+P476*T476+Q476*S476)</f>
        <v>-1.2476083259956767</v>
      </c>
      <c r="Z476" s="2">
        <f t="shared" ref="Z476" si="2081">N476*U473+P476*U476-O476*V473-Q476*V476</f>
        <v>-1.227223464373405</v>
      </c>
      <c r="AA476" s="8">
        <f t="shared" ref="AA476" si="2082">(N476*V473+O476*U473+P476*V476+Q476*U476)</f>
        <v>0</v>
      </c>
      <c r="AB476" s="22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2083">X476*AC473+Z476*AC476-Y476*AD473-AA476*AD476</f>
        <v>0</v>
      </c>
      <c r="AI476" s="9">
        <f t="shared" ref="AI476" si="2084">(X476*AD473+Y476*AC473+Z476*AD476+AA476*AC476)</f>
        <v>-1.2476083259956767</v>
      </c>
      <c r="AJ476" s="2">
        <f t="shared" ref="AJ476" si="2085">X476*AE473+Z476*AE476-Y476*AF473-AA476*AF476</f>
        <v>0.14831262319654681</v>
      </c>
      <c r="AK476" s="8">
        <f t="shared" ref="AK476" si="2086">(X476*AF473+Y476*AE473+Z476*AF476+AA476*AE476)</f>
        <v>0</v>
      </c>
      <c r="AM476" s="45">
        <f t="shared" ref="AM476" si="2087">(180/PI())*ATAN(-1*(($AH$9*AJ473+AL473+$AH$9*AJ476+AL476)/($AH$9*AI473+AK473+$AH$9*AI476+AK476)))</f>
        <v>3.4015508716677654</v>
      </c>
      <c r="AO476" s="206">
        <f t="shared" ref="AO476" si="2088">20*LOG(((($AH$9*AH473+AJ473-$AH$9*AH476-AJ476)^2+($AH$9*AI473+AK473-$AH$9*AI476-AK476)^2)/(($AH$9*AH473+AJ473+$AH$9*AH476+AJ476)^2+($AH$9*AI473+AK473+$AH$9*AI476+AK476)^2))^0.5)</f>
        <v>-1.0135476810081983</v>
      </c>
      <c r="AP476" s="33"/>
      <c r="AQ476" s="81">
        <f t="shared" si="1813"/>
        <v>8.9399999999999498</v>
      </c>
      <c r="AR476" s="82">
        <f t="shared" si="1814"/>
        <v>-42.574170483975038</v>
      </c>
      <c r="AS476" s="86">
        <f t="shared" si="1815"/>
        <v>74.40950546967521</v>
      </c>
      <c r="AT476" s="88"/>
      <c r="AU476" s="84"/>
      <c r="AV476" s="139"/>
      <c r="AW476" s="137">
        <f t="shared" si="1816"/>
        <v>-2.4009287244286835E-4</v>
      </c>
    </row>
    <row r="477" spans="2:49" ht="18.649999999999999" customHeight="1">
      <c r="AO477" s="33"/>
      <c r="AP477" s="33"/>
      <c r="AQ477" s="81">
        <f t="shared" si="1813"/>
        <v>8.9599999999999493</v>
      </c>
      <c r="AR477" s="82">
        <f t="shared" si="1814"/>
        <v>-42.611690558963616</v>
      </c>
      <c r="AS477" s="86">
        <f t="shared" si="1815"/>
        <v>74.443356063710127</v>
      </c>
      <c r="AT477" s="84"/>
      <c r="AU477" s="84"/>
      <c r="AV477" s="139"/>
      <c r="AW477" s="137">
        <f t="shared" si="1816"/>
        <v>-2.3802751177253437E-4</v>
      </c>
    </row>
    <row r="478" spans="2:49" ht="18.649999999999999" customHeight="1" thickBot="1">
      <c r="D478" s="22" t="s">
        <v>80</v>
      </c>
      <c r="E478" s="22"/>
      <c r="F478" s="22"/>
      <c r="G478" s="22"/>
      <c r="H478" s="22"/>
      <c r="I478" s="22" t="s">
        <v>81</v>
      </c>
      <c r="J478" s="22"/>
      <c r="K478" s="22"/>
      <c r="L478" s="22"/>
      <c r="M478" s="23"/>
      <c r="N478" s="23"/>
      <c r="O478" s="24" t="s">
        <v>82</v>
      </c>
      <c r="P478" s="23"/>
      <c r="Q478" s="23"/>
      <c r="R478" s="23"/>
      <c r="S478" s="22"/>
      <c r="T478" s="22" t="s">
        <v>83</v>
      </c>
      <c r="U478" s="23"/>
      <c r="V478" s="23"/>
      <c r="W478" s="23"/>
      <c r="X478" s="23"/>
      <c r="Y478" s="24" t="s">
        <v>84</v>
      </c>
      <c r="Z478" s="23"/>
      <c r="AA478" s="23"/>
      <c r="AB478" s="23"/>
      <c r="AC478" s="24" t="s">
        <v>85</v>
      </c>
      <c r="AD478" s="22"/>
      <c r="AE478" s="22"/>
      <c r="AF478" s="22"/>
      <c r="AG478" s="22"/>
      <c r="AH478" s="23"/>
      <c r="AI478" s="24" t="s">
        <v>86</v>
      </c>
      <c r="AJ478" s="23"/>
      <c r="AK478" s="23"/>
      <c r="AL478" s="22"/>
      <c r="AQ478" s="81">
        <f t="shared" si="1813"/>
        <v>8.9799999999999507</v>
      </c>
      <c r="AR478" s="82">
        <f t="shared" si="1814"/>
        <v>-42.649133076416888</v>
      </c>
      <c r="AS478" s="86">
        <f t="shared" si="1815"/>
        <v>74.477061927717941</v>
      </c>
      <c r="AT478" s="84"/>
      <c r="AU478" s="84"/>
      <c r="AV478" s="139"/>
      <c r="AW478" s="137">
        <f t="shared" si="1816"/>
        <v>-2.3598413287209628E-4</v>
      </c>
    </row>
    <row r="479" spans="2:49" ht="18.649999999999999" customHeight="1" thickBot="1">
      <c r="B479" s="11"/>
      <c r="D479" s="217" t="s">
        <v>55</v>
      </c>
      <c r="E479" s="218"/>
      <c r="F479" s="219" t="s">
        <v>56</v>
      </c>
      <c r="G479" s="220"/>
      <c r="H479" s="204"/>
      <c r="I479" s="217" t="s">
        <v>87</v>
      </c>
      <c r="J479" s="218"/>
      <c r="K479" s="219" t="s">
        <v>88</v>
      </c>
      <c r="L479" s="220"/>
      <c r="M479" s="23"/>
      <c r="N479" s="213" t="s">
        <v>57</v>
      </c>
      <c r="O479" s="214"/>
      <c r="P479" s="215" t="s">
        <v>58</v>
      </c>
      <c r="Q479" s="216"/>
      <c r="R479" s="23"/>
      <c r="S479" s="217" t="s">
        <v>59</v>
      </c>
      <c r="T479" s="218"/>
      <c r="U479" s="219" t="s">
        <v>60</v>
      </c>
      <c r="V479" s="220"/>
      <c r="W479" s="22"/>
      <c r="X479" s="213" t="s">
        <v>61</v>
      </c>
      <c r="Y479" s="214"/>
      <c r="Z479" s="215" t="s">
        <v>62</v>
      </c>
      <c r="AA479" s="216"/>
      <c r="AB479" s="22"/>
      <c r="AC479" s="217" t="s">
        <v>63</v>
      </c>
      <c r="AD479" s="218"/>
      <c r="AE479" s="219" t="s">
        <v>89</v>
      </c>
      <c r="AF479" s="220"/>
      <c r="AG479" s="22"/>
      <c r="AH479" s="213" t="s">
        <v>64</v>
      </c>
      <c r="AI479" s="214"/>
      <c r="AJ479" s="215" t="s">
        <v>65</v>
      </c>
      <c r="AK479" s="216"/>
      <c r="AL479" s="22"/>
      <c r="AM479" s="25" t="s">
        <v>2</v>
      </c>
      <c r="AO479" s="132" t="s">
        <v>41</v>
      </c>
      <c r="AQ479" s="81">
        <f t="shared" si="1813"/>
        <v>8.9999999999999503</v>
      </c>
      <c r="AR479" s="82">
        <f t="shared" si="1814"/>
        <v>-42.686498337867327</v>
      </c>
      <c r="AS479" s="86">
        <f t="shared" si="1815"/>
        <v>74.510623975821431</v>
      </c>
      <c r="AT479" s="88"/>
      <c r="AU479" s="84"/>
      <c r="AV479" s="139"/>
      <c r="AW479" s="137">
        <f t="shared" si="1816"/>
        <v>-2.3396245810025675E-4</v>
      </c>
    </row>
    <row r="480" spans="2:49" ht="18.649999999999999" customHeight="1" thickTop="1" thickBot="1">
      <c r="B480" s="36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9">
        <f t="shared" ref="L480" si="2089">IF(0=(1-$J$9*$K$9*$B480^2),10^14,$B480*$K$9/(1-$J$9*$K$9*$B480^2))</f>
        <v>3.0404791808639771</v>
      </c>
      <c r="N480" s="1">
        <f t="shared" ref="N480" si="2090">D480*I480+F480*I483-E480*J480-G480*J483</f>
        <v>1</v>
      </c>
      <c r="O480" s="9">
        <f t="shared" ref="O480" si="2091">(D480*J480+E480*I480+F480*J483+G480*I483)</f>
        <v>0</v>
      </c>
      <c r="P480" s="2">
        <f t="shared" ref="P480" si="2092">D480*K480+F480*K483-E480*L480-G480*L483</f>
        <v>0</v>
      </c>
      <c r="Q480" s="8">
        <f t="shared" ref="Q480" si="2093">(D480*L480+E480*K480+F480*L483+G480*K483)</f>
        <v>3.0404791808639771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2094">N480*S480+P480*S483-O480*T480-Q480*T483</f>
        <v>-4.0740130747052579</v>
      </c>
      <c r="Y480" s="9">
        <f t="shared" ref="Y480" si="2095">(N480*T480+O480*S480+P480*T483+Q480*S483)</f>
        <v>0</v>
      </c>
      <c r="Z480" s="2">
        <f t="shared" ref="Z480" si="2096">N480*U480+P480*U483-O480*V480-Q480*V483</f>
        <v>0</v>
      </c>
      <c r="AA480" s="8">
        <f t="shared" ref="AA480" si="2097">(N480*V480+O480*U480+P480*V483+Q480*U483)</f>
        <v>3.0404791808639771</v>
      </c>
      <c r="AB480" s="22"/>
      <c r="AC480" s="1">
        <v>1</v>
      </c>
      <c r="AD480" s="9">
        <v>0</v>
      </c>
      <c r="AE480" s="2">
        <v>0</v>
      </c>
      <c r="AF480" s="9">
        <f t="shared" ref="AF480" si="2098">$B480*$AE$9</f>
        <v>1.1187521999999999</v>
      </c>
      <c r="AH480" s="1">
        <f t="shared" ref="AH480" si="2099">X480*AC480+Z480*AC483-Y480*AD480-AA480*AD483</f>
        <v>-4.0740130747052579</v>
      </c>
      <c r="AI480" s="9">
        <f t="shared" ref="AI480" si="2100">(X480*AD480+Y480*AC480+Z480*AD483+AA480*AC483)</f>
        <v>0</v>
      </c>
      <c r="AJ480" s="2">
        <f t="shared" ref="AJ480" si="2101">X480*AE480+Z480*AE483-Y480*AF480-AA480*AF483</f>
        <v>0</v>
      </c>
      <c r="AK480" s="8">
        <f t="shared" ref="AK480" si="2102">(X480*AF480+Y480*AE480+Z480*AF483+AA480*AE483)</f>
        <v>-1.5173319092912938</v>
      </c>
      <c r="AM480" s="26">
        <f t="shared" ref="AM480" si="2103">20*LOG((2*$AH$9)/(($AH$9*AH480+AJ480+$AH$9*AH483+AJ483)^2+($AH$9*AI480+AK480+$AH$9*AI483+AK483)^2)^0.5)</f>
        <v>-7.6537528483253938</v>
      </c>
      <c r="AO480" s="133">
        <f t="shared" ref="AO480" si="2104">((AI480^2+AJ480^2+AK480^2+AL480^2)/(AI483^2+AJ483^2+AK483^2+AL483^2))^0.5</f>
        <v>0.97854119626400871</v>
      </c>
      <c r="AP480" s="13"/>
      <c r="AQ480" s="81">
        <f t="shared" si="1813"/>
        <v>9.0199999999999498</v>
      </c>
      <c r="AR480" s="82">
        <f t="shared" si="1814"/>
        <v>-42.723786643259423</v>
      </c>
      <c r="AS480" s="86">
        <f t="shared" si="1815"/>
        <v>74.544043114560338</v>
      </c>
      <c r="AT480" s="88"/>
      <c r="AU480" s="84"/>
      <c r="AV480" s="139"/>
      <c r="AW480" s="137">
        <f t="shared" si="1816"/>
        <v>-2.3196221386546014E-4</v>
      </c>
    </row>
    <row r="481" spans="2:49" ht="18.649999999999999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O481" s="134"/>
      <c r="AP481" s="33"/>
      <c r="AQ481" s="81">
        <f t="shared" ref="AQ481:AQ530" si="2105">INDEX(B:B,(ROW()-33)*7+25)</f>
        <v>9.0399999999999494</v>
      </c>
      <c r="AR481" s="82">
        <f t="shared" ref="AR481:AR530" si="2106">INDEX(AM:AM,(ROW()-33)*7+25)</f>
        <v>-42.760998290958469</v>
      </c>
      <c r="AS481" s="86">
        <f t="shared" ref="AS481:AS530" si="2107">INDEX(AM:AM,(ROW()-33)*7+28)</f>
        <v>74.577320242968938</v>
      </c>
      <c r="AT481" s="88"/>
      <c r="AU481" s="84"/>
      <c r="AV481" s="139"/>
      <c r="AW481" s="137">
        <f t="shared" si="1816"/>
        <v>-2.2998313053812489E-4</v>
      </c>
    </row>
    <row r="482" spans="2:49" ht="18.649999999999999" customHeight="1" thickBot="1">
      <c r="D482" s="209" t="s">
        <v>66</v>
      </c>
      <c r="E482" s="210"/>
      <c r="F482" s="211" t="s">
        <v>67</v>
      </c>
      <c r="G482" s="212"/>
      <c r="H482" s="204"/>
      <c r="I482" s="209" t="s">
        <v>68</v>
      </c>
      <c r="J482" s="210"/>
      <c r="K482" s="211" t="s">
        <v>69</v>
      </c>
      <c r="L482" s="212"/>
      <c r="N482" s="213" t="s">
        <v>70</v>
      </c>
      <c r="O482" s="214"/>
      <c r="P482" s="215" t="s">
        <v>71</v>
      </c>
      <c r="Q482" s="216"/>
      <c r="S482" s="209" t="s">
        <v>72</v>
      </c>
      <c r="T482" s="210"/>
      <c r="U482" s="211" t="s">
        <v>73</v>
      </c>
      <c r="V482" s="212"/>
      <c r="W482" s="22"/>
      <c r="X482" s="213" t="s">
        <v>74</v>
      </c>
      <c r="Y482" s="214"/>
      <c r="Z482" s="215" t="s">
        <v>75</v>
      </c>
      <c r="AA482" s="216"/>
      <c r="AB482" s="22"/>
      <c r="AC482" s="209" t="s">
        <v>76</v>
      </c>
      <c r="AD482" s="210"/>
      <c r="AE482" s="211" t="s">
        <v>77</v>
      </c>
      <c r="AF482" s="212"/>
      <c r="AG482" s="22"/>
      <c r="AH482" s="213" t="s">
        <v>78</v>
      </c>
      <c r="AI482" s="214"/>
      <c r="AJ482" s="215" t="s">
        <v>79</v>
      </c>
      <c r="AK482" s="216"/>
      <c r="AL482" s="22"/>
      <c r="AM482" s="44" t="s">
        <v>6</v>
      </c>
      <c r="AO482" s="135" t="s">
        <v>42</v>
      </c>
      <c r="AP482" s="33"/>
      <c r="AQ482" s="81">
        <f t="shared" si="2105"/>
        <v>9.0599999999999508</v>
      </c>
      <c r="AR482" s="82">
        <f t="shared" si="2106"/>
        <v>-42.798133577759607</v>
      </c>
      <c r="AS482" s="86">
        <f t="shared" si="2107"/>
        <v>74.610456252652554</v>
      </c>
      <c r="AT482" s="88"/>
      <c r="AU482" s="84"/>
      <c r="AV482" s="139"/>
      <c r="AW482" s="137">
        <f t="shared" ref="AW482:AW530" si="2108">INDEX(AO:AO,(ROW()-33)*7+28)</f>
        <v>-2.2802494241302269E-4</v>
      </c>
    </row>
    <row r="483" spans="2:49" ht="18.649999999999999" customHeight="1" thickTop="1" thickBot="1">
      <c r="D483" s="1">
        <v>0</v>
      </c>
      <c r="E483" s="8">
        <f t="shared" ref="E483" si="2109">$E$9*$B480</f>
        <v>0.78205979999999997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2110">D483*I480+F483*I483-E483*J480-G483*J483</f>
        <v>0</v>
      </c>
      <c r="O483" s="9">
        <f t="shared" ref="O483" si="2111">(D483*J480+E483*I480+F483*J483+G483*I483)</f>
        <v>0.78205979999999997</v>
      </c>
      <c r="P483" s="2">
        <f t="shared" ref="P483" si="2112">D483*K480+F483*K483-E483*L480-G483*L483</f>
        <v>-1.3778365400906458</v>
      </c>
      <c r="Q483" s="8">
        <f t="shared" ref="Q483" si="2113">(D483*L480+E483*K480+F483*L483+G483*K483)</f>
        <v>0</v>
      </c>
      <c r="S483" s="1">
        <v>0</v>
      </c>
      <c r="T483" s="8">
        <f t="shared" ref="T483" si="2114">$T$9*$B480</f>
        <v>1.6688201999999999</v>
      </c>
      <c r="U483" s="2">
        <v>1</v>
      </c>
      <c r="V483" s="8">
        <v>0</v>
      </c>
      <c r="X483" s="1">
        <f t="shared" ref="X483" si="2115">N483*S480+P483*S483-O483*T480-Q483*T483</f>
        <v>0</v>
      </c>
      <c r="Y483" s="9">
        <f t="shared" ref="Y483" si="2116">(N483*T480+O483*S480+P483*T483+Q483*S483)</f>
        <v>-1.5173016504013797</v>
      </c>
      <c r="Z483" s="2">
        <f t="shared" ref="Z483" si="2117">N483*U480+P483*U483-O483*V480-Q483*V483</f>
        <v>-1.3778365400906458</v>
      </c>
      <c r="AA483" s="8">
        <f t="shared" ref="AA483" si="2118">(N483*V480+O483*U480+P483*V483+Q483*U483)</f>
        <v>0</v>
      </c>
      <c r="AB483" s="22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2119">X483*AC480+Z483*AC483-Y483*AD480-AA483*AD483</f>
        <v>0</v>
      </c>
      <c r="AI483" s="9">
        <f t="shared" ref="AI483" si="2120">(X483*AD480+Y483*AC480+Z483*AD483+AA483*AC483)</f>
        <v>-1.5173016504013797</v>
      </c>
      <c r="AJ483" s="2">
        <f t="shared" ref="AJ483" si="2121">X483*AE480+Z483*AE483-Y483*AF480-AA483*AF483</f>
        <v>0.31964801935952836</v>
      </c>
      <c r="AK483" s="8">
        <f t="shared" ref="AK483" si="2122">(X483*AF480+Y483*AE480+Z483*AF483+AA483*AE483)</f>
        <v>0</v>
      </c>
      <c r="AM483" s="45">
        <f t="shared" ref="AM483" si="2123">(180/PI())*ATAN(-1*(($AH$9*AJ480+AL480+$AH$9*AJ483+AL483)/($AH$9*AI480+AK480+$AH$9*AI483+AK483)))</f>
        <v>6.0129817081514689</v>
      </c>
      <c r="AO483" s="206">
        <f t="shared" ref="AO483" si="2124">20*LOG(((($AH$9*AH480+AJ480-$AH$9*AH483-AJ483)^2+($AH$9*AI480+AK480-$AH$9*AI483-AK483)^2)/(($AH$9*AH480+AJ480+$AH$9*AH483+AJ483)^2+($AH$9*AI480+AK480+$AH$9*AI483+AK483)^2))^0.5)</f>
        <v>-0.81782167172091436</v>
      </c>
      <c r="AP483" s="33"/>
      <c r="AQ483" s="81">
        <f t="shared" si="2105"/>
        <v>9.0799999999999503</v>
      </c>
      <c r="AR483" s="82">
        <f t="shared" si="2106"/>
        <v>-42.835192798896664</v>
      </c>
      <c r="AS483" s="86">
        <f t="shared" si="2107"/>
        <v>74.643452027863091</v>
      </c>
      <c r="AT483" s="88"/>
      <c r="AU483" s="84"/>
      <c r="AV483" s="139"/>
      <c r="AW483" s="137">
        <f t="shared" si="2108"/>
        <v>-2.2608738762729751E-4</v>
      </c>
    </row>
    <row r="484" spans="2:49" ht="18.649999999999999" customHeight="1">
      <c r="AO484" s="33"/>
      <c r="AP484" s="33"/>
      <c r="AQ484" s="81">
        <f t="shared" si="2105"/>
        <v>9.0999999999999499</v>
      </c>
      <c r="AR484" s="82">
        <f t="shared" si="2106"/>
        <v>-42.872176248051062</v>
      </c>
      <c r="AS484" s="86">
        <f t="shared" si="2107"/>
        <v>74.676308445573866</v>
      </c>
      <c r="AT484" s="84"/>
      <c r="AU484" s="84"/>
      <c r="AV484" s="139"/>
      <c r="AW484" s="137">
        <f t="shared" si="2108"/>
        <v>-2.2417020809102164E-4</v>
      </c>
    </row>
    <row r="485" spans="2:49" ht="18.649999999999999" customHeight="1" thickBot="1">
      <c r="D485" s="22" t="s">
        <v>80</v>
      </c>
      <c r="E485" s="22"/>
      <c r="F485" s="22"/>
      <c r="G485" s="22"/>
      <c r="H485" s="22"/>
      <c r="I485" s="22" t="s">
        <v>81</v>
      </c>
      <c r="J485" s="22"/>
      <c r="K485" s="22"/>
      <c r="L485" s="22"/>
      <c r="M485" s="23"/>
      <c r="N485" s="23"/>
      <c r="O485" s="24" t="s">
        <v>82</v>
      </c>
      <c r="P485" s="23"/>
      <c r="Q485" s="23"/>
      <c r="R485" s="23"/>
      <c r="S485" s="22"/>
      <c r="T485" s="22" t="s">
        <v>83</v>
      </c>
      <c r="U485" s="23"/>
      <c r="V485" s="23"/>
      <c r="W485" s="23"/>
      <c r="X485" s="23"/>
      <c r="Y485" s="24" t="s">
        <v>84</v>
      </c>
      <c r="Z485" s="23"/>
      <c r="AA485" s="23"/>
      <c r="AB485" s="23"/>
      <c r="AC485" s="24" t="s">
        <v>85</v>
      </c>
      <c r="AD485" s="22"/>
      <c r="AE485" s="22"/>
      <c r="AF485" s="22"/>
      <c r="AG485" s="22"/>
      <c r="AH485" s="23"/>
      <c r="AI485" s="24" t="s">
        <v>86</v>
      </c>
      <c r="AJ485" s="23"/>
      <c r="AK485" s="23"/>
      <c r="AL485" s="22"/>
      <c r="AQ485" s="81">
        <f t="shared" si="2105"/>
        <v>9.1199999999999495</v>
      </c>
      <c r="AR485" s="82">
        <f t="shared" si="2106"/>
        <v>-42.909084217360686</v>
      </c>
      <c r="AS485" s="86">
        <f t="shared" si="2107"/>
        <v>74.709026375553307</v>
      </c>
      <c r="AT485" s="84"/>
      <c r="AU485" s="84"/>
      <c r="AV485" s="139"/>
      <c r="AW485" s="137">
        <f t="shared" si="2108"/>
        <v>-2.2227314944475406E-4</v>
      </c>
    </row>
    <row r="486" spans="2:49" ht="18.649999999999999" customHeight="1" thickBot="1">
      <c r="B486" s="11"/>
      <c r="D486" s="217" t="s">
        <v>55</v>
      </c>
      <c r="E486" s="218"/>
      <c r="F486" s="219" t="s">
        <v>56</v>
      </c>
      <c r="G486" s="220"/>
      <c r="H486" s="204"/>
      <c r="I486" s="217" t="s">
        <v>87</v>
      </c>
      <c r="J486" s="218"/>
      <c r="K486" s="219" t="s">
        <v>88</v>
      </c>
      <c r="L486" s="220"/>
      <c r="M486" s="23"/>
      <c r="N486" s="213" t="s">
        <v>57</v>
      </c>
      <c r="O486" s="214"/>
      <c r="P486" s="215" t="s">
        <v>58</v>
      </c>
      <c r="Q486" s="216"/>
      <c r="R486" s="23"/>
      <c r="S486" s="217" t="s">
        <v>59</v>
      </c>
      <c r="T486" s="218"/>
      <c r="U486" s="219" t="s">
        <v>60</v>
      </c>
      <c r="V486" s="220"/>
      <c r="W486" s="22"/>
      <c r="X486" s="213" t="s">
        <v>61</v>
      </c>
      <c r="Y486" s="214"/>
      <c r="Z486" s="215" t="s">
        <v>62</v>
      </c>
      <c r="AA486" s="216"/>
      <c r="AB486" s="22"/>
      <c r="AC486" s="217" t="s">
        <v>63</v>
      </c>
      <c r="AD486" s="218"/>
      <c r="AE486" s="219" t="s">
        <v>89</v>
      </c>
      <c r="AF486" s="220"/>
      <c r="AG486" s="22"/>
      <c r="AH486" s="213" t="s">
        <v>64</v>
      </c>
      <c r="AI486" s="214"/>
      <c r="AJ486" s="215" t="s">
        <v>65</v>
      </c>
      <c r="AK486" s="216"/>
      <c r="AL486" s="22"/>
      <c r="AM486" s="25" t="s">
        <v>2</v>
      </c>
      <c r="AO486" s="132" t="s">
        <v>41</v>
      </c>
      <c r="AQ486" s="81">
        <f t="shared" si="2105"/>
        <v>9.1399999999999508</v>
      </c>
      <c r="AR486" s="82">
        <f t="shared" si="2106"/>
        <v>-42.945916997428654</v>
      </c>
      <c r="AS486" s="86">
        <f t="shared" si="2107"/>
        <v>74.741606680437869</v>
      </c>
      <c r="AT486" s="88"/>
      <c r="AU486" s="84"/>
      <c r="AV486" s="139"/>
      <c r="AW486" s="137">
        <f t="shared" si="2108"/>
        <v>-2.2039596099202548E-4</v>
      </c>
    </row>
    <row r="487" spans="2:49" ht="18.649999999999999" customHeight="1" thickTop="1" thickBot="1">
      <c r="B487" s="36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9">
        <f t="shared" ref="L487" si="2125">IF(0=(1-$J$9*$K$9*$B487^2),10^14,$B487*$K$9/(1-$J$9*$K$9*$B487^2))</f>
        <v>3.204524846838662</v>
      </c>
      <c r="N487" s="1">
        <f t="shared" ref="N487" si="2126">D487*I487+F487*I490-E487*J487-G487*J490</f>
        <v>1</v>
      </c>
      <c r="O487" s="9">
        <f t="shared" ref="O487" si="2127">(D487*J487+E487*I487+F487*J490+G487*I490)</f>
        <v>0</v>
      </c>
      <c r="P487" s="2">
        <f t="shared" ref="P487" si="2128">D487*K487+F487*K490-E487*L487-G487*L490</f>
        <v>0</v>
      </c>
      <c r="Q487" s="8">
        <f t="shared" ref="Q487" si="2129">(D487*L487+E487*K487+F487*L490+G487*K490)</f>
        <v>3.204524846838662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2130">N487*S487+P487*S490-O487*T487-Q487*T490</f>
        <v>-4.4252797928469354</v>
      </c>
      <c r="Y487" s="9">
        <f t="shared" ref="Y487" si="2131">(N487*T487+O487*S487+P487*T490+Q487*S490)</f>
        <v>0</v>
      </c>
      <c r="Z487" s="2">
        <f t="shared" ref="Z487" si="2132">N487*U487+P487*U490-O487*V487-Q487*V490</f>
        <v>0</v>
      </c>
      <c r="AA487" s="8">
        <f t="shared" ref="AA487" si="2133">(N487*V487+O487*U487+P487*V490+Q487*U490)</f>
        <v>3.204524846838662</v>
      </c>
      <c r="AB487" s="22"/>
      <c r="AC487" s="1">
        <v>1</v>
      </c>
      <c r="AD487" s="9">
        <v>0</v>
      </c>
      <c r="AE487" s="2">
        <v>0</v>
      </c>
      <c r="AF487" s="9">
        <f t="shared" ref="AF487" si="2134">$B487*$AE$9</f>
        <v>1.1349659999999999</v>
      </c>
      <c r="AH487" s="1">
        <f t="shared" ref="AH487" si="2135">X487*AC487+Z487*AC490-Y487*AD487-AA487*AD490</f>
        <v>-4.4252797928469354</v>
      </c>
      <c r="AI487" s="9">
        <f t="shared" ref="AI487" si="2136">(X487*AD487+Y487*AC487+Z487*AD490+AA487*AC490)</f>
        <v>0</v>
      </c>
      <c r="AJ487" s="2">
        <f t="shared" ref="AJ487" si="2137">X487*AE487+Z487*AE490-Y487*AF487-AA487*AF490</f>
        <v>0</v>
      </c>
      <c r="AK487" s="8">
        <f t="shared" ref="AK487" si="2138">(X487*AF487+Y487*AE487+Z487*AF490+AA487*AE490)</f>
        <v>-1.8180172585296526</v>
      </c>
      <c r="AM487" s="26">
        <f t="shared" ref="AM487" si="2139">20*LOG((2*$AH$9)/(($AH$9*AH487+AJ487+$AH$9*AH490+AJ490)^2+($AH$9*AI487+AK487+$AH$9*AI490+AK490)^2)^0.5)</f>
        <v>-8.5224649672137858</v>
      </c>
      <c r="AO487" s="133">
        <f t="shared" ref="AO487" si="2140">((AI487^2+AJ487^2+AK487^2+AL487^2)/(AI490^2+AJ490^2+AK490^2+AL490^2))^0.5</f>
        <v>0.96133492199881188</v>
      </c>
      <c r="AP487" s="13"/>
      <c r="AQ487" s="81">
        <f t="shared" si="2105"/>
        <v>9.1599999999999504</v>
      </c>
      <c r="AR487" s="82">
        <f t="shared" si="2106"/>
        <v>-42.982674877332173</v>
      </c>
      <c r="AS487" s="86">
        <f t="shared" si="2107"/>
        <v>74.774050215804152</v>
      </c>
      <c r="AT487" s="88"/>
      <c r="AU487" s="84"/>
      <c r="AV487" s="139"/>
      <c r="AW487" s="137">
        <f t="shared" si="2108"/>
        <v>-2.1853839563085978E-4</v>
      </c>
    </row>
    <row r="488" spans="2:49" ht="18.649999999999999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O488" s="134"/>
      <c r="AP488" s="33"/>
      <c r="AQ488" s="81">
        <f t="shared" si="2105"/>
        <v>9.17999999999995</v>
      </c>
      <c r="AR488" s="82">
        <f t="shared" si="2106"/>
        <v>-43.019358144631276</v>
      </c>
      <c r="AS488" s="86">
        <f t="shared" si="2107"/>
        <v>74.806357830240003</v>
      </c>
      <c r="AT488" s="88"/>
      <c r="AU488" s="84"/>
      <c r="AV488" s="139"/>
      <c r="AW488" s="137">
        <f t="shared" si="2108"/>
        <v>-2.1670020980844005E-4</v>
      </c>
    </row>
    <row r="489" spans="2:49" ht="18.649999999999999" customHeight="1" thickBot="1">
      <c r="D489" s="209" t="s">
        <v>66</v>
      </c>
      <c r="E489" s="210"/>
      <c r="F489" s="211" t="s">
        <v>67</v>
      </c>
      <c r="G489" s="212"/>
      <c r="H489" s="204"/>
      <c r="I489" s="209" t="s">
        <v>68</v>
      </c>
      <c r="J489" s="210"/>
      <c r="K489" s="211" t="s">
        <v>69</v>
      </c>
      <c r="L489" s="212"/>
      <c r="N489" s="213" t="s">
        <v>70</v>
      </c>
      <c r="O489" s="214"/>
      <c r="P489" s="215" t="s">
        <v>71</v>
      </c>
      <c r="Q489" s="216"/>
      <c r="S489" s="209" t="s">
        <v>72</v>
      </c>
      <c r="T489" s="210"/>
      <c r="U489" s="211" t="s">
        <v>73</v>
      </c>
      <c r="V489" s="212"/>
      <c r="W489" s="22"/>
      <c r="X489" s="213" t="s">
        <v>74</v>
      </c>
      <c r="Y489" s="214"/>
      <c r="Z489" s="215" t="s">
        <v>75</v>
      </c>
      <c r="AA489" s="216"/>
      <c r="AB489" s="22"/>
      <c r="AC489" s="209" t="s">
        <v>76</v>
      </c>
      <c r="AD489" s="210"/>
      <c r="AE489" s="211" t="s">
        <v>77</v>
      </c>
      <c r="AF489" s="212"/>
      <c r="AG489" s="22"/>
      <c r="AH489" s="213" t="s">
        <v>78</v>
      </c>
      <c r="AI489" s="214"/>
      <c r="AJ489" s="215" t="s">
        <v>79</v>
      </c>
      <c r="AK489" s="216"/>
      <c r="AL489" s="22"/>
      <c r="AM489" s="44" t="s">
        <v>6</v>
      </c>
      <c r="AO489" s="135" t="s">
        <v>42</v>
      </c>
      <c r="AP489" s="33"/>
      <c r="AQ489" s="81">
        <f t="shared" si="2105"/>
        <v>9.1999999999999496</v>
      </c>
      <c r="AR489" s="82">
        <f t="shared" si="2106"/>
        <v>-43.055967085377567</v>
      </c>
      <c r="AS489" s="86">
        <f t="shared" si="2107"/>
        <v>74.838530365414954</v>
      </c>
      <c r="AT489" s="88"/>
      <c r="AU489" s="84"/>
      <c r="AV489" s="139"/>
      <c r="AW489" s="137">
        <f t="shared" si="2108"/>
        <v>-2.148811634555232E-4</v>
      </c>
    </row>
    <row r="490" spans="2:49" ht="18.649999999999999" customHeight="1" thickTop="1" thickBot="1">
      <c r="D490" s="1">
        <v>0</v>
      </c>
      <c r="E490" s="8">
        <f t="shared" ref="E490" si="2141">$E$9*$B487</f>
        <v>0.79339400000000004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2142">D490*I487+F490*I490-E490*J487-G490*J490</f>
        <v>0</v>
      </c>
      <c r="O490" s="9">
        <f t="shared" ref="O490" si="2143">(D490*J487+E490*I487+F490*J490+G490*I490)</f>
        <v>0.79339400000000004</v>
      </c>
      <c r="P490" s="2">
        <f t="shared" ref="P490" si="2144">D490*K487+F490*K490-E490*L487-G490*L490</f>
        <v>-1.5424507863327137</v>
      </c>
      <c r="Q490" s="8">
        <f t="shared" ref="Q490" si="2145">(D490*L487+E490*K487+F490*L490+G490*K490)</f>
        <v>0</v>
      </c>
      <c r="S490" s="1">
        <v>0</v>
      </c>
      <c r="T490" s="8">
        <f t="shared" ref="T490" si="2146">$T$9*$B487</f>
        <v>1.6930059999999998</v>
      </c>
      <c r="U490" s="2">
        <v>1</v>
      </c>
      <c r="V490" s="8">
        <v>0</v>
      </c>
      <c r="X490" s="1">
        <f t="shared" ref="X490" si="2147">N490*S487+P490*S490-O490*T487-Q490*T490</f>
        <v>0</v>
      </c>
      <c r="Y490" s="9">
        <f t="shared" ref="Y490" si="2148">(N490*T487+O490*S487+P490*T490+Q490*S490)</f>
        <v>-1.817984435966002</v>
      </c>
      <c r="Z490" s="2">
        <f t="shared" ref="Z490" si="2149">N490*U487+P490*U490-O490*V487-Q490*V490</f>
        <v>-1.5424507863327137</v>
      </c>
      <c r="AA490" s="8">
        <f t="shared" ref="AA490" si="2150">(N490*V487+O490*U487+P490*V490+Q490*U490)</f>
        <v>0</v>
      </c>
      <c r="AB490" s="22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2151">X490*AC487+Z490*AC490-Y490*AD487-AA490*AD490</f>
        <v>0</v>
      </c>
      <c r="AI490" s="9">
        <f t="shared" ref="AI490" si="2152">(X490*AD487+Y490*AC487+Z490*AD490+AA490*AC490)</f>
        <v>-1.817984435966002</v>
      </c>
      <c r="AJ490" s="2">
        <f t="shared" ref="AJ490" si="2153">X490*AE487+Z490*AE490-Y490*AF487-AA490*AF490</f>
        <v>0.52089973701787562</v>
      </c>
      <c r="AK490" s="8">
        <f t="shared" ref="AK490" si="2154">(X490*AF487+Y490*AE487+Z490*AF490+AA490*AE490)</f>
        <v>0</v>
      </c>
      <c r="AM490" s="45">
        <f t="shared" ref="AM490" si="2155">(180/PI())*ATAN(-1*(($AH$9*AJ487+AL487+$AH$9*AJ490+AL490)/($AH$9*AI487+AK487+$AH$9*AI490+AK490)))</f>
        <v>8.1528161702036286</v>
      </c>
      <c r="AO490" s="206">
        <f t="shared" ref="AO490" si="2156">20*LOG(((($AH$9*AH487+AJ487-$AH$9*AH490-AJ490)^2+($AH$9*AI487+AK487-$AH$9*AI490-AK490)^2)/(($AH$9*AH487+AJ487+$AH$9*AH490+AJ490)^2+($AH$9*AI487+AK487+$AH$9*AI490+AK490)^2))^0.5)</f>
        <v>-0.65766736517224289</v>
      </c>
      <c r="AP490" s="33"/>
      <c r="AQ490" s="81">
        <f t="shared" si="2105"/>
        <v>9.2199999999999491</v>
      </c>
      <c r="AR490" s="82">
        <f t="shared" si="2106"/>
        <v>-43.092501984122961</v>
      </c>
      <c r="AS490" s="86">
        <f t="shared" si="2107"/>
        <v>74.870568656149572</v>
      </c>
      <c r="AT490" s="88"/>
      <c r="AU490" s="84"/>
      <c r="AV490" s="139"/>
      <c r="AW490" s="137">
        <f t="shared" si="2108"/>
        <v>-2.1308101992760579E-4</v>
      </c>
    </row>
    <row r="491" spans="2:49" ht="18.649999999999999" customHeight="1">
      <c r="AO491" s="33"/>
      <c r="AP491" s="33"/>
      <c r="AQ491" s="81">
        <f t="shared" si="2105"/>
        <v>9.2399999999999505</v>
      </c>
      <c r="AR491" s="82">
        <f t="shared" si="2106"/>
        <v>-43.128963123928287</v>
      </c>
      <c r="AS491" s="86">
        <f t="shared" si="2107"/>
        <v>74.902473530484244</v>
      </c>
      <c r="AT491" s="84"/>
      <c r="AU491" s="84"/>
      <c r="AV491" s="139"/>
      <c r="AW491" s="137">
        <f t="shared" si="2108"/>
        <v>-2.1129954596151924E-4</v>
      </c>
    </row>
    <row r="492" spans="2:49" ht="18.649999999999999" customHeight="1" thickBot="1">
      <c r="D492" s="22" t="s">
        <v>80</v>
      </c>
      <c r="E492" s="22"/>
      <c r="F492" s="22"/>
      <c r="G492" s="22"/>
      <c r="H492" s="22"/>
      <c r="I492" s="22" t="s">
        <v>81</v>
      </c>
      <c r="J492" s="22"/>
      <c r="K492" s="22"/>
      <c r="L492" s="22"/>
      <c r="M492" s="23"/>
      <c r="N492" s="23"/>
      <c r="O492" s="24" t="s">
        <v>82</v>
      </c>
      <c r="P492" s="23"/>
      <c r="Q492" s="23"/>
      <c r="R492" s="23"/>
      <c r="S492" s="22"/>
      <c r="T492" s="22" t="s">
        <v>83</v>
      </c>
      <c r="U492" s="23"/>
      <c r="V492" s="23"/>
      <c r="W492" s="23"/>
      <c r="X492" s="23"/>
      <c r="Y492" s="24" t="s">
        <v>84</v>
      </c>
      <c r="Z492" s="23"/>
      <c r="AA492" s="23"/>
      <c r="AB492" s="23"/>
      <c r="AC492" s="24" t="s">
        <v>85</v>
      </c>
      <c r="AD492" s="22"/>
      <c r="AE492" s="22"/>
      <c r="AF492" s="22"/>
      <c r="AG492" s="22"/>
      <c r="AH492" s="23"/>
      <c r="AI492" s="24" t="s">
        <v>86</v>
      </c>
      <c r="AJ492" s="23"/>
      <c r="AK492" s="23"/>
      <c r="AL492" s="22"/>
      <c r="AQ492" s="81">
        <f t="shared" si="2105"/>
        <v>9.25999999999995</v>
      </c>
      <c r="AR492" s="82">
        <f t="shared" si="2106"/>
        <v>-43.165350786372009</v>
      </c>
      <c r="AS492" s="86">
        <f t="shared" si="2107"/>
        <v>74.93424580974704</v>
      </c>
      <c r="AT492" s="84"/>
      <c r="AU492" s="84"/>
      <c r="AV492" s="139"/>
      <c r="AW492" s="137">
        <f t="shared" si="2108"/>
        <v>-2.0953651161080992E-4</v>
      </c>
    </row>
    <row r="493" spans="2:49" ht="18.649999999999999" customHeight="1" thickBot="1">
      <c r="B493" s="11"/>
      <c r="D493" s="217" t="s">
        <v>55</v>
      </c>
      <c r="E493" s="218"/>
      <c r="F493" s="219" t="s">
        <v>56</v>
      </c>
      <c r="G493" s="220"/>
      <c r="H493" s="204"/>
      <c r="I493" s="217" t="s">
        <v>87</v>
      </c>
      <c r="J493" s="218"/>
      <c r="K493" s="219" t="s">
        <v>88</v>
      </c>
      <c r="L493" s="220"/>
      <c r="M493" s="23"/>
      <c r="N493" s="213" t="s">
        <v>57</v>
      </c>
      <c r="O493" s="214"/>
      <c r="P493" s="215" t="s">
        <v>58</v>
      </c>
      <c r="Q493" s="216"/>
      <c r="R493" s="23"/>
      <c r="S493" s="217" t="s">
        <v>59</v>
      </c>
      <c r="T493" s="218"/>
      <c r="U493" s="219" t="s">
        <v>60</v>
      </c>
      <c r="V493" s="220"/>
      <c r="W493" s="22"/>
      <c r="X493" s="213" t="s">
        <v>61</v>
      </c>
      <c r="Y493" s="214"/>
      <c r="Z493" s="215" t="s">
        <v>62</v>
      </c>
      <c r="AA493" s="216"/>
      <c r="AB493" s="22"/>
      <c r="AC493" s="217" t="s">
        <v>63</v>
      </c>
      <c r="AD493" s="218"/>
      <c r="AE493" s="219" t="s">
        <v>89</v>
      </c>
      <c r="AF493" s="220"/>
      <c r="AG493" s="22"/>
      <c r="AH493" s="213" t="s">
        <v>64</v>
      </c>
      <c r="AI493" s="214"/>
      <c r="AJ493" s="215" t="s">
        <v>65</v>
      </c>
      <c r="AK493" s="216"/>
      <c r="AL493" s="22"/>
      <c r="AM493" s="25" t="s">
        <v>2</v>
      </c>
      <c r="AO493" s="132" t="s">
        <v>41</v>
      </c>
      <c r="AQ493" s="81">
        <f t="shared" si="2105"/>
        <v>9.2799999999999496</v>
      </c>
      <c r="AR493" s="82">
        <f t="shared" si="2106"/>
        <v>-43.201665251558822</v>
      </c>
      <c r="AS493" s="86">
        <f t="shared" si="2107"/>
        <v>74.965886308620654</v>
      </c>
      <c r="AT493" s="88"/>
      <c r="AU493" s="84"/>
      <c r="AV493" s="139"/>
      <c r="AW493" s="137">
        <f t="shared" si="2108"/>
        <v>-2.0779169019654895E-4</v>
      </c>
    </row>
    <row r="494" spans="2:49" ht="18.649999999999999" customHeight="1" thickTop="1" thickBot="1">
      <c r="B494" s="36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9">
        <f t="shared" ref="L494" si="2157">IF(0=(1-$J$9*$K$9*$B494^2),10^14,$B494*$K$9/(1-$J$9*$K$9*$B494^2))</f>
        <v>3.3838193935176877</v>
      </c>
      <c r="N494" s="1">
        <f t="shared" ref="N494" si="2158">D494*I494+F494*I497-E494*J494-G494*J497</f>
        <v>1</v>
      </c>
      <c r="O494" s="9">
        <f t="shared" ref="O494" si="2159">(D494*J494+E494*I494+F494*J497+G494*I497)</f>
        <v>0</v>
      </c>
      <c r="P494" s="2">
        <f t="shared" ref="P494" si="2160">D494*K494+F494*K497-E494*L494-G494*L497</f>
        <v>0</v>
      </c>
      <c r="Q494" s="8">
        <f t="shared" ref="Q494" si="2161">(D494*L494+E494*K494+F494*L497+G494*K497)</f>
        <v>3.3838193935176877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2162">N494*S494+P494*S497-O494*T494-Q494*T497</f>
        <v>-4.8106669152295458</v>
      </c>
      <c r="Y494" s="9">
        <f t="shared" ref="Y494" si="2163">(N494*T494+O494*S494+P494*T497+Q494*S497)</f>
        <v>0</v>
      </c>
      <c r="Z494" s="2">
        <f t="shared" ref="Z494" si="2164">N494*U494+P494*U497-O494*V494-Q494*V497</f>
        <v>0</v>
      </c>
      <c r="AA494" s="8">
        <f t="shared" ref="AA494" si="2165">(N494*V494+O494*U494+P494*V497+Q494*U497)</f>
        <v>3.3838193935176877</v>
      </c>
      <c r="AB494" s="22"/>
      <c r="AC494" s="1">
        <v>1</v>
      </c>
      <c r="AD494" s="9">
        <v>0</v>
      </c>
      <c r="AE494" s="2">
        <v>0</v>
      </c>
      <c r="AF494" s="9">
        <f t="shared" ref="AF494" si="2166">$B494*$AE$9</f>
        <v>1.1511798</v>
      </c>
      <c r="AH494" s="1">
        <f t="shared" ref="AH494" si="2167">X494*AC494+Z494*AC497-Y494*AD494-AA494*AD497</f>
        <v>-4.8106669152295458</v>
      </c>
      <c r="AI494" s="9">
        <f t="shared" ref="AI494" si="2168">(X494*AD494+Y494*AC494+Z494*AD497+AA494*AC497)</f>
        <v>0</v>
      </c>
      <c r="AJ494" s="2">
        <f t="shared" ref="AJ494" si="2169">X494*AE494+Z494*AE497-Y494*AF494-AA494*AF497</f>
        <v>0</v>
      </c>
      <c r="AK494" s="8">
        <f t="shared" ref="AK494" si="2170">(X494*AF494+Y494*AE494+Z494*AF497+AA494*AE497)</f>
        <v>-2.154123183822878</v>
      </c>
      <c r="AM494" s="26">
        <f t="shared" ref="AM494" si="2171">20*LOG((2*$AH$9)/(($AH$9*AH494+AJ494+$AH$9*AH497+AJ497)^2+($AH$9*AI494+AK494+$AH$9*AI497+AK497)^2)^0.5)</f>
        <v>-9.4195136016458214</v>
      </c>
      <c r="AO494" s="133">
        <f t="shared" ref="AO494" si="2172">((AI494^2+AJ494^2+AK494^2+AL494^2)/(AI497^2+AJ497^2+AK497^2+AL497^2))^0.5</f>
        <v>0.94349690542940368</v>
      </c>
      <c r="AP494" s="13"/>
      <c r="AQ494" s="81">
        <f t="shared" si="2105"/>
        <v>9.2999999999999492</v>
      </c>
      <c r="AR494" s="82">
        <f t="shared" si="2106"/>
        <v>-43.237906798128201</v>
      </c>
      <c r="AS494" s="86">
        <f t="shared" si="2107"/>
        <v>74.997395835208764</v>
      </c>
      <c r="AT494" s="88"/>
      <c r="AU494" s="84"/>
      <c r="AV494" s="139"/>
      <c r="AW494" s="137">
        <f t="shared" si="2108"/>
        <v>-2.0606485826007095E-4</v>
      </c>
    </row>
    <row r="495" spans="2:49" ht="18.649999999999999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O495" s="134"/>
      <c r="AP495" s="33"/>
      <c r="AQ495" s="81">
        <f t="shared" si="2105"/>
        <v>9.3199999999999505</v>
      </c>
      <c r="AR495" s="82">
        <f t="shared" si="2106"/>
        <v>-43.27407570326298</v>
      </c>
      <c r="AS495" s="86">
        <f t="shared" si="2107"/>
        <v>75.028775191101502</v>
      </c>
      <c r="AT495" s="88"/>
      <c r="AU495" s="84"/>
      <c r="AV495" s="139"/>
      <c r="AW495" s="137">
        <f t="shared" si="2108"/>
        <v>-2.0435579548774672E-4</v>
      </c>
    </row>
    <row r="496" spans="2:49" ht="18.649999999999999" customHeight="1" thickBot="1">
      <c r="D496" s="209" t="s">
        <v>66</v>
      </c>
      <c r="E496" s="210"/>
      <c r="F496" s="211" t="s">
        <v>67</v>
      </c>
      <c r="G496" s="212"/>
      <c r="H496" s="204"/>
      <c r="I496" s="209" t="s">
        <v>68</v>
      </c>
      <c r="J496" s="210"/>
      <c r="K496" s="211" t="s">
        <v>69</v>
      </c>
      <c r="L496" s="212"/>
      <c r="N496" s="213" t="s">
        <v>70</v>
      </c>
      <c r="O496" s="214"/>
      <c r="P496" s="215" t="s">
        <v>71</v>
      </c>
      <c r="Q496" s="216"/>
      <c r="S496" s="209" t="s">
        <v>72</v>
      </c>
      <c r="T496" s="210"/>
      <c r="U496" s="211" t="s">
        <v>73</v>
      </c>
      <c r="V496" s="212"/>
      <c r="W496" s="22"/>
      <c r="X496" s="213" t="s">
        <v>74</v>
      </c>
      <c r="Y496" s="214"/>
      <c r="Z496" s="215" t="s">
        <v>75</v>
      </c>
      <c r="AA496" s="216"/>
      <c r="AB496" s="22"/>
      <c r="AC496" s="209" t="s">
        <v>76</v>
      </c>
      <c r="AD496" s="210"/>
      <c r="AE496" s="211" t="s">
        <v>77</v>
      </c>
      <c r="AF496" s="212"/>
      <c r="AG496" s="22"/>
      <c r="AH496" s="213" t="s">
        <v>78</v>
      </c>
      <c r="AI496" s="214"/>
      <c r="AJ496" s="215" t="s">
        <v>79</v>
      </c>
      <c r="AK496" s="216"/>
      <c r="AL496" s="22"/>
      <c r="AM496" s="44" t="s">
        <v>6</v>
      </c>
      <c r="AO496" s="135" t="s">
        <v>42</v>
      </c>
      <c r="AP496" s="33"/>
      <c r="AQ496" s="81">
        <f t="shared" si="2105"/>
        <v>9.3399999999999395</v>
      </c>
      <c r="AR496" s="82">
        <f t="shared" si="2106"/>
        <v>-43.31017224269786</v>
      </c>
      <c r="AS496" s="86">
        <f t="shared" si="2107"/>
        <v>75.060025171440088</v>
      </c>
      <c r="AT496" s="88"/>
      <c r="AU496" s="84"/>
      <c r="AV496" s="139"/>
      <c r="AW496" s="137">
        <f t="shared" si="2108"/>
        <v>-2.0266428469843916E-4</v>
      </c>
    </row>
    <row r="497" spans="2:49" ht="18.649999999999999" customHeight="1" thickTop="1" thickBot="1">
      <c r="D497" s="1">
        <v>0</v>
      </c>
      <c r="E497" s="8">
        <f t="shared" ref="E497" si="2173">$E$9*$B494</f>
        <v>0.8047282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2174">D497*I494+F497*I497-E497*J494-G497*J497</f>
        <v>0</v>
      </c>
      <c r="O497" s="9">
        <f t="shared" ref="O497" si="2175">(D497*J494+E497*I494+F497*J497+G497*I497)</f>
        <v>0.8047282</v>
      </c>
      <c r="P497" s="2">
        <f t="shared" ref="P497" si="2176">D497*K494+F497*K497-E497*L494-G497*L497</f>
        <v>-1.7230548896705806</v>
      </c>
      <c r="Q497" s="8">
        <f t="shared" ref="Q497" si="2177">(D497*L494+E497*K494+F497*L497+G497*K497)</f>
        <v>0</v>
      </c>
      <c r="S497" s="1">
        <v>0</v>
      </c>
      <c r="T497" s="8">
        <f t="shared" ref="T497" si="2178">$T$9*$B494</f>
        <v>1.7171917999999999</v>
      </c>
      <c r="U497" s="2">
        <v>1</v>
      </c>
      <c r="V497" s="8">
        <v>0</v>
      </c>
      <c r="X497" s="1">
        <f t="shared" ref="X497" si="2179">N497*S494+P497*S497-O497*T494-Q497*T497</f>
        <v>0</v>
      </c>
      <c r="Y497" s="9">
        <f t="shared" ref="Y497" si="2180">(N497*T494+O497*S494+P497*T497+Q497*S497)</f>
        <v>-2.1540875274922255</v>
      </c>
      <c r="Z497" s="2">
        <f t="shared" ref="Z497" si="2181">N497*U494+P497*U497-O497*V494-Q497*V497</f>
        <v>-1.7230548896705806</v>
      </c>
      <c r="AA497" s="8">
        <f t="shared" ref="AA497" si="2182">(N497*V494+O497*U494+P497*V497+Q497*U497)</f>
        <v>0</v>
      </c>
      <c r="AB497" s="22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2183">X497*AC494+Z497*AC497-Y497*AD494-AA497*AD497</f>
        <v>0</v>
      </c>
      <c r="AI497" s="9">
        <f t="shared" ref="AI497" si="2184">(X497*AD494+Y497*AC494+Z497*AD497+AA497*AC497)</f>
        <v>-2.1540875274922255</v>
      </c>
      <c r="AJ497" s="2">
        <f t="shared" ref="AJ497" si="2185">X497*AE494+Z497*AE497-Y497*AF494-AA497*AF497</f>
        <v>0.75668715941041409</v>
      </c>
      <c r="AK497" s="8">
        <f t="shared" ref="AK497" si="2186">(X497*AF494+Y497*AE494+Z497*AF497+AA497*AE497)</f>
        <v>0</v>
      </c>
      <c r="AM497" s="45">
        <f t="shared" ref="AM497" si="2187">(180/PI())*ATAN(-1*(($AH$9*AJ494+AL494+$AH$9*AJ497+AL497)/($AH$9*AI494+AK494+$AH$9*AI497+AK497)))</f>
        <v>9.9617313869431143</v>
      </c>
      <c r="AO497" s="206">
        <f t="shared" ref="AO497" si="2188">20*LOG(((($AH$9*AH494+AJ494-$AH$9*AH497-AJ497)^2+($AH$9*AI494+AK494-$AH$9*AI497-AK497)^2)/(($AH$9*AH494+AJ494+$AH$9*AH497+AJ497)^2+($AH$9*AI494+AK494+$AH$9*AI497+AK497)^2))^0.5)</f>
        <v>-0.52713666262554049</v>
      </c>
      <c r="AP497" s="33"/>
      <c r="AQ497" s="81">
        <f t="shared" si="2105"/>
        <v>9.3599999999999408</v>
      </c>
      <c r="AR497" s="82">
        <f t="shared" si="2106"/>
        <v>-43.346196690727922</v>
      </c>
      <c r="AS497" s="86">
        <f t="shared" si="2107"/>
        <v>75.091146564980875</v>
      </c>
      <c r="AT497" s="88"/>
      <c r="AU497" s="84"/>
      <c r="AV497" s="139"/>
      <c r="AW497" s="137">
        <f t="shared" si="2108"/>
        <v>-2.0099011176441902E-4</v>
      </c>
    </row>
    <row r="498" spans="2:49" ht="18.649999999999999" customHeight="1">
      <c r="AO498" s="33"/>
      <c r="AP498" s="33"/>
      <c r="AQ498" s="81">
        <f t="shared" si="2105"/>
        <v>9.3799999999999404</v>
      </c>
      <c r="AR498" s="82">
        <f t="shared" si="2106"/>
        <v>-43.382149320216953</v>
      </c>
      <c r="AS498" s="86">
        <f t="shared" si="2107"/>
        <v>75.122140154158487</v>
      </c>
      <c r="AT498" s="84"/>
      <c r="AU498" s="84"/>
      <c r="AV498" s="139"/>
      <c r="AW498" s="137">
        <f t="shared" si="2108"/>
        <v>-1.9933306557664101E-4</v>
      </c>
    </row>
    <row r="499" spans="2:49" ht="18.649999999999999" customHeight="1" thickBot="1">
      <c r="D499" s="22" t="s">
        <v>80</v>
      </c>
      <c r="E499" s="22"/>
      <c r="F499" s="22"/>
      <c r="G499" s="22"/>
      <c r="H499" s="22"/>
      <c r="I499" s="22" t="s">
        <v>81</v>
      </c>
      <c r="J499" s="22"/>
      <c r="K499" s="22"/>
      <c r="L499" s="22"/>
      <c r="M499" s="23"/>
      <c r="N499" s="23"/>
      <c r="O499" s="24" t="s">
        <v>82</v>
      </c>
      <c r="P499" s="23"/>
      <c r="Q499" s="23"/>
      <c r="R499" s="23"/>
      <c r="S499" s="22"/>
      <c r="T499" s="22" t="s">
        <v>83</v>
      </c>
      <c r="U499" s="23"/>
      <c r="V499" s="23"/>
      <c r="W499" s="23"/>
      <c r="X499" s="23"/>
      <c r="Y499" s="24" t="s">
        <v>84</v>
      </c>
      <c r="Z499" s="23"/>
      <c r="AA499" s="23"/>
      <c r="AB499" s="23"/>
      <c r="AC499" s="24" t="s">
        <v>85</v>
      </c>
      <c r="AD499" s="22"/>
      <c r="AE499" s="22"/>
      <c r="AF499" s="22"/>
      <c r="AG499" s="22"/>
      <c r="AH499" s="23"/>
      <c r="AI499" s="24" t="s">
        <v>86</v>
      </c>
      <c r="AJ499" s="23"/>
      <c r="AK499" s="23"/>
      <c r="AL499" s="22"/>
      <c r="AQ499" s="81">
        <f t="shared" si="2105"/>
        <v>9.39999999999994</v>
      </c>
      <c r="AR499" s="82">
        <f t="shared" si="2106"/>
        <v>-43.418030402606</v>
      </c>
      <c r="AS499" s="86">
        <f t="shared" si="2107"/>
        <v>75.153006715148251</v>
      </c>
      <c r="AT499" s="84"/>
      <c r="AU499" s="84"/>
      <c r="AV499" s="139"/>
      <c r="AW499" s="137">
        <f t="shared" si="2108"/>
        <v>-1.9769293797819676E-4</v>
      </c>
    </row>
    <row r="500" spans="2:49" ht="18.649999999999999" customHeight="1" thickBot="1">
      <c r="B500" s="11"/>
      <c r="D500" s="217" t="s">
        <v>55</v>
      </c>
      <c r="E500" s="218"/>
      <c r="F500" s="219" t="s">
        <v>56</v>
      </c>
      <c r="G500" s="220"/>
      <c r="H500" s="204"/>
      <c r="I500" s="217" t="s">
        <v>87</v>
      </c>
      <c r="J500" s="218"/>
      <c r="K500" s="219" t="s">
        <v>88</v>
      </c>
      <c r="L500" s="220"/>
      <c r="M500" s="23"/>
      <c r="N500" s="213" t="s">
        <v>57</v>
      </c>
      <c r="O500" s="214"/>
      <c r="P500" s="215" t="s">
        <v>58</v>
      </c>
      <c r="Q500" s="216"/>
      <c r="R500" s="23"/>
      <c r="S500" s="217" t="s">
        <v>59</v>
      </c>
      <c r="T500" s="218"/>
      <c r="U500" s="219" t="s">
        <v>60</v>
      </c>
      <c r="V500" s="220"/>
      <c r="W500" s="22"/>
      <c r="X500" s="213" t="s">
        <v>61</v>
      </c>
      <c r="Y500" s="214"/>
      <c r="Z500" s="215" t="s">
        <v>62</v>
      </c>
      <c r="AA500" s="216"/>
      <c r="AB500" s="22"/>
      <c r="AC500" s="217" t="s">
        <v>63</v>
      </c>
      <c r="AD500" s="218"/>
      <c r="AE500" s="219" t="s">
        <v>89</v>
      </c>
      <c r="AF500" s="220"/>
      <c r="AG500" s="22"/>
      <c r="AH500" s="213" t="s">
        <v>64</v>
      </c>
      <c r="AI500" s="214"/>
      <c r="AJ500" s="215" t="s">
        <v>65</v>
      </c>
      <c r="AK500" s="216"/>
      <c r="AL500" s="22"/>
      <c r="AM500" s="25" t="s">
        <v>2</v>
      </c>
      <c r="AO500" s="132" t="s">
        <v>41</v>
      </c>
      <c r="AQ500" s="81">
        <f t="shared" si="2105"/>
        <v>9.4199999999999395</v>
      </c>
      <c r="AR500" s="82">
        <f t="shared" si="2106"/>
        <v>-43.453840207921658</v>
      </c>
      <c r="AS500" s="86">
        <f t="shared" si="2107"/>
        <v>75.183747017927999</v>
      </c>
      <c r="AT500" s="88"/>
      <c r="AU500" s="84"/>
      <c r="AV500" s="139"/>
      <c r="AW500" s="137">
        <f t="shared" si="2108"/>
        <v>-1.960695237517712E-4</v>
      </c>
    </row>
    <row r="501" spans="2:49" ht="18.649999999999999" customHeight="1" thickTop="1" thickBot="1">
      <c r="B501" s="36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9">
        <f t="shared" ref="L501" si="2189">IF(0=(1-$J$9*$K$9*$B501^2),10^14,$B501*$K$9/(1-$J$9*$K$9*$B501^2))</f>
        <v>3.5806507174943687</v>
      </c>
      <c r="N501" s="1">
        <f t="shared" ref="N501" si="2190">D501*I501+F501*I504-E501*J501-G501*J504</f>
        <v>1</v>
      </c>
      <c r="O501" s="9">
        <f t="shared" ref="O501" si="2191">(D501*J501+E501*I501+F501*J504+G501*I504)</f>
        <v>0</v>
      </c>
      <c r="P501" s="2">
        <f t="shared" ref="P501" si="2192">D501*K501+F501*K504-E501*L501-G501*L504</f>
        <v>0</v>
      </c>
      <c r="Q501" s="8">
        <f t="shared" ref="Q501" si="2193">(D501*L501+E501*K501+F501*L504+G501*K504)</f>
        <v>3.5806507174943687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2194">N501*S501+P501*S504-O501*T501-Q501*T504</f>
        <v>-5.2352649528686213</v>
      </c>
      <c r="Y501" s="9">
        <f t="shared" ref="Y501" si="2195">(N501*T501+O501*S501+P501*T504+Q501*S504)</f>
        <v>0</v>
      </c>
      <c r="Z501" s="2">
        <f t="shared" ref="Z501" si="2196">N501*U501+P501*U504-O501*V501-Q501*V504</f>
        <v>0</v>
      </c>
      <c r="AA501" s="8">
        <f t="shared" ref="AA501" si="2197">(N501*V501+O501*U501+P501*V504+Q501*U504)</f>
        <v>3.5806507174943687</v>
      </c>
      <c r="AB501" s="22"/>
      <c r="AC501" s="1">
        <v>1</v>
      </c>
      <c r="AD501" s="9">
        <v>0</v>
      </c>
      <c r="AE501" s="2">
        <v>0</v>
      </c>
      <c r="AF501" s="9">
        <f t="shared" ref="AF501" si="2198">$B501*$AE$9</f>
        <v>1.1673936</v>
      </c>
      <c r="AH501" s="1">
        <f t="shared" ref="AH501" si="2199">X501*AC501+Z501*AC504-Y501*AD501-AA501*AD504</f>
        <v>-5.2352649528686213</v>
      </c>
      <c r="AI501" s="9">
        <f t="shared" ref="AI501" si="2200">(X501*AD501+Y501*AC501+Z501*AD504+AA501*AC504)</f>
        <v>0</v>
      </c>
      <c r="AJ501" s="2">
        <f t="shared" ref="AJ501" si="2201">X501*AE501+Z501*AE504-Y501*AF501-AA501*AF504</f>
        <v>0</v>
      </c>
      <c r="AK501" s="8">
        <f t="shared" ref="AK501" si="2202">(X501*AF501+Y501*AE501+Z501*AF504+AA501*AE504)</f>
        <v>-2.5309640827887612</v>
      </c>
      <c r="AM501" s="26">
        <f t="shared" ref="AM501" si="2203">20*LOG((2*$AH$9)/(($AH$9*AH501+AJ501+$AH$9*AH504+AJ504)^2+($AH$9*AI501+AK501+$AH$9*AI504+AK504)^2)^0.5)</f>
        <v>-10.342826861648422</v>
      </c>
      <c r="AO501" s="133">
        <f t="shared" ref="AO501" si="2204">((AI501^2+AJ501^2+AK501^2+AL501^2)/(AI504^2+AJ504^2+AK504^2+AL504^2))^0.5</f>
        <v>0.92592315878993037</v>
      </c>
      <c r="AP501" s="13"/>
      <c r="AQ501" s="81">
        <f t="shared" si="2105"/>
        <v>9.4399999999999409</v>
      </c>
      <c r="AR501" s="82">
        <f t="shared" si="2106"/>
        <v>-43.489579004784424</v>
      </c>
      <c r="AS501" s="86">
        <f t="shared" si="2107"/>
        <v>75.214361826339001</v>
      </c>
      <c r="AT501" s="88"/>
      <c r="AU501" s="84"/>
      <c r="AV501" s="139"/>
      <c r="AW501" s="137">
        <f t="shared" si="2108"/>
        <v>-1.9446262053766613E-4</v>
      </c>
    </row>
    <row r="502" spans="2:49" ht="18.649999999999999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O502" s="134"/>
      <c r="AP502" s="33"/>
      <c r="AQ502" s="81">
        <f t="shared" si="2105"/>
        <v>9.4599999999999405</v>
      </c>
      <c r="AR502" s="82">
        <f t="shared" si="2106"/>
        <v>-43.525247060416994</v>
      </c>
      <c r="AS502" s="86">
        <f t="shared" si="2107"/>
        <v>75.244851898146294</v>
      </c>
      <c r="AT502" s="88"/>
      <c r="AU502" s="84"/>
      <c r="AV502" s="139"/>
      <c r="AW502" s="137">
        <f t="shared" si="2108"/>
        <v>-1.9287202881257821E-4</v>
      </c>
    </row>
    <row r="503" spans="2:49" ht="18.649999999999999" customHeight="1" thickBot="1">
      <c r="D503" s="209" t="s">
        <v>66</v>
      </c>
      <c r="E503" s="210"/>
      <c r="F503" s="211" t="s">
        <v>67</v>
      </c>
      <c r="G503" s="212"/>
      <c r="H503" s="204"/>
      <c r="I503" s="209" t="s">
        <v>68</v>
      </c>
      <c r="J503" s="210"/>
      <c r="K503" s="211" t="s">
        <v>69</v>
      </c>
      <c r="L503" s="212"/>
      <c r="N503" s="213" t="s">
        <v>70</v>
      </c>
      <c r="O503" s="214"/>
      <c r="P503" s="215" t="s">
        <v>71</v>
      </c>
      <c r="Q503" s="216"/>
      <c r="S503" s="209" t="s">
        <v>72</v>
      </c>
      <c r="T503" s="210"/>
      <c r="U503" s="211" t="s">
        <v>73</v>
      </c>
      <c r="V503" s="212"/>
      <c r="W503" s="22"/>
      <c r="X503" s="213" t="s">
        <v>74</v>
      </c>
      <c r="Y503" s="214"/>
      <c r="Z503" s="215" t="s">
        <v>75</v>
      </c>
      <c r="AA503" s="216"/>
      <c r="AB503" s="22"/>
      <c r="AC503" s="209" t="s">
        <v>76</v>
      </c>
      <c r="AD503" s="210"/>
      <c r="AE503" s="211" t="s">
        <v>77</v>
      </c>
      <c r="AF503" s="212"/>
      <c r="AG503" s="22"/>
      <c r="AH503" s="213" t="s">
        <v>78</v>
      </c>
      <c r="AI503" s="214"/>
      <c r="AJ503" s="215" t="s">
        <v>79</v>
      </c>
      <c r="AK503" s="216"/>
      <c r="AL503" s="22"/>
      <c r="AM503" s="44" t="s">
        <v>6</v>
      </c>
      <c r="AO503" s="135" t="s">
        <v>42</v>
      </c>
      <c r="AP503" s="33"/>
      <c r="AQ503" s="81">
        <f t="shared" si="2105"/>
        <v>9.47999999999994</v>
      </c>
      <c r="AR503" s="82">
        <f t="shared" si="2106"/>
        <v>-43.56084464065254</v>
      </c>
      <c r="AS503" s="86">
        <f t="shared" si="2107"/>
        <v>75.275217985098251</v>
      </c>
      <c r="AT503" s="88"/>
      <c r="AU503" s="84"/>
      <c r="AV503" s="139"/>
      <c r="AW503" s="137">
        <f t="shared" si="2108"/>
        <v>-1.9129755182594539E-4</v>
      </c>
    </row>
    <row r="504" spans="2:49" ht="18.649999999999999" customHeight="1" thickTop="1" thickBot="1">
      <c r="D504" s="1">
        <v>0</v>
      </c>
      <c r="E504" s="8">
        <f t="shared" ref="E504" si="2205">$E$9*$B501</f>
        <v>0.81606240000000008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2206">D504*I501+F504*I504-E504*J501-G504*J504</f>
        <v>0</v>
      </c>
      <c r="O504" s="9">
        <f t="shared" ref="O504" si="2207">(D504*J501+E504*I501+F504*J504+G504*I504)</f>
        <v>0.81606240000000008</v>
      </c>
      <c r="P504" s="2">
        <f t="shared" ref="P504" si="2208">D504*K501+F504*K504-E504*L501-G504*L504</f>
        <v>-1.9220344180801767</v>
      </c>
      <c r="Q504" s="8">
        <f t="shared" ref="Q504" si="2209">(D504*L501+E504*K501+F504*L504+G504*K504)</f>
        <v>0</v>
      </c>
      <c r="S504" s="1">
        <v>0</v>
      </c>
      <c r="T504" s="8">
        <f t="shared" ref="T504" si="2210">$T$9*$B501</f>
        <v>1.7413775999999999</v>
      </c>
      <c r="U504" s="2">
        <v>1</v>
      </c>
      <c r="V504" s="8">
        <v>0</v>
      </c>
      <c r="X504" s="1">
        <f t="shared" ref="X504" si="2211">N504*S501+P504*S504-O504*T501-Q504*T504</f>
        <v>0</v>
      </c>
      <c r="Y504" s="9">
        <f t="shared" ref="Y504" si="2212">(N504*T501+O504*S501+P504*T504+Q504*S504)</f>
        <v>-2.5309252820738548</v>
      </c>
      <c r="Z504" s="2">
        <f t="shared" ref="Z504" si="2213">N504*U501+P504*U504-O504*V501-Q504*V504</f>
        <v>-1.9220344180801767</v>
      </c>
      <c r="AA504" s="8">
        <f t="shared" ref="AA504" si="2214">(N504*V501+O504*U501+P504*V504+Q504*U504)</f>
        <v>0</v>
      </c>
      <c r="AB504" s="22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2215">X504*AC501+Z504*AC504-Y504*AD501-AA504*AD504</f>
        <v>0</v>
      </c>
      <c r="AI504" s="9">
        <f t="shared" ref="AI504" si="2216">(X504*AD501+Y504*AC501+Z504*AD504+AA504*AC504)</f>
        <v>-2.5309252820738548</v>
      </c>
      <c r="AJ504" s="2">
        <f t="shared" ref="AJ504" si="2217">X504*AE501+Z504*AE504-Y504*AF501-AA504*AF504</f>
        <v>1.0325515582910363</v>
      </c>
      <c r="AK504" s="8">
        <f t="shared" ref="AK504" si="2218">(X504*AF501+Y504*AE501+Z504*AF504+AA504*AE504)</f>
        <v>0</v>
      </c>
      <c r="AM504" s="45">
        <f t="shared" ref="AM504" si="2219">(180/PI())*ATAN(-1*(($AH$9*AJ501+AL501+$AH$9*AJ504+AL504)/($AH$9*AI501+AK501+$AH$9*AI504+AK504)))</f>
        <v>11.529327631493029</v>
      </c>
      <c r="AO504" s="206">
        <f t="shared" ref="AO504" si="2220">20*LOG(((($AH$9*AH501+AJ501-$AH$9*AH504-AJ504)^2+($AH$9*AI501+AK501-$AH$9*AI504-AK504)^2)/(($AH$9*AH501+AJ501+$AH$9*AH504+AJ504)^2+($AH$9*AI501+AK501+$AH$9*AI504+AK504)^2))^0.5)</f>
        <v>-0.42110129246575079</v>
      </c>
      <c r="AP504" s="33"/>
      <c r="AQ504" s="81">
        <f t="shared" si="2105"/>
        <v>9.4999999999999396</v>
      </c>
      <c r="AR504" s="82">
        <f t="shared" si="2106"/>
        <v>-43.596372009942925</v>
      </c>
      <c r="AS504" s="86">
        <f t="shared" si="2107"/>
        <v>75.305460832985503</v>
      </c>
      <c r="AT504" s="88"/>
      <c r="AU504" s="84"/>
      <c r="AV504" s="139"/>
      <c r="AW504" s="137">
        <f t="shared" si="2108"/>
        <v>-1.8973899557486756E-4</v>
      </c>
    </row>
    <row r="505" spans="2:49" ht="18.649999999999999" customHeight="1">
      <c r="AO505" s="33"/>
      <c r="AP505" s="33"/>
      <c r="AQ505" s="81">
        <f t="shared" si="2105"/>
        <v>9.5199999999999392</v>
      </c>
      <c r="AR505" s="82">
        <f t="shared" si="2106"/>
        <v>-43.631829431366867</v>
      </c>
      <c r="AS505" s="86">
        <f t="shared" si="2107"/>
        <v>75.335581181699183</v>
      </c>
      <c r="AT505" s="84"/>
      <c r="AU505" s="84"/>
      <c r="AV505" s="139"/>
      <c r="AW505" s="137">
        <f t="shared" si="2108"/>
        <v>-1.8819616875588338E-4</v>
      </c>
    </row>
    <row r="506" spans="2:49" ht="18.649999999999999" customHeight="1" thickBot="1">
      <c r="D506" s="22" t="s">
        <v>80</v>
      </c>
      <c r="E506" s="22"/>
      <c r="F506" s="22"/>
      <c r="G506" s="22"/>
      <c r="H506" s="22"/>
      <c r="I506" s="22" t="s">
        <v>81</v>
      </c>
      <c r="J506" s="22"/>
      <c r="K506" s="22"/>
      <c r="L506" s="22"/>
      <c r="M506" s="23"/>
      <c r="N506" s="23"/>
      <c r="O506" s="24" t="s">
        <v>82</v>
      </c>
      <c r="P506" s="23"/>
      <c r="Q506" s="23"/>
      <c r="R506" s="23"/>
      <c r="S506" s="22"/>
      <c r="T506" s="22" t="s">
        <v>83</v>
      </c>
      <c r="U506" s="23"/>
      <c r="V506" s="23"/>
      <c r="W506" s="23"/>
      <c r="X506" s="23"/>
      <c r="Y506" s="24" t="s">
        <v>84</v>
      </c>
      <c r="Z506" s="23"/>
      <c r="AA506" s="23"/>
      <c r="AB506" s="23"/>
      <c r="AC506" s="24" t="s">
        <v>85</v>
      </c>
      <c r="AD506" s="22"/>
      <c r="AE506" s="22"/>
      <c r="AF506" s="22"/>
      <c r="AG506" s="22"/>
      <c r="AH506" s="23"/>
      <c r="AI506" s="24" t="s">
        <v>86</v>
      </c>
      <c r="AJ506" s="23"/>
      <c r="AK506" s="23"/>
      <c r="AL506" s="22"/>
      <c r="AQ506" s="81">
        <f t="shared" si="2105"/>
        <v>9.5399999999999405</v>
      </c>
      <c r="AR506" s="82">
        <f t="shared" si="2106"/>
        <v>-43.667217166638139</v>
      </c>
      <c r="AS506" s="86">
        <f t="shared" si="2107"/>
        <v>75.36557976528843</v>
      </c>
      <c r="AT506" s="84"/>
      <c r="AU506" s="84"/>
      <c r="AV506" s="139"/>
      <c r="AW506" s="137">
        <f t="shared" si="2108"/>
        <v>-1.8666888270710307E-4</v>
      </c>
    </row>
    <row r="507" spans="2:49" ht="18.649999999999999" customHeight="1" thickBot="1">
      <c r="B507" s="11"/>
      <c r="D507" s="217" t="s">
        <v>55</v>
      </c>
      <c r="E507" s="218"/>
      <c r="F507" s="219" t="s">
        <v>56</v>
      </c>
      <c r="G507" s="220"/>
      <c r="H507" s="204"/>
      <c r="I507" s="217" t="s">
        <v>87</v>
      </c>
      <c r="J507" s="218"/>
      <c r="K507" s="219" t="s">
        <v>88</v>
      </c>
      <c r="L507" s="220"/>
      <c r="M507" s="23"/>
      <c r="N507" s="213" t="s">
        <v>57</v>
      </c>
      <c r="O507" s="214"/>
      <c r="P507" s="215" t="s">
        <v>58</v>
      </c>
      <c r="Q507" s="216"/>
      <c r="R507" s="23"/>
      <c r="S507" s="217" t="s">
        <v>59</v>
      </c>
      <c r="T507" s="218"/>
      <c r="U507" s="219" t="s">
        <v>60</v>
      </c>
      <c r="V507" s="220"/>
      <c r="W507" s="22"/>
      <c r="X507" s="213" t="s">
        <v>61</v>
      </c>
      <c r="Y507" s="214"/>
      <c r="Z507" s="215" t="s">
        <v>62</v>
      </c>
      <c r="AA507" s="216"/>
      <c r="AB507" s="22"/>
      <c r="AC507" s="217" t="s">
        <v>63</v>
      </c>
      <c r="AD507" s="218"/>
      <c r="AE507" s="219" t="s">
        <v>89</v>
      </c>
      <c r="AF507" s="220"/>
      <c r="AG507" s="22"/>
      <c r="AH507" s="213" t="s">
        <v>64</v>
      </c>
      <c r="AI507" s="214"/>
      <c r="AJ507" s="215" t="s">
        <v>65</v>
      </c>
      <c r="AK507" s="216"/>
      <c r="AL507" s="22"/>
      <c r="AM507" s="25" t="s">
        <v>2</v>
      </c>
      <c r="AO507" s="132" t="s">
        <v>41</v>
      </c>
      <c r="AQ507" s="81">
        <f t="shared" si="2105"/>
        <v>9.5599999999999401</v>
      </c>
      <c r="AR507" s="82">
        <f t="shared" si="2106"/>
        <v>-43.70253547611361</v>
      </c>
      <c r="AS507" s="86">
        <f t="shared" si="2107"/>
        <v>75.395457312017228</v>
      </c>
      <c r="AT507" s="88"/>
      <c r="AU507" s="84"/>
      <c r="AV507" s="139"/>
      <c r="AW507" s="137">
        <f t="shared" si="2108"/>
        <v>-1.8515695138795167E-4</v>
      </c>
    </row>
    <row r="508" spans="2:49" ht="18.649999999999999" customHeight="1" thickTop="1" thickBot="1">
      <c r="B508" s="36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9">
        <f t="shared" ref="L508" si="2221">IF(0=(1-$J$9*$K$9*$B508^2),10^14,$B508*$K$9/(1-$J$9*$K$9*$B508^2))</f>
        <v>3.7977869077356514</v>
      </c>
      <c r="N508" s="1">
        <f t="shared" ref="N508" si="2222">D508*I508+F508*I511-E508*J508-G508*J511</f>
        <v>1</v>
      </c>
      <c r="O508" s="9">
        <f t="shared" ref="O508" si="2223">(D508*J508+E508*I508+F508*J511+G508*I511)</f>
        <v>0</v>
      </c>
      <c r="P508" s="2">
        <f t="shared" ref="P508" si="2224">D508*K508+F508*K511-E508*L508-G508*L511</f>
        <v>0</v>
      </c>
      <c r="Q508" s="8">
        <f t="shared" ref="Q508" si="2225">(D508*L508+E508*K508+F508*L511+G508*K511)</f>
        <v>3.7977869077356514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2226">N508*S508+P508*S511-O508*T508-Q508*T511</f>
        <v>-5.7052335652972435</v>
      </c>
      <c r="Y508" s="9">
        <f t="shared" ref="Y508" si="2227">(N508*T508+O508*S508+P508*T511+Q508*S511)</f>
        <v>0</v>
      </c>
      <c r="Z508" s="2">
        <f t="shared" ref="Z508" si="2228">N508*U508+P508*U511-O508*V508-Q508*V511</f>
        <v>0</v>
      </c>
      <c r="AA508" s="8">
        <f t="shared" ref="AA508" si="2229">(N508*V508+O508*U508+P508*V511+Q508*U511)</f>
        <v>3.7977869077356514</v>
      </c>
      <c r="AB508" s="22"/>
      <c r="AC508" s="1">
        <v>1</v>
      </c>
      <c r="AD508" s="9">
        <v>0</v>
      </c>
      <c r="AE508" s="2">
        <v>0</v>
      </c>
      <c r="AF508" s="9">
        <f t="shared" ref="AF508" si="2230">$B508*$AE$9</f>
        <v>1.1836074000000001</v>
      </c>
      <c r="AH508" s="1">
        <f t="shared" ref="AH508" si="2231">X508*AC508+Z508*AC511-Y508*AD508-AA508*AD511</f>
        <v>-5.7052335652972435</v>
      </c>
      <c r="AI508" s="9">
        <f t="shared" ref="AI508" si="2232">(X508*AD508+Y508*AC508+Z508*AD511+AA508*AC511)</f>
        <v>0</v>
      </c>
      <c r="AJ508" s="2">
        <f t="shared" ref="AJ508" si="2233">X508*AE508+Z508*AE511-Y508*AF508-AA508*AF511</f>
        <v>0</v>
      </c>
      <c r="AK508" s="8">
        <f t="shared" ref="AK508" si="2234">(X508*AF508+Y508*AE508+Z508*AF511+AA508*AE511)</f>
        <v>-2.9549697588785495</v>
      </c>
      <c r="AM508" s="26">
        <f t="shared" ref="AM508" si="2235">20*LOG((2*$AH$9)/(($AH$9*AH508+AJ508+$AH$9*AH511+AJ511)^2+($AH$9*AI508+AK508+$AH$9*AI511+AK511)^2)^0.5)</f>
        <v>-11.291232505375383</v>
      </c>
      <c r="AO508" s="133">
        <f t="shared" ref="AO508" si="2236">((AI508^2+AJ508^2+AK508^2+AL508^2)/(AI511^2+AJ511^2+AK511^2+AL511^2))^0.5</f>
        <v>0.90897804352638456</v>
      </c>
      <c r="AP508" s="13"/>
      <c r="AQ508" s="81">
        <f t="shared" si="2105"/>
        <v>9.5799999999999397</v>
      </c>
      <c r="AR508" s="82">
        <f t="shared" si="2106"/>
        <v>-43.737784618801371</v>
      </c>
      <c r="AS508" s="86">
        <f t="shared" si="2107"/>
        <v>75.425214544420726</v>
      </c>
      <c r="AT508" s="88"/>
      <c r="AU508" s="84"/>
      <c r="AV508" s="139"/>
      <c r="AW508" s="137">
        <f t="shared" si="2108"/>
        <v>-1.8366019132323112E-4</v>
      </c>
    </row>
    <row r="509" spans="2:49" ht="18.649999999999999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O509" s="134"/>
      <c r="AP509" s="33"/>
      <c r="AQ509" s="81">
        <f t="shared" si="2105"/>
        <v>9.5999999999999392</v>
      </c>
      <c r="AR509" s="82">
        <f t="shared" si="2106"/>
        <v>-43.772964852368759</v>
      </c>
      <c r="AS509" s="86">
        <f t="shared" si="2107"/>
        <v>75.454852179360756</v>
      </c>
      <c r="AT509" s="88"/>
      <c r="AU509" s="84"/>
      <c r="AV509" s="139"/>
      <c r="AW509" s="137">
        <f t="shared" si="2108"/>
        <v>-1.8217842157514878E-4</v>
      </c>
    </row>
    <row r="510" spans="2:49" ht="18.649999999999999" customHeight="1" thickBot="1">
      <c r="D510" s="209" t="s">
        <v>66</v>
      </c>
      <c r="E510" s="210"/>
      <c r="F510" s="211" t="s">
        <v>67</v>
      </c>
      <c r="G510" s="212"/>
      <c r="H510" s="204"/>
      <c r="I510" s="209" t="s">
        <v>68</v>
      </c>
      <c r="J510" s="210"/>
      <c r="K510" s="211" t="s">
        <v>69</v>
      </c>
      <c r="L510" s="212"/>
      <c r="N510" s="213" t="s">
        <v>70</v>
      </c>
      <c r="O510" s="214"/>
      <c r="P510" s="215" t="s">
        <v>71</v>
      </c>
      <c r="Q510" s="216"/>
      <c r="S510" s="209" t="s">
        <v>72</v>
      </c>
      <c r="T510" s="210"/>
      <c r="U510" s="211" t="s">
        <v>73</v>
      </c>
      <c r="V510" s="212"/>
      <c r="W510" s="22"/>
      <c r="X510" s="213" t="s">
        <v>74</v>
      </c>
      <c r="Y510" s="214"/>
      <c r="Z510" s="215" t="s">
        <v>75</v>
      </c>
      <c r="AA510" s="216"/>
      <c r="AB510" s="22"/>
      <c r="AC510" s="209" t="s">
        <v>76</v>
      </c>
      <c r="AD510" s="210"/>
      <c r="AE510" s="211" t="s">
        <v>77</v>
      </c>
      <c r="AF510" s="212"/>
      <c r="AG510" s="22"/>
      <c r="AH510" s="213" t="s">
        <v>78</v>
      </c>
      <c r="AI510" s="214"/>
      <c r="AJ510" s="215" t="s">
        <v>79</v>
      </c>
      <c r="AK510" s="216"/>
      <c r="AL510" s="22"/>
      <c r="AM510" s="44" t="s">
        <v>6</v>
      </c>
      <c r="AO510" s="135" t="s">
        <v>42</v>
      </c>
      <c r="AP510" s="33"/>
      <c r="AQ510" s="81">
        <f t="shared" si="2105"/>
        <v>9.6199999999999406</v>
      </c>
      <c r="AR510" s="82">
        <f t="shared" si="2106"/>
        <v>-43.808076433150333</v>
      </c>
      <c r="AS510" s="86">
        <f t="shared" si="2107"/>
        <v>75.484370928080793</v>
      </c>
      <c r="AT510" s="88"/>
      <c r="AU510" s="84"/>
      <c r="AV510" s="139"/>
      <c r="AW510" s="137">
        <f t="shared" si="2108"/>
        <v>-1.8071146368930853E-4</v>
      </c>
    </row>
    <row r="511" spans="2:49" ht="18.649999999999999" customHeight="1" thickTop="1" thickBot="1">
      <c r="D511" s="1">
        <v>0</v>
      </c>
      <c r="E511" s="8">
        <f t="shared" ref="E511" si="2237">$E$9*$B508</f>
        <v>0.82739660000000004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2238">D511*I508+F511*I511-E511*J508-G511*J511</f>
        <v>0</v>
      </c>
      <c r="O511" s="9">
        <f t="shared" ref="O511" si="2239">(D511*J508+E511*I508+F511*J511+G511*I511)</f>
        <v>0.82739660000000004</v>
      </c>
      <c r="P511" s="2">
        <f t="shared" ref="P511" si="2240">D511*K508+F511*K511-E511*L508-G511*L511</f>
        <v>-2.142275974984992</v>
      </c>
      <c r="Q511" s="8">
        <f t="shared" ref="Q511" si="2241">(D511*L508+E511*K508+F511*L511+G511*K511)</f>
        <v>0</v>
      </c>
      <c r="S511" s="1">
        <v>0</v>
      </c>
      <c r="T511" s="8">
        <f t="shared" ref="T511" si="2242">$T$9*$B508</f>
        <v>1.7655634</v>
      </c>
      <c r="U511" s="2">
        <v>1</v>
      </c>
      <c r="V511" s="8">
        <v>0</v>
      </c>
      <c r="X511" s="1">
        <f t="shared" ref="X511" si="2243">N511*S508+P511*S511-O511*T508-Q511*T511</f>
        <v>0</v>
      </c>
      <c r="Y511" s="9">
        <f t="shared" ref="Y511" si="2244">(N511*T508+O511*S508+P511*T511+Q511*S511)</f>
        <v>-2.9549274541328172</v>
      </c>
      <c r="Z511" s="2">
        <f t="shared" ref="Z511" si="2245">N511*U508+P511*U511-O511*V508-Q511*V511</f>
        <v>-2.142275974984992</v>
      </c>
      <c r="AA511" s="8">
        <f t="shared" ref="AA511" si="2246">(N511*V508+O511*U508+P511*V511+Q511*U511)</f>
        <v>0</v>
      </c>
      <c r="AB511" s="22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2247">X511*AC508+Z511*AC511-Y511*AD508-AA511*AD511</f>
        <v>0</v>
      </c>
      <c r="AI511" s="9">
        <f t="shared" ref="AI511" si="2248">(X511*AD508+Y511*AC508+Z511*AD511+AA511*AC511)</f>
        <v>-2.9549274541328172</v>
      </c>
      <c r="AJ511" s="2">
        <f t="shared" ref="AJ511" si="2249">X511*AE508+Z511*AE511-Y511*AF508-AA511*AF511</f>
        <v>1.3551980261897714</v>
      </c>
      <c r="AK511" s="8">
        <f t="shared" ref="AK511" si="2250">(X511*AF508+Y511*AE508+Z511*AF511+AA511*AE511)</f>
        <v>0</v>
      </c>
      <c r="AM511" s="45">
        <f t="shared" ref="AM511" si="2251">(180/PI())*ATAN(-1*(($AH$9*AJ508+AL508+$AH$9*AJ511+AL511)/($AH$9*AI508+AK508+$AH$9*AI511+AK511)))</f>
        <v>12.915206410067636</v>
      </c>
      <c r="AO511" s="206">
        <f t="shared" ref="AO511" si="2252">20*LOG(((($AH$9*AH508+AJ508-$AH$9*AH511-AJ511)^2+($AH$9*AI508+AK508-$AH$9*AI511-AK511)^2)/(($AH$9*AH508+AJ508+$AH$9*AH511+AJ511)^2+($AH$9*AI508+AK508+$AH$9*AI511+AK511)^2))^0.5)</f>
        <v>-0.33520742841977613</v>
      </c>
      <c r="AP511" s="33"/>
      <c r="AQ511" s="81">
        <f t="shared" si="2105"/>
        <v>9.6399999999999402</v>
      </c>
      <c r="AR511" s="82">
        <f t="shared" si="2106"/>
        <v>-43.843119616155811</v>
      </c>
      <c r="AS511" s="86">
        <f t="shared" si="2107"/>
        <v>75.513771496260262</v>
      </c>
      <c r="AT511" s="88"/>
      <c r="AU511" s="84"/>
      <c r="AV511" s="139"/>
      <c r="AW511" s="137">
        <f t="shared" si="2108"/>
        <v>-1.7925914167445448E-4</v>
      </c>
    </row>
    <row r="512" spans="2:49" ht="18.649999999999999" customHeight="1">
      <c r="AO512" s="33"/>
      <c r="AP512" s="33"/>
      <c r="AQ512" s="81">
        <f t="shared" si="2105"/>
        <v>9.6599999999999397</v>
      </c>
      <c r="AR512" s="82">
        <f t="shared" si="2106"/>
        <v>-43.878094655078037</v>
      </c>
      <c r="AS512" s="86">
        <f t="shared" si="2107"/>
        <v>75.543054584068173</v>
      </c>
      <c r="AT512" s="84"/>
      <c r="AU512" s="84"/>
      <c r="AV512" s="139"/>
      <c r="AW512" s="137">
        <f t="shared" si="2108"/>
        <v>-1.7782128194556915E-4</v>
      </c>
    </row>
    <row r="513" spans="2:49" ht="18.649999999999999" customHeight="1" thickBot="1">
      <c r="D513" s="22" t="s">
        <v>80</v>
      </c>
      <c r="E513" s="22"/>
      <c r="F513" s="22"/>
      <c r="G513" s="22"/>
      <c r="H513" s="22"/>
      <c r="I513" s="22" t="s">
        <v>81</v>
      </c>
      <c r="J513" s="22"/>
      <c r="K513" s="22"/>
      <c r="L513" s="22"/>
      <c r="M513" s="23"/>
      <c r="N513" s="23"/>
      <c r="O513" s="24" t="s">
        <v>82</v>
      </c>
      <c r="P513" s="23"/>
      <c r="Q513" s="23"/>
      <c r="R513" s="23"/>
      <c r="S513" s="22"/>
      <c r="T513" s="22" t="s">
        <v>83</v>
      </c>
      <c r="U513" s="23"/>
      <c r="V513" s="23"/>
      <c r="W513" s="23"/>
      <c r="X513" s="23"/>
      <c r="Y513" s="24" t="s">
        <v>84</v>
      </c>
      <c r="Z513" s="23"/>
      <c r="AA513" s="23"/>
      <c r="AB513" s="23"/>
      <c r="AC513" s="24" t="s">
        <v>85</v>
      </c>
      <c r="AD513" s="22"/>
      <c r="AE513" s="22"/>
      <c r="AF513" s="22"/>
      <c r="AG513" s="22"/>
      <c r="AH513" s="23"/>
      <c r="AI513" s="24" t="s">
        <v>86</v>
      </c>
      <c r="AJ513" s="23"/>
      <c r="AK513" s="23"/>
      <c r="AL513" s="22"/>
      <c r="AQ513" s="81">
        <f t="shared" si="2105"/>
        <v>9.6799999999999393</v>
      </c>
      <c r="AR513" s="82">
        <f t="shared" si="2106"/>
        <v>-43.913001802300798</v>
      </c>
      <c r="AS513" s="86">
        <f t="shared" si="2107"/>
        <v>75.5722208862163</v>
      </c>
      <c r="AT513" s="84"/>
      <c r="AU513" s="84"/>
      <c r="AV513" s="139"/>
      <c r="AW513" s="137">
        <f t="shared" si="2108"/>
        <v>-1.7639771329493848E-4</v>
      </c>
    </row>
    <row r="514" spans="2:49" ht="18.649999999999999" customHeight="1" thickBot="1">
      <c r="B514" s="11"/>
      <c r="D514" s="217" t="s">
        <v>55</v>
      </c>
      <c r="E514" s="218"/>
      <c r="F514" s="219" t="s">
        <v>56</v>
      </c>
      <c r="G514" s="220"/>
      <c r="H514" s="204"/>
      <c r="I514" s="217" t="s">
        <v>87</v>
      </c>
      <c r="J514" s="218"/>
      <c r="K514" s="219" t="s">
        <v>88</v>
      </c>
      <c r="L514" s="220"/>
      <c r="M514" s="23"/>
      <c r="N514" s="213" t="s">
        <v>57</v>
      </c>
      <c r="O514" s="214"/>
      <c r="P514" s="215" t="s">
        <v>58</v>
      </c>
      <c r="Q514" s="216"/>
      <c r="R514" s="23"/>
      <c r="S514" s="217" t="s">
        <v>59</v>
      </c>
      <c r="T514" s="218"/>
      <c r="U514" s="219" t="s">
        <v>60</v>
      </c>
      <c r="V514" s="220"/>
      <c r="W514" s="22"/>
      <c r="X514" s="213" t="s">
        <v>61</v>
      </c>
      <c r="Y514" s="214"/>
      <c r="Z514" s="215" t="s">
        <v>62</v>
      </c>
      <c r="AA514" s="216"/>
      <c r="AB514" s="22"/>
      <c r="AC514" s="217" t="s">
        <v>63</v>
      </c>
      <c r="AD514" s="218"/>
      <c r="AE514" s="219" t="s">
        <v>89</v>
      </c>
      <c r="AF514" s="220"/>
      <c r="AG514" s="22"/>
      <c r="AH514" s="213" t="s">
        <v>64</v>
      </c>
      <c r="AI514" s="214"/>
      <c r="AJ514" s="215" t="s">
        <v>65</v>
      </c>
      <c r="AK514" s="216"/>
      <c r="AL514" s="22"/>
      <c r="AM514" s="25" t="s">
        <v>2</v>
      </c>
      <c r="AO514" s="132" t="s">
        <v>41</v>
      </c>
      <c r="AQ514" s="81">
        <f t="shared" si="2105"/>
        <v>9.6999999999999407</v>
      </c>
      <c r="AR514" s="82">
        <f t="shared" si="2106"/>
        <v>-43.947841308906696</v>
      </c>
      <c r="AS514" s="86">
        <f t="shared" si="2107"/>
        <v>75.601271092011572</v>
      </c>
      <c r="AT514" s="88"/>
      <c r="AU514" s="84"/>
      <c r="AV514" s="139"/>
      <c r="AW514" s="137">
        <f t="shared" si="2108"/>
        <v>-1.7498826686514505E-4</v>
      </c>
    </row>
    <row r="515" spans="2:49" ht="18.649999999999999" customHeight="1" thickTop="1" thickBot="1">
      <c r="B515" s="36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9">
        <f t="shared" ref="L515" si="2253">IF(0=(1-$J$9*$K$9*$B515^2),10^14,$B515*$K$9/(1-$J$9*$K$9*$B515^2))</f>
        <v>4.0386092560451372</v>
      </c>
      <c r="N515" s="1">
        <f t="shared" ref="N515" si="2254">D515*I515+F515*I518-E515*J515-G515*J518</f>
        <v>1</v>
      </c>
      <c r="O515" s="9">
        <f t="shared" ref="O515" si="2255">(D515*J515+E515*I515+F515*J518+G515*I518)</f>
        <v>0</v>
      </c>
      <c r="P515" s="2">
        <f t="shared" ref="P515" si="2256">D515*K515+F515*K518-E515*L515-G515*L518</f>
        <v>0</v>
      </c>
      <c r="Q515" s="8">
        <f t="shared" ref="Q515" si="2257">(D515*L515+E515*K515+F515*L518+G515*K518)</f>
        <v>4.0386092560451372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2258">N515*S515+P515*S518-O515*T515-Q515*T518</f>
        <v>-6.228097685119379</v>
      </c>
      <c r="Y515" s="9">
        <f t="shared" ref="Y515" si="2259">(N515*T515+O515*S515+P515*T518+Q515*S518)</f>
        <v>0</v>
      </c>
      <c r="Z515" s="2">
        <f t="shared" ref="Z515" si="2260">N515*U515+P515*U518-O515*V515-Q515*V518</f>
        <v>0</v>
      </c>
      <c r="AA515" s="8">
        <f t="shared" ref="AA515" si="2261">(N515*V515+O515*U515+P515*V518+Q515*U518)</f>
        <v>4.0386092560451372</v>
      </c>
      <c r="AB515" s="22"/>
      <c r="AC515" s="1">
        <v>1</v>
      </c>
      <c r="AD515" s="9">
        <v>0</v>
      </c>
      <c r="AE515" s="2">
        <v>0</v>
      </c>
      <c r="AF515" s="9">
        <f t="shared" ref="AF515" si="2262">$B515*$AE$9</f>
        <v>1.1998211999999999</v>
      </c>
      <c r="AH515" s="1">
        <f t="shared" ref="AH515" si="2263">X515*AC515+Z515*AC518-Y515*AD515-AA515*AD518</f>
        <v>-6.228097685119379</v>
      </c>
      <c r="AI515" s="9">
        <f t="shared" ref="AI515" si="2264">(X515*AD515+Y515*AC515+Z515*AD518+AA515*AC518)</f>
        <v>0</v>
      </c>
      <c r="AJ515" s="2">
        <f t="shared" ref="AJ515" si="2265">X515*AE515+Z515*AE518-Y515*AF515-AA515*AF518</f>
        <v>0</v>
      </c>
      <c r="AK515" s="8">
        <f t="shared" ref="AK515" si="2266">(X515*AF515+Y515*AE515+Z515*AF518+AA515*AE518)</f>
        <v>-3.4339943822320178</v>
      </c>
      <c r="AM515" s="26">
        <f t="shared" ref="AM515" si="2267">20*LOG((2*$AH$9)/(($AH$9*AH515+AJ515+$AH$9*AH518+AJ518)^2+($AH$9*AI515+AK515+$AH$9*AI518+AK518)^2)^0.5)</f>
        <v>-12.264463654252392</v>
      </c>
      <c r="AO515" s="133">
        <f t="shared" ref="AO515" si="2268">((AI515^2+AJ515^2+AK515^2+AL515^2)/(AI518^2+AJ518^2+AK518^2+AL518^2))^0.5</f>
        <v>0.89278548761324006</v>
      </c>
      <c r="AP515" s="13"/>
      <c r="AQ515" s="81">
        <f t="shared" si="2105"/>
        <v>9.7199999999999402</v>
      </c>
      <c r="AR515" s="82">
        <f t="shared" si="2106"/>
        <v>-43.982613424684907</v>
      </c>
      <c r="AS515" s="86">
        <f t="shared" si="2107"/>
        <v>75.630205885407932</v>
      </c>
      <c r="AT515" s="88"/>
      <c r="AU515" s="84"/>
      <c r="AV515" s="139"/>
      <c r="AW515" s="137">
        <f t="shared" si="2108"/>
        <v>-1.7359277609216696E-4</v>
      </c>
    </row>
    <row r="516" spans="2:49" ht="18.649999999999999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O516" s="134"/>
      <c r="AP516" s="33"/>
      <c r="AQ516" s="81">
        <f t="shared" si="2105"/>
        <v>9.7399999999999398</v>
      </c>
      <c r="AR516" s="82">
        <f t="shared" si="2106"/>
        <v>-44.017318398138976</v>
      </c>
      <c r="AS516" s="86">
        <f t="shared" si="2107"/>
        <v>75.659025945057664</v>
      </c>
      <c r="AT516" s="88"/>
      <c r="AU516" s="84"/>
      <c r="AV516" s="139"/>
      <c r="AW516" s="137">
        <f t="shared" si="2108"/>
        <v>-1.7221107668608651E-4</v>
      </c>
    </row>
    <row r="517" spans="2:49" ht="18.649999999999999" customHeight="1" thickBot="1">
      <c r="D517" s="209" t="s">
        <v>66</v>
      </c>
      <c r="E517" s="210"/>
      <c r="F517" s="211" t="s">
        <v>67</v>
      </c>
      <c r="G517" s="212"/>
      <c r="H517" s="204"/>
      <c r="I517" s="209" t="s">
        <v>68</v>
      </c>
      <c r="J517" s="210"/>
      <c r="K517" s="211" t="s">
        <v>69</v>
      </c>
      <c r="L517" s="212"/>
      <c r="N517" s="213" t="s">
        <v>70</v>
      </c>
      <c r="O517" s="214"/>
      <c r="P517" s="215" t="s">
        <v>71</v>
      </c>
      <c r="Q517" s="216"/>
      <c r="S517" s="209" t="s">
        <v>72</v>
      </c>
      <c r="T517" s="210"/>
      <c r="U517" s="211" t="s">
        <v>73</v>
      </c>
      <c r="V517" s="212"/>
      <c r="W517" s="22"/>
      <c r="X517" s="213" t="s">
        <v>74</v>
      </c>
      <c r="Y517" s="214"/>
      <c r="Z517" s="215" t="s">
        <v>75</v>
      </c>
      <c r="AA517" s="216"/>
      <c r="AB517" s="22"/>
      <c r="AC517" s="209" t="s">
        <v>76</v>
      </c>
      <c r="AD517" s="210"/>
      <c r="AE517" s="211" t="s">
        <v>77</v>
      </c>
      <c r="AF517" s="212"/>
      <c r="AG517" s="22"/>
      <c r="AH517" s="213" t="s">
        <v>78</v>
      </c>
      <c r="AI517" s="214"/>
      <c r="AJ517" s="215" t="s">
        <v>79</v>
      </c>
      <c r="AK517" s="216"/>
      <c r="AL517" s="22"/>
      <c r="AM517" s="44" t="s">
        <v>6</v>
      </c>
      <c r="AO517" s="135" t="s">
        <v>42</v>
      </c>
      <c r="AP517" s="33"/>
      <c r="AQ517" s="81">
        <f t="shared" si="2105"/>
        <v>9.7599999999999394</v>
      </c>
      <c r="AR517" s="82">
        <f t="shared" si="2106"/>
        <v>-44.051956476494489</v>
      </c>
      <c r="AS517" s="86">
        <f t="shared" si="2107"/>
        <v>75.687731944362099</v>
      </c>
      <c r="AT517" s="88"/>
      <c r="AU517" s="84"/>
      <c r="AV517" s="139"/>
      <c r="AW517" s="137">
        <f t="shared" si="2108"/>
        <v>-1.7084300659058306E-4</v>
      </c>
    </row>
    <row r="518" spans="2:49" ht="18.649999999999999" customHeight="1" thickTop="1" thickBot="1">
      <c r="D518" s="1">
        <v>0</v>
      </c>
      <c r="E518" s="8">
        <f t="shared" ref="E518" si="2269">$E$9*$B515</f>
        <v>0.83873080000000011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2270">D518*I515+F518*I518-E518*J515-G518*J518</f>
        <v>0</v>
      </c>
      <c r="O518" s="9">
        <f t="shared" ref="O518" si="2271">(D518*J515+E518*I515+F518*J518+G518*I518)</f>
        <v>0.83873080000000011</v>
      </c>
      <c r="P518" s="2">
        <f t="shared" ref="P518" si="2272">D518*K515+F518*K518-E518*L515-G518*L518</f>
        <v>-2.3873059722101431</v>
      </c>
      <c r="Q518" s="8">
        <f t="shared" ref="Q518" si="2273">(D518*L515+E518*K515+F518*L518+G518*K518)</f>
        <v>0</v>
      </c>
      <c r="S518" s="1">
        <v>0</v>
      </c>
      <c r="T518" s="8">
        <f t="shared" ref="T518" si="2274">$T$9*$B515</f>
        <v>1.7897491999999999</v>
      </c>
      <c r="U518" s="2">
        <v>1</v>
      </c>
      <c r="V518" s="8">
        <v>0</v>
      </c>
      <c r="X518" s="1">
        <f t="shared" ref="X518" si="2275">N518*S515+P518*S518-O518*T515-Q518*T518</f>
        <v>0</v>
      </c>
      <c r="Y518" s="9">
        <f t="shared" ref="Y518" si="2276">(N518*T515+O518*S515+P518*T518+Q518*S518)</f>
        <v>-3.4339481539183256</v>
      </c>
      <c r="Z518" s="2">
        <f t="shared" ref="Z518" si="2277">N518*U515+P518*U518-O518*V515-Q518*V518</f>
        <v>-2.3873059722101431</v>
      </c>
      <c r="AA518" s="8">
        <f t="shared" ref="AA518" si="2278">(N518*V515+O518*U515+P518*V518+Q518*U518)</f>
        <v>0</v>
      </c>
      <c r="AB518" s="22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2279">X518*AC515+Z518*AC518-Y518*AD515-AA518*AD518</f>
        <v>0</v>
      </c>
      <c r="AI518" s="9">
        <f t="shared" ref="AI518" si="2280">(X518*AD515+Y518*AC515+Z518*AD518+AA518*AC518)</f>
        <v>-3.4339481539183256</v>
      </c>
      <c r="AJ518" s="2">
        <f t="shared" ref="AJ518" si="2281">X518*AE515+Z518*AE518-Y518*AF515-AA518*AF518</f>
        <v>1.7328178225619268</v>
      </c>
      <c r="AK518" s="8">
        <f t="shared" ref="AK518" si="2282">(X518*AF515+Y518*AE515+Z518*AF518+AA518*AE518)</f>
        <v>0</v>
      </c>
      <c r="AM518" s="45">
        <f t="shared" ref="AM518" si="2283">(180/PI())*ATAN(-1*(($AH$9*AJ515+AL515+$AH$9*AJ518+AL518)/($AH$9*AI515+AK515+$AH$9*AI518+AK518)))</f>
        <v>14.160486434423737</v>
      </c>
      <c r="AO518" s="206">
        <f t="shared" ref="AO518" si="2284">20*LOG(((($AH$9*AH515+AJ515-$AH$9*AH518-AJ518)^2+($AH$9*AI515+AK515-$AH$9*AI518-AK518)^2)/(($AH$9*AH515+AJ515+$AH$9*AH518+AJ518)^2+($AH$9*AI515+AK515+$AH$9*AI518+AK518)^2))^0.5)</f>
        <v>-0.26580327526736991</v>
      </c>
      <c r="AP518" s="33"/>
      <c r="AQ518" s="81">
        <f t="shared" si="2105"/>
        <v>9.7799999999999407</v>
      </c>
      <c r="AR518" s="82">
        <f t="shared" si="2106"/>
        <v>-44.08652790570676</v>
      </c>
      <c r="AS518" s="86">
        <f t="shared" si="2107"/>
        <v>75.716324551521708</v>
      </c>
      <c r="AT518" s="88"/>
      <c r="AU518" s="84"/>
      <c r="AV518" s="139"/>
      <c r="AW518" s="137">
        <f t="shared" si="2108"/>
        <v>-1.6948840594146182E-4</v>
      </c>
    </row>
    <row r="519" spans="2:49" ht="18.649999999999999" customHeight="1">
      <c r="AO519" s="33"/>
      <c r="AP519" s="33"/>
      <c r="AQ519" s="81">
        <f t="shared" si="2105"/>
        <v>9.7999999999999297</v>
      </c>
      <c r="AR519" s="82">
        <f t="shared" si="2106"/>
        <v>-44.121032930468445</v>
      </c>
      <c r="AS519" s="86">
        <f t="shared" si="2107"/>
        <v>75.744804429585642</v>
      </c>
      <c r="AT519" s="84"/>
      <c r="AU519" s="84"/>
      <c r="AV519" s="139"/>
      <c r="AW519" s="137">
        <f t="shared" si="2108"/>
        <v>-1.6814711705700621E-4</v>
      </c>
    </row>
    <row r="520" spans="2:49" ht="18.649999999999999" customHeight="1" thickBot="1">
      <c r="D520" s="22" t="s">
        <v>80</v>
      </c>
      <c r="E520" s="22"/>
      <c r="F520" s="22"/>
      <c r="G520" s="22"/>
      <c r="H520" s="22"/>
      <c r="I520" s="22" t="s">
        <v>81</v>
      </c>
      <c r="J520" s="22"/>
      <c r="K520" s="22"/>
      <c r="L520" s="22"/>
      <c r="M520" s="23"/>
      <c r="N520" s="23"/>
      <c r="O520" s="24" t="s">
        <v>82</v>
      </c>
      <c r="P520" s="23"/>
      <c r="Q520" s="23"/>
      <c r="R520" s="23"/>
      <c r="S520" s="22"/>
      <c r="T520" s="22" t="s">
        <v>83</v>
      </c>
      <c r="U520" s="23"/>
      <c r="V520" s="23"/>
      <c r="W520" s="23"/>
      <c r="X520" s="23"/>
      <c r="Y520" s="24" t="s">
        <v>84</v>
      </c>
      <c r="Z520" s="23"/>
      <c r="AA520" s="23"/>
      <c r="AB520" s="23"/>
      <c r="AC520" s="24" t="s">
        <v>85</v>
      </c>
      <c r="AD520" s="22"/>
      <c r="AE520" s="22"/>
      <c r="AF520" s="22"/>
      <c r="AG520" s="22"/>
      <c r="AH520" s="23"/>
      <c r="AI520" s="24" t="s">
        <v>86</v>
      </c>
      <c r="AJ520" s="23"/>
      <c r="AK520" s="23"/>
      <c r="AL520" s="22"/>
      <c r="AQ520" s="81">
        <f t="shared" si="2105"/>
        <v>9.8199999999999292</v>
      </c>
      <c r="AR520" s="82">
        <f t="shared" si="2106"/>
        <v>-44.155471794217213</v>
      </c>
      <c r="AS520" s="86">
        <f t="shared" si="2107"/>
        <v>75.773172236500784</v>
      </c>
      <c r="AT520" s="84"/>
      <c r="AU520" s="84"/>
      <c r="AV520" s="139"/>
      <c r="AW520" s="137">
        <f t="shared" si="2108"/>
        <v>-1.6681898437529121E-4</v>
      </c>
    </row>
    <row r="521" spans="2:49" ht="18.649999999999999" customHeight="1" thickBot="1">
      <c r="B521" s="11"/>
      <c r="D521" s="217" t="s">
        <v>55</v>
      </c>
      <c r="E521" s="218"/>
      <c r="F521" s="219" t="s">
        <v>56</v>
      </c>
      <c r="G521" s="220"/>
      <c r="H521" s="204"/>
      <c r="I521" s="217" t="s">
        <v>87</v>
      </c>
      <c r="J521" s="218"/>
      <c r="K521" s="219" t="s">
        <v>88</v>
      </c>
      <c r="L521" s="220"/>
      <c r="M521" s="23"/>
      <c r="N521" s="213" t="s">
        <v>57</v>
      </c>
      <c r="O521" s="214"/>
      <c r="P521" s="215" t="s">
        <v>58</v>
      </c>
      <c r="Q521" s="216"/>
      <c r="R521" s="23"/>
      <c r="S521" s="217" t="s">
        <v>59</v>
      </c>
      <c r="T521" s="218"/>
      <c r="U521" s="219" t="s">
        <v>60</v>
      </c>
      <c r="V521" s="220"/>
      <c r="W521" s="22"/>
      <c r="X521" s="213" t="s">
        <v>61</v>
      </c>
      <c r="Y521" s="214"/>
      <c r="Z521" s="215" t="s">
        <v>62</v>
      </c>
      <c r="AA521" s="216"/>
      <c r="AB521" s="22"/>
      <c r="AC521" s="217" t="s">
        <v>63</v>
      </c>
      <c r="AD521" s="218"/>
      <c r="AE521" s="219" t="s">
        <v>89</v>
      </c>
      <c r="AF521" s="220"/>
      <c r="AG521" s="22"/>
      <c r="AH521" s="213" t="s">
        <v>64</v>
      </c>
      <c r="AI521" s="214"/>
      <c r="AJ521" s="215" t="s">
        <v>65</v>
      </c>
      <c r="AK521" s="216"/>
      <c r="AL521" s="22"/>
      <c r="AM521" s="25" t="s">
        <v>2</v>
      </c>
      <c r="AO521" s="132" t="s">
        <v>41</v>
      </c>
      <c r="AQ521" s="81">
        <f t="shared" si="2105"/>
        <v>9.8399999999999306</v>
      </c>
      <c r="AR521" s="82">
        <f t="shared" si="2106"/>
        <v>-44.189844739143147</v>
      </c>
      <c r="AS521" s="86">
        <f t="shared" si="2107"/>
        <v>75.80142862516017</v>
      </c>
      <c r="AT521" s="88"/>
      <c r="AU521" s="84"/>
      <c r="AV521" s="139"/>
      <c r="AW521" s="137">
        <f t="shared" si="2108"/>
        <v>-1.6550385443296373E-4</v>
      </c>
    </row>
    <row r="522" spans="2:49" ht="18.649999999999999" customHeight="1" thickTop="1" thickBot="1">
      <c r="B522" s="36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9">
        <f t="shared" ref="L522" si="2285">IF(0=(1-$J$9*$K$9*$B522^2),10^14,$B522*$K$9/(1-$J$9*$K$9*$B522^2))</f>
        <v>4.3072920700404005</v>
      </c>
      <c r="N522" s="1">
        <f t="shared" ref="N522" si="2286">D522*I522+F522*I525-E522*J522-G522*J525</f>
        <v>1</v>
      </c>
      <c r="O522" s="9">
        <f t="shared" ref="O522" si="2287">(D522*J522+E522*I522+F522*J525+G522*I525)</f>
        <v>0</v>
      </c>
      <c r="P522" s="2">
        <f t="shared" ref="P522" si="2288">D522*K522+F522*K525-E522*L522-G522*L525</f>
        <v>0</v>
      </c>
      <c r="Q522" s="8">
        <f t="shared" ref="Q522" si="2289">(D522*L522+E522*K522+F522*L525+G522*K525)</f>
        <v>4.3072920700404005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2290">N522*S522+P522*S525-O522*T522-Q522*T525</f>
        <v>-6.8131478410687336</v>
      </c>
      <c r="Y522" s="9">
        <f t="shared" ref="Y522" si="2291">(N522*T522+O522*S522+P522*T525+Q522*S525)</f>
        <v>0</v>
      </c>
      <c r="Z522" s="2">
        <f t="shared" ref="Z522" si="2292">N522*U522+P522*U525-O522*V522-Q522*V525</f>
        <v>0</v>
      </c>
      <c r="AA522" s="8">
        <f t="shared" ref="AA522" si="2293">(N522*V522+O522*U522+P522*V525+Q522*U525)</f>
        <v>4.3072920700404005</v>
      </c>
      <c r="AB522" s="22"/>
      <c r="AC522" s="1">
        <v>1</v>
      </c>
      <c r="AD522" s="9">
        <v>0</v>
      </c>
      <c r="AE522" s="2">
        <v>0</v>
      </c>
      <c r="AF522" s="9">
        <f t="shared" ref="AF522" si="2294">$B522*$AE$9</f>
        <v>1.216035</v>
      </c>
      <c r="AH522" s="1">
        <f t="shared" ref="AH522" si="2295">X522*AC522+Z522*AC525-Y522*AD522-AA522*AD525</f>
        <v>-6.8131478410687336</v>
      </c>
      <c r="AI522" s="9">
        <f t="shared" ref="AI522" si="2296">(X522*AD522+Y522*AC522+Z522*AD525+AA522*AC525)</f>
        <v>0</v>
      </c>
      <c r="AJ522" s="2">
        <f t="shared" ref="AJ522" si="2297">X522*AE522+Z522*AE525-Y522*AF522-AA522*AF525</f>
        <v>0</v>
      </c>
      <c r="AK522" s="8">
        <f t="shared" ref="AK522" si="2298">(X522*AF522+Y522*AE522+Z522*AF525+AA522*AE525)</f>
        <v>-3.9777341648736169</v>
      </c>
      <c r="AM522" s="26">
        <f t="shared" ref="AM522" si="2299">20*LOG((2*$AH$9)/(($AH$9*AH522+AJ522+$AH$9*AH525+AJ525)^2+($AH$9*AI522+AK522+$AH$9*AI525+AK525)^2)^0.5)</f>
        <v>-13.263165225028368</v>
      </c>
      <c r="AO522" s="133">
        <f t="shared" ref="AO522" si="2300">((AI522^2+AJ522^2+AK522^2+AL522^2)/(AI525^2+AJ525^2+AK525^2+AL525^2))^0.5</f>
        <v>0.87736109521008654</v>
      </c>
      <c r="AP522" s="13"/>
      <c r="AQ522" s="81">
        <f t="shared" si="2105"/>
        <v>9.8599999999999302</v>
      </c>
      <c r="AR522" s="82">
        <f t="shared" si="2106"/>
        <v>-44.224152006196384</v>
      </c>
      <c r="AS522" s="86">
        <f t="shared" si="2107"/>
        <v>75.829574243450892</v>
      </c>
      <c r="AT522" s="88"/>
      <c r="AU522" s="84"/>
      <c r="AV522" s="139"/>
      <c r="AW522" s="137">
        <f t="shared" si="2108"/>
        <v>-1.6420157584402312E-4</v>
      </c>
    </row>
    <row r="523" spans="2:49" ht="18.649999999999999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O523" s="134"/>
      <c r="AP523" s="33"/>
      <c r="AQ523" s="81">
        <f t="shared" si="2105"/>
        <v>9.8799999999999297</v>
      </c>
      <c r="AR523" s="82">
        <f t="shared" si="2106"/>
        <v>-44.258393835094509</v>
      </c>
      <c r="AS523" s="86">
        <f t="shared" si="2107"/>
        <v>75.857609734301448</v>
      </c>
      <c r="AT523" s="88"/>
      <c r="AU523" s="84"/>
      <c r="AV523" s="139"/>
      <c r="AW523" s="137">
        <f t="shared" si="2108"/>
        <v>-1.6291199925160012E-4</v>
      </c>
    </row>
    <row r="524" spans="2:49" ht="18.649999999999999" customHeight="1" thickBot="1">
      <c r="D524" s="209" t="s">
        <v>66</v>
      </c>
      <c r="E524" s="210"/>
      <c r="F524" s="211" t="s">
        <v>67</v>
      </c>
      <c r="G524" s="212"/>
      <c r="H524" s="204"/>
      <c r="I524" s="209" t="s">
        <v>68</v>
      </c>
      <c r="J524" s="210"/>
      <c r="K524" s="211" t="s">
        <v>69</v>
      </c>
      <c r="L524" s="212"/>
      <c r="N524" s="213" t="s">
        <v>70</v>
      </c>
      <c r="O524" s="214"/>
      <c r="P524" s="215" t="s">
        <v>71</v>
      </c>
      <c r="Q524" s="216"/>
      <c r="S524" s="209" t="s">
        <v>72</v>
      </c>
      <c r="T524" s="210"/>
      <c r="U524" s="211" t="s">
        <v>73</v>
      </c>
      <c r="V524" s="212"/>
      <c r="W524" s="22"/>
      <c r="X524" s="213" t="s">
        <v>74</v>
      </c>
      <c r="Y524" s="214"/>
      <c r="Z524" s="215" t="s">
        <v>75</v>
      </c>
      <c r="AA524" s="216"/>
      <c r="AB524" s="22"/>
      <c r="AC524" s="209" t="s">
        <v>76</v>
      </c>
      <c r="AD524" s="210"/>
      <c r="AE524" s="211" t="s">
        <v>77</v>
      </c>
      <c r="AF524" s="212"/>
      <c r="AG524" s="22"/>
      <c r="AH524" s="213" t="s">
        <v>78</v>
      </c>
      <c r="AI524" s="214"/>
      <c r="AJ524" s="215" t="s">
        <v>79</v>
      </c>
      <c r="AK524" s="216"/>
      <c r="AL524" s="22"/>
      <c r="AM524" s="44" t="s">
        <v>6</v>
      </c>
      <c r="AO524" s="135" t="s">
        <v>42</v>
      </c>
      <c r="AP524" s="33"/>
      <c r="AQ524" s="81">
        <f t="shared" si="2105"/>
        <v>9.8999999999999293</v>
      </c>
      <c r="AR524" s="82">
        <f t="shared" si="2106"/>
        <v>-44.292570464330005</v>
      </c>
      <c r="AS524" s="86">
        <f t="shared" si="2107"/>
        <v>75.885535735728581</v>
      </c>
      <c r="AT524" s="88"/>
      <c r="AU524" s="84"/>
      <c r="AV524" s="139"/>
      <c r="AW524" s="137">
        <f t="shared" si="2108"/>
        <v>-1.6163497730770172E-4</v>
      </c>
    </row>
    <row r="525" spans="2:49" ht="18.649999999999999" customHeight="1" thickTop="1" thickBot="1">
      <c r="D525" s="1">
        <v>0</v>
      </c>
      <c r="E525" s="8">
        <f t="shared" ref="E525" si="2301">$E$9*$B522</f>
        <v>0.85006500000000007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2302">D525*I522+F525*I525-E525*J522-G525*J525</f>
        <v>0</v>
      </c>
      <c r="O525" s="9">
        <f t="shared" ref="O525" si="2303">(D525*J522+E525*I522+F525*J525+G525*I525)</f>
        <v>0.85006500000000007</v>
      </c>
      <c r="P525" s="2">
        <f t="shared" ref="P525" si="2304">D525*K522+F525*K525-E525*L522-G525*L525</f>
        <v>-2.6614782335188933</v>
      </c>
      <c r="Q525" s="8">
        <f t="shared" ref="Q525" si="2305">(D525*L522+E525*K522+F525*L525+G525*K525)</f>
        <v>0</v>
      </c>
      <c r="S525" s="1">
        <v>0</v>
      </c>
      <c r="T525" s="8">
        <f t="shared" ref="T525" si="2306">$T$9*$B522</f>
        <v>1.8139349999999999</v>
      </c>
      <c r="U525" s="2">
        <v>1</v>
      </c>
      <c r="V525" s="8">
        <v>0</v>
      </c>
      <c r="X525" s="1">
        <f t="shared" ref="X525" si="2307">N525*S522+P525*S525-O525*T522-Q525*T525</f>
        <v>0</v>
      </c>
      <c r="Y525" s="9">
        <f t="shared" ref="Y525" si="2308">(N525*T522+O525*S522+P525*T525+Q525*S525)</f>
        <v>-3.9776835195180933</v>
      </c>
      <c r="Z525" s="2">
        <f t="shared" ref="Z525" si="2309">N525*U522+P525*U525-O525*V522-Q525*V525</f>
        <v>-2.6614782335188933</v>
      </c>
      <c r="AA525" s="8">
        <f t="shared" ref="AA525" si="2310">(N525*V522+O525*U522+P525*V525+Q525*U525)</f>
        <v>0</v>
      </c>
      <c r="AB525" s="22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2311">X525*AC522+Z525*AC525-Y525*AD522-AA525*AD525</f>
        <v>0</v>
      </c>
      <c r="AI525" s="9">
        <f t="shared" ref="AI525" si="2312">(X525*AD522+Y525*AC522+Z525*AD525+AA525*AC525)</f>
        <v>-3.9776835195180933</v>
      </c>
      <c r="AJ525" s="2">
        <f t="shared" ref="AJ525" si="2313">X525*AE522+Z525*AE525-Y525*AF522-AA525*AF525</f>
        <v>2.1755241451382914</v>
      </c>
      <c r="AK525" s="8">
        <f t="shared" ref="AK525" si="2314">(X525*AF522+Y525*AE522+Z525*AF525+AA525*AE525)</f>
        <v>0</v>
      </c>
      <c r="AM525" s="45">
        <f t="shared" ref="AM525" si="2315">(180/PI())*ATAN(-1*(($AH$9*AJ522+AL522+$AH$9*AJ525+AL525)/($AH$9*AI522+AK522+$AH$9*AI525+AK525)))</f>
        <v>15.294425876019464</v>
      </c>
      <c r="AO525" s="206">
        <f t="shared" ref="AO525" si="2316">20*LOG(((($AH$9*AH522+AJ522-$AH$9*AH525-AJ525)^2+($AH$9*AI522+AK522-$AH$9*AI525-AK525)^2)/(($AH$9*AH522+AJ522+$AH$9*AH525+AJ525)^2+($AH$9*AI522+AK522+$AH$9*AI525+AK525)^2))^0.5)</f>
        <v>-0.20985448852315225</v>
      </c>
      <c r="AP525" s="33"/>
      <c r="AQ525" s="81">
        <f t="shared" si="2105"/>
        <v>9.9199999999999307</v>
      </c>
      <c r="AR525" s="82">
        <f t="shared" si="2106"/>
        <v>-44.326682131177648</v>
      </c>
      <c r="AS525" s="86">
        <f t="shared" si="2107"/>
        <v>75.913352880883622</v>
      </c>
      <c r="AT525" s="88"/>
      <c r="AU525" s="84"/>
      <c r="AV525" s="139"/>
      <c r="AW525" s="137">
        <f t="shared" si="2108"/>
        <v>-1.6037036464138429E-4</v>
      </c>
    </row>
    <row r="526" spans="2:49" ht="18.649999999999999" customHeight="1">
      <c r="AO526" s="33"/>
      <c r="AP526" s="33"/>
      <c r="AQ526" s="81">
        <f t="shared" si="2105"/>
        <v>9.9399999999999302</v>
      </c>
      <c r="AR526" s="82">
        <f t="shared" si="2106"/>
        <v>-44.360729071701812</v>
      </c>
      <c r="AS526" s="86">
        <f t="shared" si="2107"/>
        <v>75.941061798098218</v>
      </c>
      <c r="AT526" s="84"/>
      <c r="AU526" s="84"/>
      <c r="AV526" s="139"/>
      <c r="AW526" s="137">
        <f t="shared" si="2108"/>
        <v>-1.5911801781824748E-4</v>
      </c>
    </row>
    <row r="527" spans="2:49" ht="18.649999999999999" customHeight="1" thickBot="1">
      <c r="D527" s="22" t="s">
        <v>80</v>
      </c>
      <c r="E527" s="22"/>
      <c r="F527" s="22"/>
      <c r="G527" s="22"/>
      <c r="H527" s="22"/>
      <c r="I527" s="22" t="s">
        <v>81</v>
      </c>
      <c r="J527" s="22"/>
      <c r="K527" s="22"/>
      <c r="L527" s="22"/>
      <c r="M527" s="23"/>
      <c r="N527" s="23"/>
      <c r="O527" s="24" t="s">
        <v>82</v>
      </c>
      <c r="P527" s="23"/>
      <c r="Q527" s="23"/>
      <c r="R527" s="23"/>
      <c r="S527" s="22"/>
      <c r="T527" s="22" t="s">
        <v>83</v>
      </c>
      <c r="U527" s="23"/>
      <c r="V527" s="23"/>
      <c r="W527" s="23"/>
      <c r="X527" s="23"/>
      <c r="Y527" s="24" t="s">
        <v>84</v>
      </c>
      <c r="Z527" s="23"/>
      <c r="AA527" s="23"/>
      <c r="AB527" s="23"/>
      <c r="AC527" s="24" t="s">
        <v>85</v>
      </c>
      <c r="AD527" s="22"/>
      <c r="AE527" s="22"/>
      <c r="AF527" s="22"/>
      <c r="AG527" s="22"/>
      <c r="AH527" s="23"/>
      <c r="AI527" s="24" t="s">
        <v>86</v>
      </c>
      <c r="AJ527" s="23"/>
      <c r="AK527" s="23"/>
      <c r="AL527" s="22"/>
      <c r="AQ527" s="81">
        <f t="shared" si="2105"/>
        <v>9.9599999999999298</v>
      </c>
      <c r="AR527" s="82">
        <f t="shared" si="2106"/>
        <v>-44.394711520763806</v>
      </c>
      <c r="AS527" s="86">
        <f t="shared" si="2107"/>
        <v>75.968663110929697</v>
      </c>
      <c r="AT527" s="84"/>
      <c r="AU527" s="84"/>
      <c r="AV527" s="139"/>
      <c r="AW527" s="137">
        <f t="shared" si="2108"/>
        <v>-1.5787779532693E-4</v>
      </c>
    </row>
    <row r="528" spans="2:49" ht="18.649999999999999" customHeight="1" thickBot="1">
      <c r="B528" s="11"/>
      <c r="D528" s="217" t="s">
        <v>55</v>
      </c>
      <c r="E528" s="218"/>
      <c r="F528" s="219" t="s">
        <v>56</v>
      </c>
      <c r="G528" s="220"/>
      <c r="H528" s="204"/>
      <c r="I528" s="217" t="s">
        <v>87</v>
      </c>
      <c r="J528" s="218"/>
      <c r="K528" s="219" t="s">
        <v>88</v>
      </c>
      <c r="L528" s="220"/>
      <c r="M528" s="23"/>
      <c r="N528" s="213" t="s">
        <v>57</v>
      </c>
      <c r="O528" s="214"/>
      <c r="P528" s="215" t="s">
        <v>58</v>
      </c>
      <c r="Q528" s="216"/>
      <c r="R528" s="23"/>
      <c r="S528" s="217" t="s">
        <v>59</v>
      </c>
      <c r="T528" s="218"/>
      <c r="U528" s="219" t="s">
        <v>60</v>
      </c>
      <c r="V528" s="220"/>
      <c r="W528" s="22"/>
      <c r="X528" s="213" t="s">
        <v>61</v>
      </c>
      <c r="Y528" s="214"/>
      <c r="Z528" s="215" t="s">
        <v>62</v>
      </c>
      <c r="AA528" s="216"/>
      <c r="AB528" s="22"/>
      <c r="AC528" s="217" t="s">
        <v>63</v>
      </c>
      <c r="AD528" s="218"/>
      <c r="AE528" s="219" t="s">
        <v>89</v>
      </c>
      <c r="AF528" s="220"/>
      <c r="AG528" s="22"/>
      <c r="AH528" s="213" t="s">
        <v>64</v>
      </c>
      <c r="AI528" s="214"/>
      <c r="AJ528" s="215" t="s">
        <v>65</v>
      </c>
      <c r="AK528" s="216"/>
      <c r="AL528" s="22"/>
      <c r="AM528" s="25" t="s">
        <v>2</v>
      </c>
      <c r="AO528" s="132" t="s">
        <v>41</v>
      </c>
      <c r="AQ528" s="81">
        <f t="shared" si="2105"/>
        <v>9.9799999999999294</v>
      </c>
      <c r="AR528" s="82">
        <f t="shared" si="2106"/>
        <v>-44.428629712029135</v>
      </c>
      <c r="AS528" s="86">
        <f t="shared" si="2107"/>
        <v>75.996157438205728</v>
      </c>
      <c r="AT528" s="88"/>
      <c r="AU528" s="84"/>
      <c r="AV528" s="139"/>
      <c r="AW528" s="137">
        <f t="shared" si="2108"/>
        <v>-1.5664955754246098E-4</v>
      </c>
    </row>
    <row r="529" spans="2:49" ht="18.649999999999999" customHeight="1" thickTop="1" thickBot="1">
      <c r="B529" s="36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9">
        <f t="shared" ref="L529" si="2317">IF(0=(1-$J$9*$K$9*$B529^2),10^14,$B529*$K$9/(1-$J$9*$K$9*$B529^2))</f>
        <v>4.6090496988859497</v>
      </c>
      <c r="N529" s="1">
        <f t="shared" ref="N529" si="2318">D529*I529+F529*I532-E529*J529-G529*J532</f>
        <v>1</v>
      </c>
      <c r="O529" s="9">
        <f t="shared" ref="O529" si="2319">(D529*J529+E529*I529+F529*J532+G529*I532)</f>
        <v>0</v>
      </c>
      <c r="P529" s="2">
        <f t="shared" ref="P529" si="2320">D529*K529+F529*K532-E529*L529-G529*L532</f>
        <v>0</v>
      </c>
      <c r="Q529" s="8">
        <f t="shared" ref="Q529" si="2321">(D529*L529+E529*K529+F529*L532+G529*K532)</f>
        <v>4.6090496988859497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2322">N529*S529+P529*S532-O529*T529-Q529*T532</f>
        <v>-7.4719901197560006</v>
      </c>
      <c r="Y529" s="9">
        <f t="shared" ref="Y529" si="2323">(N529*T529+O529*S529+P529*T532+Q529*S532)</f>
        <v>0</v>
      </c>
      <c r="Z529" s="2">
        <f t="shared" ref="Z529" si="2324">N529*U529+P529*U532-O529*V529-Q529*V532</f>
        <v>0</v>
      </c>
      <c r="AA529" s="8">
        <f t="shared" ref="AA529" si="2325">(N529*V529+O529*U529+P529*V532+Q529*U532)</f>
        <v>4.6090496988859497</v>
      </c>
      <c r="AB529" s="22"/>
      <c r="AC529" s="1">
        <v>1</v>
      </c>
      <c r="AD529" s="9">
        <v>0</v>
      </c>
      <c r="AE529" s="2">
        <v>0</v>
      </c>
      <c r="AF529" s="9">
        <f t="shared" ref="AF529" si="2326">$B529*$AE$9</f>
        <v>1.2322488</v>
      </c>
      <c r="AH529" s="1">
        <f t="shared" ref="AH529" si="2327">X529*AC529+Z529*AC532-Y529*AD529-AA529*AD532</f>
        <v>-7.4719901197560006</v>
      </c>
      <c r="AI529" s="9">
        <f t="shared" ref="AI529" si="2328">(X529*AD529+Y529*AC529+Z529*AD532+AA529*AC532)</f>
        <v>0</v>
      </c>
      <c r="AJ529" s="2">
        <f t="shared" ref="AJ529" si="2329">X529*AE529+Z529*AE532-Y529*AF529-AA529*AF532</f>
        <v>0</v>
      </c>
      <c r="AK529" s="8">
        <f t="shared" ref="AK529" si="2330">(X529*AF529+Y529*AE529+Z529*AF532+AA529*AE532)</f>
        <v>-4.5983011597952386</v>
      </c>
      <c r="AM529" s="26">
        <f t="shared" ref="AM529" si="2331">20*LOG((2*$AH$9)/(($AH$9*AH529+AJ529+$AH$9*AH532+AJ532)^2+($AH$9*AI529+AK529+$AH$9*AI532+AK532)^2)^0.5)</f>
        <v>-14.28891809026643</v>
      </c>
      <c r="AO529" s="133">
        <f t="shared" ref="AO529" si="2332">((AI529^2+AJ529^2+AK529^2+AL529^2)/(AI532^2+AJ532^2+AK532^2+AL532^2))^0.5</f>
        <v>0.86267341238613815</v>
      </c>
      <c r="AP529" s="13"/>
      <c r="AQ529" s="81">
        <f t="shared" si="2105"/>
        <v>9.9999999999999307</v>
      </c>
      <c r="AR529" s="82">
        <f t="shared" si="2106"/>
        <v>-44.462483877974684</v>
      </c>
      <c r="AS529" s="86">
        <f t="shared" si="2107"/>
        <v>76.023545394068748</v>
      </c>
      <c r="AT529" s="88"/>
      <c r="AU529" s="84"/>
      <c r="AV529" s="139"/>
      <c r="AW529" s="137">
        <f t="shared" si="2108"/>
        <v>-1.5543316669829095E-4</v>
      </c>
    </row>
    <row r="530" spans="2:49" ht="18.649999999999999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O530" s="134"/>
      <c r="AP530" s="33"/>
      <c r="AQ530" s="1">
        <f t="shared" si="2105"/>
        <v>10.0199999999999</v>
      </c>
      <c r="AR530" s="83">
        <f t="shared" si="2106"/>
        <v>-44.496274249895876</v>
      </c>
      <c r="AS530" s="87">
        <f t="shared" si="2107"/>
        <v>76.050827588019558</v>
      </c>
      <c r="AT530" s="94"/>
      <c r="AU530" s="95"/>
      <c r="AV530" s="140"/>
      <c r="AW530" s="41">
        <f t="shared" si="2108"/>
        <v>-1.5422848685253627E-4</v>
      </c>
    </row>
    <row r="531" spans="2:49" ht="18.649999999999999" customHeight="1" thickBot="1">
      <c r="D531" s="209" t="s">
        <v>66</v>
      </c>
      <c r="E531" s="210"/>
      <c r="F531" s="211" t="s">
        <v>67</v>
      </c>
      <c r="G531" s="212"/>
      <c r="H531" s="204"/>
      <c r="I531" s="209" t="s">
        <v>68</v>
      </c>
      <c r="J531" s="210"/>
      <c r="K531" s="211" t="s">
        <v>69</v>
      </c>
      <c r="L531" s="212"/>
      <c r="N531" s="213" t="s">
        <v>70</v>
      </c>
      <c r="O531" s="214"/>
      <c r="P531" s="215" t="s">
        <v>71</v>
      </c>
      <c r="Q531" s="216"/>
      <c r="S531" s="209" t="s">
        <v>72</v>
      </c>
      <c r="T531" s="210"/>
      <c r="U531" s="211" t="s">
        <v>73</v>
      </c>
      <c r="V531" s="212"/>
      <c r="W531" s="22"/>
      <c r="X531" s="213" t="s">
        <v>74</v>
      </c>
      <c r="Y531" s="214"/>
      <c r="Z531" s="215" t="s">
        <v>75</v>
      </c>
      <c r="AA531" s="216"/>
      <c r="AB531" s="22"/>
      <c r="AC531" s="209" t="s">
        <v>76</v>
      </c>
      <c r="AD531" s="210"/>
      <c r="AE531" s="211" t="s">
        <v>77</v>
      </c>
      <c r="AF531" s="212"/>
      <c r="AG531" s="22"/>
      <c r="AH531" s="213" t="s">
        <v>78</v>
      </c>
      <c r="AI531" s="214"/>
      <c r="AJ531" s="215" t="s">
        <v>79</v>
      </c>
      <c r="AK531" s="216"/>
      <c r="AL531" s="22"/>
      <c r="AM531" s="44" t="s">
        <v>6</v>
      </c>
      <c r="AO531" s="135" t="s">
        <v>42</v>
      </c>
      <c r="AP531" s="33"/>
      <c r="AQ531" s="6"/>
      <c r="AR531" s="6"/>
      <c r="AS531" s="80"/>
      <c r="AT531" s="32"/>
    </row>
    <row r="532" spans="2:49" ht="18.649999999999999" customHeight="1" thickTop="1" thickBot="1">
      <c r="D532" s="1">
        <v>0</v>
      </c>
      <c r="E532" s="8">
        <f t="shared" ref="E532" si="2333">$E$9*$B529</f>
        <v>0.86139920000000003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2334">D532*I529+F532*I532-E532*J529-G532*J532</f>
        <v>0</v>
      </c>
      <c r="O532" s="9">
        <f t="shared" ref="O532" si="2335">(D532*J529+E532*I529+F532*J532+G532*I532)</f>
        <v>0.86139920000000003</v>
      </c>
      <c r="P532" s="2">
        <f t="shared" ref="P532" si="2336">D532*K529+F532*K532-E532*L529-G532*L532</f>
        <v>-2.9702317233805982</v>
      </c>
      <c r="Q532" s="8">
        <f t="shared" ref="Q532" si="2337">(D532*L529+E532*K529+F532*L532+G532*K532)</f>
        <v>0</v>
      </c>
      <c r="S532" s="1">
        <v>0</v>
      </c>
      <c r="T532" s="8">
        <f t="shared" ref="T532" si="2338">$T$9*$B529</f>
        <v>1.8381208</v>
      </c>
      <c r="U532" s="2">
        <v>1</v>
      </c>
      <c r="V532" s="8">
        <v>0</v>
      </c>
      <c r="X532" s="1">
        <f t="shared" ref="X532" si="2339">N532*S529+P532*S532-O532*T529-Q532*T532</f>
        <v>0</v>
      </c>
      <c r="Y532" s="9">
        <f t="shared" ref="Y532" si="2340">(N532*T529+O532*S529+P532*T532+Q532*S532)</f>
        <v>-4.5982455115657235</v>
      </c>
      <c r="Z532" s="2">
        <f t="shared" ref="Z532" si="2341">N532*U529+P532*U532-O532*V529-Q532*V532</f>
        <v>-2.9702317233805982</v>
      </c>
      <c r="AA532" s="8">
        <f t="shared" ref="AA532" si="2342">(N532*V529+O532*U529+P532*V532+Q532*U532)</f>
        <v>0</v>
      </c>
      <c r="AB532" s="22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2343">X532*AC529+Z532*AC532-Y532*AD529-AA532*AD532</f>
        <v>0</v>
      </c>
      <c r="AI532" s="9">
        <f t="shared" ref="AI532" si="2344">(X532*AD529+Y532*AC529+Z532*AD532+AA532*AC532)</f>
        <v>-4.5982455115657235</v>
      </c>
      <c r="AJ532" s="2">
        <f t="shared" ref="AJ532" si="2345">X532*AE529+Z532*AE532-Y532*AF529-AA532*AF532</f>
        <v>2.6959507903516506</v>
      </c>
      <c r="AK532" s="8">
        <f t="shared" ref="AK532" si="2346">(X532*AF529+Y532*AE529+Z532*AF532+AA532*AE532)</f>
        <v>0</v>
      </c>
      <c r="AM532" s="45">
        <f t="shared" ref="AM532" si="2347">(180/PI())*ATAN(-1*(($AH$9*AJ529+AL529+$AH$9*AJ532+AL532)/($AH$9*AI529+AK529+$AH$9*AI532+AK532)))</f>
        <v>16.338402300244095</v>
      </c>
      <c r="AO532" s="206">
        <f t="shared" ref="AO532" si="2348">20*LOG(((($AH$9*AH529+AJ529-$AH$9*AH532-AJ532)^2+($AH$9*AI529+AK529-$AH$9*AI532-AK532)^2)/(($AH$9*AH529+AJ529+$AH$9*AH532+AJ532)^2+($AH$9*AI529+AK529+$AH$9*AI532+AK532)^2))^0.5)</f>
        <v>-0.16485772946143076</v>
      </c>
      <c r="AP532" s="33"/>
      <c r="AQ532" s="5"/>
      <c r="AR532" s="5"/>
      <c r="AS532" s="32"/>
      <c r="AT532" s="32"/>
    </row>
    <row r="533" spans="2:49" ht="18.649999999999999" customHeight="1">
      <c r="AO533" s="33"/>
      <c r="AP533" s="33"/>
      <c r="AQ533" s="5"/>
      <c r="AR533" s="5"/>
    </row>
    <row r="534" spans="2:49" ht="18.649999999999999" customHeight="1" thickBot="1">
      <c r="D534" s="22" t="s">
        <v>80</v>
      </c>
      <c r="E534" s="22"/>
      <c r="F534" s="22"/>
      <c r="G534" s="22"/>
      <c r="H534" s="22"/>
      <c r="I534" s="22" t="s">
        <v>81</v>
      </c>
      <c r="J534" s="22"/>
      <c r="K534" s="22"/>
      <c r="L534" s="22"/>
      <c r="M534" s="23"/>
      <c r="N534" s="23"/>
      <c r="O534" s="24" t="s">
        <v>82</v>
      </c>
      <c r="P534" s="23"/>
      <c r="Q534" s="23"/>
      <c r="R534" s="23"/>
      <c r="S534" s="22"/>
      <c r="T534" s="22" t="s">
        <v>83</v>
      </c>
      <c r="U534" s="23"/>
      <c r="V534" s="23"/>
      <c r="W534" s="23"/>
      <c r="X534" s="23"/>
      <c r="Y534" s="24" t="s">
        <v>84</v>
      </c>
      <c r="Z534" s="23"/>
      <c r="AA534" s="23"/>
      <c r="AB534" s="23"/>
      <c r="AC534" s="24" t="s">
        <v>85</v>
      </c>
      <c r="AD534" s="22"/>
      <c r="AE534" s="22"/>
      <c r="AF534" s="22"/>
      <c r="AG534" s="22"/>
      <c r="AH534" s="23"/>
      <c r="AI534" s="24" t="s">
        <v>86</v>
      </c>
      <c r="AJ534" s="23"/>
      <c r="AK534" s="23"/>
      <c r="AL534" s="22"/>
      <c r="AQ534" s="5"/>
      <c r="AR534" s="5"/>
    </row>
    <row r="535" spans="2:49" ht="18.649999999999999" customHeight="1" thickBot="1">
      <c r="B535" s="11"/>
      <c r="D535" s="217" t="s">
        <v>55</v>
      </c>
      <c r="E535" s="218"/>
      <c r="F535" s="219" t="s">
        <v>56</v>
      </c>
      <c r="G535" s="220"/>
      <c r="H535" s="204"/>
      <c r="I535" s="217" t="s">
        <v>87</v>
      </c>
      <c r="J535" s="218"/>
      <c r="K535" s="219" t="s">
        <v>88</v>
      </c>
      <c r="L535" s="220"/>
      <c r="M535" s="23"/>
      <c r="N535" s="213" t="s">
        <v>57</v>
      </c>
      <c r="O535" s="214"/>
      <c r="P535" s="215" t="s">
        <v>58</v>
      </c>
      <c r="Q535" s="216"/>
      <c r="R535" s="23"/>
      <c r="S535" s="217" t="s">
        <v>59</v>
      </c>
      <c r="T535" s="218"/>
      <c r="U535" s="219" t="s">
        <v>60</v>
      </c>
      <c r="V535" s="220"/>
      <c r="W535" s="22"/>
      <c r="X535" s="213" t="s">
        <v>61</v>
      </c>
      <c r="Y535" s="214"/>
      <c r="Z535" s="215" t="s">
        <v>62</v>
      </c>
      <c r="AA535" s="216"/>
      <c r="AB535" s="22"/>
      <c r="AC535" s="217" t="s">
        <v>63</v>
      </c>
      <c r="AD535" s="218"/>
      <c r="AE535" s="219" t="s">
        <v>89</v>
      </c>
      <c r="AF535" s="220"/>
      <c r="AG535" s="22"/>
      <c r="AH535" s="213" t="s">
        <v>64</v>
      </c>
      <c r="AI535" s="214"/>
      <c r="AJ535" s="215" t="s">
        <v>65</v>
      </c>
      <c r="AK535" s="216"/>
      <c r="AL535" s="22"/>
      <c r="AM535" s="25" t="s">
        <v>2</v>
      </c>
      <c r="AO535" s="132" t="s">
        <v>41</v>
      </c>
      <c r="AQ535" s="5"/>
      <c r="AR535" s="5"/>
      <c r="AS535" s="32"/>
      <c r="AT535" s="32"/>
    </row>
    <row r="536" spans="2:49" ht="18.649999999999999" customHeight="1" thickTop="1" thickBot="1">
      <c r="B536" s="36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9">
        <f t="shared" ref="L536" si="2349">IF(0=(1-$J$9*$K$9*$B536^2),10^14,$B536*$K$9/(1-$J$9*$K$9*$B536^2))</f>
        <v>4.950482030141929</v>
      </c>
      <c r="N536" s="1">
        <f t="shared" ref="N536" si="2350">D536*I536+F536*I539-E536*J536-G536*J539</f>
        <v>1</v>
      </c>
      <c r="O536" s="9">
        <f t="shared" ref="O536" si="2351">(D536*J536+E536*I536+F536*J539+G536*I539)</f>
        <v>0</v>
      </c>
      <c r="P536" s="2">
        <f t="shared" ref="P536" si="2352">D536*K536+F536*K539-E536*L536-G536*L539</f>
        <v>0</v>
      </c>
      <c r="Q536" s="8">
        <f t="shared" ref="Q536" si="2353">(D536*L536+E536*K536+F536*L539+G536*K539)</f>
        <v>4.950482030141929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2354">N536*S536+P536*S539-O536*T536-Q536*T539</f>
        <v>-8.2193153579147129</v>
      </c>
      <c r="Y536" s="9">
        <f t="shared" ref="Y536" si="2355">(N536*T536+O536*S536+P536*T539+Q536*S539)</f>
        <v>0</v>
      </c>
      <c r="Z536" s="2">
        <f t="shared" ref="Z536" si="2356">N536*U536+P536*U539-O536*V536-Q536*V539</f>
        <v>0</v>
      </c>
      <c r="AA536" s="8">
        <f t="shared" ref="AA536" si="2357">(N536*V536+O536*U536+P536*V539+Q536*U539)</f>
        <v>4.950482030141929</v>
      </c>
      <c r="AB536" s="22"/>
      <c r="AC536" s="1">
        <v>1</v>
      </c>
      <c r="AD536" s="9">
        <v>0</v>
      </c>
      <c r="AE536" s="2">
        <v>0</v>
      </c>
      <c r="AF536" s="9">
        <f t="shared" ref="AF536" si="2358">$B536*$AE$9</f>
        <v>1.2484626000000001</v>
      </c>
      <c r="AH536" s="1">
        <f t="shared" ref="AH536" si="2359">X536*AC536+Z536*AC539-Y536*AD536-AA536*AD539</f>
        <v>-8.2193153579147129</v>
      </c>
      <c r="AI536" s="9">
        <f t="shared" ref="AI536" si="2360">(X536*AD536+Y536*AC536+Z536*AD539+AA536*AC539)</f>
        <v>0</v>
      </c>
      <c r="AJ536" s="2">
        <f t="shared" ref="AJ536" si="2361">X536*AE536+Z536*AE539-Y536*AF536-AA536*AF539</f>
        <v>0</v>
      </c>
      <c r="AK536" s="8">
        <f t="shared" ref="AK536" si="2362">(X536*AF536+Y536*AE536+Z536*AF539+AA536*AE539)</f>
        <v>-5.3110257918202048</v>
      </c>
      <c r="AM536" s="26">
        <f t="shared" ref="AM536" si="2363">20*LOG((2*$AH$9)/(($AH$9*AH536+AJ536+$AH$9*AH539+AJ539)^2+($AH$9*AI536+AK536+$AH$9*AI539+AK539)^2)^0.5)</f>
        <v>-15.344296580489454</v>
      </c>
      <c r="AO536" s="133">
        <f t="shared" ref="AO536" si="2364">((AI536^2+AJ536^2+AK536^2+AL536^2)/(AI539^2+AJ539^2+AK539^2+AL539^2))^0.5</f>
        <v>0.84867271055132298</v>
      </c>
      <c r="AP536" s="13"/>
      <c r="AQ536" s="5"/>
      <c r="AR536" s="5"/>
      <c r="AS536" s="32"/>
      <c r="AT536" s="32"/>
    </row>
    <row r="537" spans="2:49" ht="18.649999999999999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O537" s="134"/>
      <c r="AP537" s="33"/>
      <c r="AQ537" s="5"/>
      <c r="AR537" s="5"/>
      <c r="AS537" s="32"/>
      <c r="AT537" s="32"/>
    </row>
    <row r="538" spans="2:49" ht="18.649999999999999" customHeight="1" thickBot="1">
      <c r="D538" s="209" t="s">
        <v>66</v>
      </c>
      <c r="E538" s="210"/>
      <c r="F538" s="211" t="s">
        <v>67</v>
      </c>
      <c r="G538" s="212"/>
      <c r="H538" s="204"/>
      <c r="I538" s="209" t="s">
        <v>68</v>
      </c>
      <c r="J538" s="210"/>
      <c r="K538" s="211" t="s">
        <v>69</v>
      </c>
      <c r="L538" s="212"/>
      <c r="N538" s="213" t="s">
        <v>70</v>
      </c>
      <c r="O538" s="214"/>
      <c r="P538" s="215" t="s">
        <v>71</v>
      </c>
      <c r="Q538" s="216"/>
      <c r="S538" s="209" t="s">
        <v>72</v>
      </c>
      <c r="T538" s="210"/>
      <c r="U538" s="211" t="s">
        <v>73</v>
      </c>
      <c r="V538" s="212"/>
      <c r="W538" s="22"/>
      <c r="X538" s="213" t="s">
        <v>74</v>
      </c>
      <c r="Y538" s="214"/>
      <c r="Z538" s="215" t="s">
        <v>75</v>
      </c>
      <c r="AA538" s="216"/>
      <c r="AB538" s="22"/>
      <c r="AC538" s="209" t="s">
        <v>76</v>
      </c>
      <c r="AD538" s="210"/>
      <c r="AE538" s="211" t="s">
        <v>77</v>
      </c>
      <c r="AF538" s="212"/>
      <c r="AG538" s="22"/>
      <c r="AH538" s="213" t="s">
        <v>78</v>
      </c>
      <c r="AI538" s="214"/>
      <c r="AJ538" s="215" t="s">
        <v>79</v>
      </c>
      <c r="AK538" s="216"/>
      <c r="AL538" s="22"/>
      <c r="AM538" s="44" t="s">
        <v>6</v>
      </c>
      <c r="AO538" s="135" t="s">
        <v>42</v>
      </c>
      <c r="AP538" s="33"/>
      <c r="AQ538" s="5"/>
      <c r="AR538" s="5"/>
      <c r="AS538" s="32"/>
      <c r="AT538" s="32"/>
    </row>
    <row r="539" spans="2:49" ht="18.649999999999999" customHeight="1" thickTop="1" thickBot="1">
      <c r="D539" s="1">
        <v>0</v>
      </c>
      <c r="E539" s="8">
        <f t="shared" ref="E539" si="2365">$E$9*$B536</f>
        <v>0.8727334000000001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2366">D539*I536+F539*I539-E539*J536-G539*J539</f>
        <v>0</v>
      </c>
      <c r="O539" s="9">
        <f t="shared" ref="O539" si="2367">(D539*J536+E539*I536+F539*J539+G539*I539)</f>
        <v>0.8727334000000001</v>
      </c>
      <c r="P539" s="2">
        <f t="shared" ref="P539" si="2368">D539*K536+F539*K539-E539*L536-G539*L539</f>
        <v>-3.3204510138046688</v>
      </c>
      <c r="Q539" s="8">
        <f t="shared" ref="Q539" si="2369">(D539*L536+E539*K536+F539*L539+G539*K539)</f>
        <v>0</v>
      </c>
      <c r="S539" s="1">
        <v>0</v>
      </c>
      <c r="T539" s="8">
        <f t="shared" ref="T539" si="2370">$T$9*$B536</f>
        <v>1.8623065999999999</v>
      </c>
      <c r="U539" s="2">
        <v>1</v>
      </c>
      <c r="V539" s="8">
        <v>0</v>
      </c>
      <c r="X539" s="1">
        <f t="shared" ref="X539" si="2371">N539*S536+P539*S539-O539*T536-Q539*T539</f>
        <v>0</v>
      </c>
      <c r="Y539" s="9">
        <f t="shared" ref="Y539" si="2372">(N539*T536+O539*S536+P539*T539+Q539*S539)</f>
        <v>-5.3109644379851249</v>
      </c>
      <c r="Z539" s="2">
        <f t="shared" ref="Z539" si="2373">N539*U536+P539*U539-O539*V536-Q539*V539</f>
        <v>-3.3204510138046688</v>
      </c>
      <c r="AA539" s="8">
        <f t="shared" ref="AA539" si="2374">(N539*V536+O539*U536+P539*V539+Q539*U539)</f>
        <v>0</v>
      </c>
      <c r="AB539" s="22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2375">X539*AC536+Z539*AC539-Y539*AD536-AA539*AD539</f>
        <v>0</v>
      </c>
      <c r="AI539" s="9">
        <f t="shared" ref="AI539" si="2376">(X539*AD536+Y539*AC536+Z539*AD539+AA539*AC539)</f>
        <v>-5.3109644379851249</v>
      </c>
      <c r="AJ539" s="2">
        <f t="shared" ref="AJ539" si="2377">X539*AE536+Z539*AE539-Y539*AF536-AA539*AF539</f>
        <v>3.3100894569497799</v>
      </c>
      <c r="AK539" s="8">
        <f t="shared" ref="AK539" si="2378">(X539*AF536+Y539*AE536+Z539*AF539+AA539*AE539)</f>
        <v>0</v>
      </c>
      <c r="AM539" s="45">
        <f t="shared" ref="AM539" si="2379">(180/PI())*ATAN(-1*(($AH$9*AJ536+AL536+$AH$9*AJ539+AL539)/($AH$9*AI536+AK536+$AH$9*AI539+AK539)))</f>
        <v>17.308397539462963</v>
      </c>
      <c r="AO539" s="206">
        <f t="shared" ref="AO539" si="2380">20*LOG(((($AH$9*AH536+AJ536-$AH$9*AH539-AJ539)^2+($AH$9*AI536+AK536-$AH$9*AI539-AK539)^2)/(($AH$9*AH536+AJ536+$AH$9*AH539+AJ539)^2+($AH$9*AI536+AK536+$AH$9*AI539+AK539)^2))^0.5)</f>
        <v>-0.12875872987158987</v>
      </c>
      <c r="AP539" s="33"/>
      <c r="AQ539" s="5"/>
      <c r="AR539" s="5"/>
      <c r="AS539" s="32"/>
      <c r="AT539" s="32"/>
    </row>
    <row r="540" spans="2:49" ht="18.649999999999999" customHeight="1">
      <c r="AO540" s="33"/>
      <c r="AP540" s="33"/>
      <c r="AQ540" s="5"/>
      <c r="AR540" s="5"/>
    </row>
    <row r="541" spans="2:49" ht="18.649999999999999" customHeight="1" thickBot="1">
      <c r="D541" s="22" t="s">
        <v>80</v>
      </c>
      <c r="E541" s="22"/>
      <c r="F541" s="22"/>
      <c r="G541" s="22"/>
      <c r="H541" s="22"/>
      <c r="I541" s="22" t="s">
        <v>81</v>
      </c>
      <c r="J541" s="22"/>
      <c r="K541" s="22"/>
      <c r="L541" s="22"/>
      <c r="M541" s="23"/>
      <c r="N541" s="23"/>
      <c r="O541" s="24" t="s">
        <v>82</v>
      </c>
      <c r="P541" s="23"/>
      <c r="Q541" s="23"/>
      <c r="R541" s="23"/>
      <c r="S541" s="22"/>
      <c r="T541" s="22" t="s">
        <v>83</v>
      </c>
      <c r="U541" s="23"/>
      <c r="V541" s="23"/>
      <c r="W541" s="23"/>
      <c r="X541" s="23"/>
      <c r="Y541" s="24" t="s">
        <v>84</v>
      </c>
      <c r="Z541" s="23"/>
      <c r="AA541" s="23"/>
      <c r="AB541" s="23"/>
      <c r="AC541" s="24" t="s">
        <v>85</v>
      </c>
      <c r="AD541" s="22"/>
      <c r="AE541" s="22"/>
      <c r="AF541" s="22"/>
      <c r="AG541" s="22"/>
      <c r="AH541" s="23"/>
      <c r="AI541" s="24" t="s">
        <v>86</v>
      </c>
      <c r="AJ541" s="23"/>
      <c r="AK541" s="23"/>
      <c r="AL541" s="22"/>
      <c r="AQ541" s="5"/>
      <c r="AR541" s="5"/>
    </row>
    <row r="542" spans="2:49" ht="18.649999999999999" customHeight="1" thickBot="1">
      <c r="B542" s="11"/>
      <c r="D542" s="217" t="s">
        <v>55</v>
      </c>
      <c r="E542" s="218"/>
      <c r="F542" s="219" t="s">
        <v>56</v>
      </c>
      <c r="G542" s="220"/>
      <c r="H542" s="204"/>
      <c r="I542" s="217" t="s">
        <v>87</v>
      </c>
      <c r="J542" s="218"/>
      <c r="K542" s="219" t="s">
        <v>88</v>
      </c>
      <c r="L542" s="220"/>
      <c r="M542" s="23"/>
      <c r="N542" s="213" t="s">
        <v>57</v>
      </c>
      <c r="O542" s="214"/>
      <c r="P542" s="215" t="s">
        <v>58</v>
      </c>
      <c r="Q542" s="216"/>
      <c r="R542" s="23"/>
      <c r="S542" s="217" t="s">
        <v>59</v>
      </c>
      <c r="T542" s="218"/>
      <c r="U542" s="219" t="s">
        <v>60</v>
      </c>
      <c r="V542" s="220"/>
      <c r="W542" s="22"/>
      <c r="X542" s="213" t="s">
        <v>61</v>
      </c>
      <c r="Y542" s="214"/>
      <c r="Z542" s="215" t="s">
        <v>62</v>
      </c>
      <c r="AA542" s="216"/>
      <c r="AB542" s="22"/>
      <c r="AC542" s="217" t="s">
        <v>63</v>
      </c>
      <c r="AD542" s="218"/>
      <c r="AE542" s="219" t="s">
        <v>89</v>
      </c>
      <c r="AF542" s="220"/>
      <c r="AG542" s="22"/>
      <c r="AH542" s="213" t="s">
        <v>64</v>
      </c>
      <c r="AI542" s="214"/>
      <c r="AJ542" s="215" t="s">
        <v>65</v>
      </c>
      <c r="AK542" s="216"/>
      <c r="AL542" s="22"/>
      <c r="AM542" s="25" t="s">
        <v>2</v>
      </c>
      <c r="AO542" s="132" t="s">
        <v>41</v>
      </c>
      <c r="AQ542" s="5"/>
      <c r="AR542" s="5"/>
      <c r="AS542" s="32"/>
      <c r="AT542" s="32"/>
    </row>
    <row r="543" spans="2:49" ht="18.649999999999999" customHeight="1" thickTop="1" thickBot="1">
      <c r="B543" s="36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9">
        <f t="shared" ref="L543" si="2381">IF(0=(1-$J$9*$K$9*$B543^2),10^14,$B543*$K$9/(1-$J$9*$K$9*$B543^2))</f>
        <v>5.3400675123720021</v>
      </c>
      <c r="N543" s="1">
        <f t="shared" ref="N543" si="2382">D543*I543+F543*I546-E543*J543-G543*J546</f>
        <v>1</v>
      </c>
      <c r="O543" s="9">
        <f t="shared" ref="O543" si="2383">(D543*J543+E543*I543+F543*J546+G543*I546)</f>
        <v>0</v>
      </c>
      <c r="P543" s="2">
        <f t="shared" ref="P543" si="2384">D543*K543+F543*K546-E543*L543-G543*L546</f>
        <v>0</v>
      </c>
      <c r="Q543" s="8">
        <f t="shared" ref="Q543" si="2385">(D543*L543+E543*K543+F543*L546+G543*K546)</f>
        <v>5.3400675123720021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2386">N543*S543+P543*S546-O543*T543-Q543*T546</f>
        <v>-9.0739967775766885</v>
      </c>
      <c r="Y543" s="9">
        <f t="shared" ref="Y543" si="2387">(N543*T543+O543*S543+P543*T546+Q543*S546)</f>
        <v>0</v>
      </c>
      <c r="Z543" s="2">
        <f t="shared" ref="Z543" si="2388">N543*U543+P543*U546-O543*V543-Q543*V546</f>
        <v>0</v>
      </c>
      <c r="AA543" s="8">
        <f t="shared" ref="AA543" si="2389">(N543*V543+O543*U543+P543*V546+Q543*U546)</f>
        <v>5.3400675123720021</v>
      </c>
      <c r="AB543" s="22"/>
      <c r="AC543" s="1">
        <v>1</v>
      </c>
      <c r="AD543" s="9">
        <v>0</v>
      </c>
      <c r="AE543" s="2">
        <v>0</v>
      </c>
      <c r="AF543" s="9">
        <f t="shared" ref="AF543" si="2390">$B543*$AE$9</f>
        <v>1.2646764000000001</v>
      </c>
      <c r="AH543" s="1">
        <f t="shared" ref="AH543" si="2391">X543*AC543+Z543*AC546-Y543*AD543-AA543*AD546</f>
        <v>-9.0739967775766885</v>
      </c>
      <c r="AI543" s="9">
        <f t="shared" ref="AI543" si="2392">(X543*AD543+Y543*AC543+Z543*AD546+AA543*AC546)</f>
        <v>0</v>
      </c>
      <c r="AJ543" s="2">
        <f t="shared" ref="AJ543" si="2393">X543*AE543+Z543*AE546-Y543*AF543-AA543*AF546</f>
        <v>0</v>
      </c>
      <c r="AK543" s="8">
        <f t="shared" ref="AK543" si="2394">(X543*AF543+Y543*AE543+Z543*AF546+AA543*AE546)</f>
        <v>-6.135602065905287</v>
      </c>
      <c r="AM543" s="26">
        <f t="shared" ref="AM543" si="2395">20*LOG((2*$AH$9)/(($AH$9*AH543+AJ543+$AH$9*AH546+AJ546)^2+($AH$9*AI543+AK543+$AH$9*AI546+AK546)^2)^0.5)</f>
        <v>-16.432976038227682</v>
      </c>
      <c r="AO543" s="133">
        <f t="shared" ref="AO543" si="2396">((AI543^2+AJ543^2+AK543^2+AL543^2)/(AI546^2+AJ546^2+AK546^2+AL546^2))^0.5</f>
        <v>0.83530447822453668</v>
      </c>
      <c r="AP543" s="13"/>
      <c r="AQ543" s="5"/>
      <c r="AR543" s="5"/>
      <c r="AS543" s="32"/>
      <c r="AT543" s="32"/>
    </row>
    <row r="544" spans="2:49" ht="18.649999999999999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O544" s="134"/>
      <c r="AP544" s="33"/>
      <c r="AQ544" s="5"/>
      <c r="AR544" s="5"/>
      <c r="AS544" s="32"/>
      <c r="AT544" s="32"/>
    </row>
    <row r="545" spans="2:46" ht="18.649999999999999" customHeight="1" thickBot="1">
      <c r="D545" s="209" t="s">
        <v>66</v>
      </c>
      <c r="E545" s="210"/>
      <c r="F545" s="211" t="s">
        <v>67</v>
      </c>
      <c r="G545" s="212"/>
      <c r="H545" s="204"/>
      <c r="I545" s="209" t="s">
        <v>68</v>
      </c>
      <c r="J545" s="210"/>
      <c r="K545" s="211" t="s">
        <v>69</v>
      </c>
      <c r="L545" s="212"/>
      <c r="N545" s="213" t="s">
        <v>70</v>
      </c>
      <c r="O545" s="214"/>
      <c r="P545" s="215" t="s">
        <v>71</v>
      </c>
      <c r="Q545" s="216"/>
      <c r="S545" s="209" t="s">
        <v>72</v>
      </c>
      <c r="T545" s="210"/>
      <c r="U545" s="211" t="s">
        <v>73</v>
      </c>
      <c r="V545" s="212"/>
      <c r="W545" s="22"/>
      <c r="X545" s="213" t="s">
        <v>74</v>
      </c>
      <c r="Y545" s="214"/>
      <c r="Z545" s="215" t="s">
        <v>75</v>
      </c>
      <c r="AA545" s="216"/>
      <c r="AB545" s="22"/>
      <c r="AC545" s="209" t="s">
        <v>76</v>
      </c>
      <c r="AD545" s="210"/>
      <c r="AE545" s="211" t="s">
        <v>77</v>
      </c>
      <c r="AF545" s="212"/>
      <c r="AG545" s="22"/>
      <c r="AH545" s="213" t="s">
        <v>78</v>
      </c>
      <c r="AI545" s="214"/>
      <c r="AJ545" s="215" t="s">
        <v>79</v>
      </c>
      <c r="AK545" s="216"/>
      <c r="AL545" s="22"/>
      <c r="AM545" s="44" t="s">
        <v>6</v>
      </c>
      <c r="AO545" s="135" t="s">
        <v>42</v>
      </c>
      <c r="AP545" s="33"/>
      <c r="AQ545" s="5"/>
      <c r="AR545" s="5"/>
      <c r="AS545" s="32"/>
      <c r="AT545" s="32"/>
    </row>
    <row r="546" spans="2:46" ht="18.649999999999999" customHeight="1" thickTop="1" thickBot="1">
      <c r="D546" s="1">
        <v>0</v>
      </c>
      <c r="E546" s="8">
        <f t="shared" ref="E546" si="2397">$E$9*$B543</f>
        <v>0.88406760000000006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2398">D546*I543+F546*I546-E546*J543-G546*J546</f>
        <v>0</v>
      </c>
      <c r="O546" s="9">
        <f t="shared" ref="O546" si="2399">(D546*J543+E546*I543+F546*J546+G546*I546)</f>
        <v>0.88406760000000006</v>
      </c>
      <c r="P546" s="2">
        <f t="shared" ref="P546" si="2400">D546*K543+F546*K546-E546*L543-G546*L546</f>
        <v>-3.7209806695006868</v>
      </c>
      <c r="Q546" s="8">
        <f t="shared" ref="Q546" si="2401">(D546*L543+E546*K543+F546*L546+G546*K546)</f>
        <v>0</v>
      </c>
      <c r="S546" s="1">
        <v>0</v>
      </c>
      <c r="T546" s="8">
        <f t="shared" ref="T546" si="2402">$T$9*$B543</f>
        <v>1.8864924000000001</v>
      </c>
      <c r="U546" s="2">
        <v>1</v>
      </c>
      <c r="V546" s="8">
        <v>0</v>
      </c>
      <c r="X546" s="1">
        <f t="shared" ref="X546" si="2403">N546*S543+P546*S546-O546*T543-Q546*T546</f>
        <v>0</v>
      </c>
      <c r="Y546" s="9">
        <f t="shared" ref="Y546" si="2404">(N546*T543+O546*S543+P546*T546+Q546*S546)</f>
        <v>-6.1355341535599583</v>
      </c>
      <c r="Z546" s="2">
        <f t="shared" ref="Z546" si="2405">N546*U543+P546*U546-O546*V543-Q546*V546</f>
        <v>-3.7209806695006868</v>
      </c>
      <c r="AA546" s="8">
        <f t="shared" ref="AA546" si="2406">(N546*V543+O546*U543+P546*V546+Q546*U546)</f>
        <v>0</v>
      </c>
      <c r="AB546" s="22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2407">X546*AC543+Z546*AC546-Y546*AD543-AA546*AD546</f>
        <v>0</v>
      </c>
      <c r="AI546" s="9">
        <f t="shared" ref="AI546" si="2408">(X546*AD543+Y546*AC543+Z546*AD546+AA546*AC546)</f>
        <v>-6.1355341535599583</v>
      </c>
      <c r="AJ546" s="2">
        <f t="shared" ref="AJ546" si="2409">X546*AE543+Z546*AE546-Y546*AF543-AA546*AF546</f>
        <v>4.0384845759005694</v>
      </c>
      <c r="AK546" s="8">
        <f t="shared" ref="AK546" si="2410">(X546*AF543+Y546*AE543+Z546*AF546+AA546*AE546)</f>
        <v>0</v>
      </c>
      <c r="AM546" s="45">
        <f t="shared" ref="AM546" si="2411">(180/PI())*ATAN(-1*(($AH$9*AJ543+AL543+$AH$9*AJ546+AL546)/($AH$9*AI543+AK543+$AH$9*AI546+AK546)))</f>
        <v>18.216601377187036</v>
      </c>
      <c r="AO546" s="206">
        <f t="shared" ref="AO546" si="2412">20*LOG(((($AH$9*AH543+AJ543-$AH$9*AH546-AJ546)^2+($AH$9*AI543+AK543-$AH$9*AI546-AK546)^2)/(($AH$9*AH543+AJ543+$AH$9*AH546+AJ546)^2+($AH$9*AI543+AK543+$AH$9*AI546+AK546)^2))^0.5)</f>
        <v>-9.9878279065206715E-2</v>
      </c>
      <c r="AP546" s="33"/>
      <c r="AQ546" s="5"/>
      <c r="AR546" s="5"/>
      <c r="AS546" s="32"/>
      <c r="AT546" s="32"/>
    </row>
    <row r="547" spans="2:46" ht="18.649999999999999" customHeight="1">
      <c r="AO547" s="33"/>
      <c r="AP547" s="33"/>
      <c r="AQ547" s="5"/>
      <c r="AR547" s="5"/>
    </row>
    <row r="548" spans="2:46" ht="18.649999999999999" customHeight="1" thickBot="1">
      <c r="D548" s="22" t="s">
        <v>80</v>
      </c>
      <c r="E548" s="22"/>
      <c r="F548" s="22"/>
      <c r="G548" s="22"/>
      <c r="H548" s="22"/>
      <c r="I548" s="22" t="s">
        <v>81</v>
      </c>
      <c r="J548" s="22"/>
      <c r="K548" s="22"/>
      <c r="L548" s="22"/>
      <c r="M548" s="23"/>
      <c r="N548" s="23"/>
      <c r="O548" s="24" t="s">
        <v>82</v>
      </c>
      <c r="P548" s="23"/>
      <c r="Q548" s="23"/>
      <c r="R548" s="23"/>
      <c r="S548" s="22"/>
      <c r="T548" s="22" t="s">
        <v>83</v>
      </c>
      <c r="U548" s="23"/>
      <c r="V548" s="23"/>
      <c r="W548" s="23"/>
      <c r="X548" s="23"/>
      <c r="Y548" s="24" t="s">
        <v>84</v>
      </c>
      <c r="Z548" s="23"/>
      <c r="AA548" s="23"/>
      <c r="AB548" s="23"/>
      <c r="AC548" s="24" t="s">
        <v>85</v>
      </c>
      <c r="AD548" s="22"/>
      <c r="AE548" s="22"/>
      <c r="AF548" s="22"/>
      <c r="AG548" s="22"/>
      <c r="AH548" s="23"/>
      <c r="AI548" s="24" t="s">
        <v>86</v>
      </c>
      <c r="AJ548" s="23"/>
      <c r="AK548" s="23"/>
      <c r="AL548" s="22"/>
      <c r="AQ548" s="5"/>
      <c r="AR548" s="5"/>
    </row>
    <row r="549" spans="2:46" ht="18.649999999999999" customHeight="1" thickBot="1">
      <c r="B549" s="11"/>
      <c r="D549" s="217" t="s">
        <v>55</v>
      </c>
      <c r="E549" s="218"/>
      <c r="F549" s="219" t="s">
        <v>56</v>
      </c>
      <c r="G549" s="220"/>
      <c r="H549" s="204"/>
      <c r="I549" s="217" t="s">
        <v>87</v>
      </c>
      <c r="J549" s="218"/>
      <c r="K549" s="219" t="s">
        <v>88</v>
      </c>
      <c r="L549" s="220"/>
      <c r="M549" s="23"/>
      <c r="N549" s="213" t="s">
        <v>57</v>
      </c>
      <c r="O549" s="214"/>
      <c r="P549" s="215" t="s">
        <v>58</v>
      </c>
      <c r="Q549" s="216"/>
      <c r="R549" s="23"/>
      <c r="S549" s="217" t="s">
        <v>59</v>
      </c>
      <c r="T549" s="218"/>
      <c r="U549" s="219" t="s">
        <v>60</v>
      </c>
      <c r="V549" s="220"/>
      <c r="W549" s="22"/>
      <c r="X549" s="213" t="s">
        <v>61</v>
      </c>
      <c r="Y549" s="214"/>
      <c r="Z549" s="215" t="s">
        <v>62</v>
      </c>
      <c r="AA549" s="216"/>
      <c r="AB549" s="22"/>
      <c r="AC549" s="217" t="s">
        <v>63</v>
      </c>
      <c r="AD549" s="218"/>
      <c r="AE549" s="219" t="s">
        <v>89</v>
      </c>
      <c r="AF549" s="220"/>
      <c r="AG549" s="22"/>
      <c r="AH549" s="213" t="s">
        <v>64</v>
      </c>
      <c r="AI549" s="214"/>
      <c r="AJ549" s="215" t="s">
        <v>65</v>
      </c>
      <c r="AK549" s="216"/>
      <c r="AL549" s="22"/>
      <c r="AM549" s="25" t="s">
        <v>2</v>
      </c>
      <c r="AO549" s="132" t="s">
        <v>41</v>
      </c>
      <c r="AQ549" s="5"/>
      <c r="AR549" s="5"/>
      <c r="AS549" s="32"/>
      <c r="AT549" s="32"/>
    </row>
    <row r="550" spans="2:46" ht="18.649999999999999" customHeight="1" thickTop="1" thickBot="1">
      <c r="B550" s="36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9">
        <f t="shared" ref="L550" si="2413">IF(0=(1-$J$9*$K$9*$B550^2),10^14,$B550*$K$9/(1-$J$9*$K$9*$B550^2))</f>
        <v>5.7888828261984848</v>
      </c>
      <c r="N550" s="1">
        <f t="shared" ref="N550" si="2414">D550*I550+F550*I553-E550*J550-G550*J553</f>
        <v>1</v>
      </c>
      <c r="O550" s="9">
        <f t="shared" ref="O550" si="2415">(D550*J550+E550*I550+F550*J553+G550*I553)</f>
        <v>0</v>
      </c>
      <c r="P550" s="2">
        <f t="shared" ref="P550" si="2416">D550*K550+F550*K553-E550*L550-G550*L553</f>
        <v>0</v>
      </c>
      <c r="Q550" s="8">
        <f t="shared" ref="Q550" si="2417">(D550*L550+E550*K550+F550*L553+G550*K553)</f>
        <v>5.7888828261984848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2418">N550*S550+P550*S553-O550*T550-Q550*T553</f>
        <v>-10.060692218371834</v>
      </c>
      <c r="Y550" s="9">
        <f t="shared" ref="Y550" si="2419">(N550*T550+O550*S550+P550*T553+Q550*S553)</f>
        <v>0</v>
      </c>
      <c r="Z550" s="2">
        <f t="shared" ref="Z550" si="2420">N550*U550+P550*U553-O550*V550-Q550*V553</f>
        <v>0</v>
      </c>
      <c r="AA550" s="8">
        <f t="shared" ref="AA550" si="2421">(N550*V550+O550*U550+P550*V553+Q550*U553)</f>
        <v>5.7888828261984848</v>
      </c>
      <c r="AB550" s="22"/>
      <c r="AC550" s="1">
        <v>1</v>
      </c>
      <c r="AD550" s="9">
        <v>0</v>
      </c>
      <c r="AE550" s="2">
        <v>0</v>
      </c>
      <c r="AF550" s="9">
        <f t="shared" ref="AF550" si="2422">$B550*$AE$9</f>
        <v>1.2808902000000002</v>
      </c>
      <c r="AH550" s="1">
        <f t="shared" ref="AH550" si="2423">X550*AC550+Z550*AC553-Y550*AD550-AA550*AD553</f>
        <v>-10.060692218371834</v>
      </c>
      <c r="AI550" s="9">
        <f t="shared" ref="AI550" si="2424">(X550*AD550+Y550*AC550+Z550*AD553+AA550*AC553)</f>
        <v>0</v>
      </c>
      <c r="AJ550" s="2">
        <f t="shared" ref="AJ550" si="2425">X550*AE550+Z550*AE553-Y550*AF550-AA550*AF553</f>
        <v>0</v>
      </c>
      <c r="AK550" s="8">
        <f t="shared" ref="AK550" si="2426">(X550*AF550+Y550*AE550+Z550*AF553+AA550*AE553)</f>
        <v>-7.0977592415302588</v>
      </c>
      <c r="AM550" s="26">
        <f t="shared" ref="AM550" si="2427">20*LOG((2*$AH$9)/(($AH$9*AH550+AJ550+$AH$9*AH553+AJ553)^2+($AH$9*AI550+AK550+$AH$9*AI553+AK553)^2)^0.5)</f>
        <v>-17.559911676280294</v>
      </c>
      <c r="AO550" s="133">
        <f t="shared" ref="AO550" si="2428">((AI550^2+AJ550^2+AK550^2+AL550^2)/(AI553^2+AJ553^2+AK553^2+AL553^2))^0.5</f>
        <v>0.82251556883796895</v>
      </c>
      <c r="AP550" s="13"/>
      <c r="AQ550" s="5"/>
      <c r="AR550" s="5"/>
      <c r="AS550" s="32"/>
      <c r="AT550" s="32"/>
    </row>
    <row r="551" spans="2:46" ht="18.649999999999999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O551" s="134"/>
      <c r="AP551" s="33"/>
      <c r="AQ551" s="5"/>
      <c r="AR551" s="5"/>
      <c r="AS551" s="32"/>
      <c r="AT551" s="32"/>
    </row>
    <row r="552" spans="2:46" ht="18.649999999999999" customHeight="1" thickBot="1">
      <c r="D552" s="209" t="s">
        <v>66</v>
      </c>
      <c r="E552" s="210"/>
      <c r="F552" s="211" t="s">
        <v>67</v>
      </c>
      <c r="G552" s="212"/>
      <c r="H552" s="204"/>
      <c r="I552" s="209" t="s">
        <v>68</v>
      </c>
      <c r="J552" s="210"/>
      <c r="K552" s="211" t="s">
        <v>69</v>
      </c>
      <c r="L552" s="212"/>
      <c r="N552" s="213" t="s">
        <v>70</v>
      </c>
      <c r="O552" s="214"/>
      <c r="P552" s="215" t="s">
        <v>71</v>
      </c>
      <c r="Q552" s="216"/>
      <c r="S552" s="209" t="s">
        <v>72</v>
      </c>
      <c r="T552" s="210"/>
      <c r="U552" s="211" t="s">
        <v>73</v>
      </c>
      <c r="V552" s="212"/>
      <c r="W552" s="22"/>
      <c r="X552" s="213" t="s">
        <v>74</v>
      </c>
      <c r="Y552" s="214"/>
      <c r="Z552" s="215" t="s">
        <v>75</v>
      </c>
      <c r="AA552" s="216"/>
      <c r="AB552" s="22"/>
      <c r="AC552" s="209" t="s">
        <v>76</v>
      </c>
      <c r="AD552" s="210"/>
      <c r="AE552" s="211" t="s">
        <v>77</v>
      </c>
      <c r="AF552" s="212"/>
      <c r="AG552" s="22"/>
      <c r="AH552" s="213" t="s">
        <v>78</v>
      </c>
      <c r="AI552" s="214"/>
      <c r="AJ552" s="215" t="s">
        <v>79</v>
      </c>
      <c r="AK552" s="216"/>
      <c r="AL552" s="22"/>
      <c r="AM552" s="44" t="s">
        <v>6</v>
      </c>
      <c r="AO552" s="135" t="s">
        <v>42</v>
      </c>
      <c r="AP552" s="33"/>
      <c r="AQ552" s="5"/>
      <c r="AR552" s="5"/>
      <c r="AS552" s="32"/>
      <c r="AT552" s="32"/>
    </row>
    <row r="553" spans="2:46" ht="18.649999999999999" customHeight="1" thickTop="1" thickBot="1">
      <c r="D553" s="1">
        <v>0</v>
      </c>
      <c r="E553" s="8">
        <f t="shared" ref="E553" si="2429">$E$9*$B550</f>
        <v>0.89540180000000014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2430">D553*I550+F553*I553-E553*J550-G553*J553</f>
        <v>0</v>
      </c>
      <c r="O553" s="9">
        <f t="shared" ref="O553" si="2431">(D553*J550+E553*I550+F553*J553+G553*I553)</f>
        <v>0.89540180000000014</v>
      </c>
      <c r="P553" s="2">
        <f t="shared" ref="P553" si="2432">D553*K550+F553*K553-E553*L550-G553*L553</f>
        <v>-4.1833761025672116</v>
      </c>
      <c r="Q553" s="8">
        <f t="shared" ref="Q553" si="2433">(D553*L550+E553*K550+F553*L553+G553*K553)</f>
        <v>0</v>
      </c>
      <c r="S553" s="1">
        <v>0</v>
      </c>
      <c r="T553" s="8">
        <f t="shared" ref="T553" si="2434">$T$9*$B550</f>
        <v>1.9106782</v>
      </c>
      <c r="U553" s="2">
        <v>1</v>
      </c>
      <c r="V553" s="8">
        <v>0</v>
      </c>
      <c r="X553" s="1">
        <f t="shared" ref="X553" si="2435">N553*S550+P553*S553-O553*T550-Q553*T553</f>
        <v>0</v>
      </c>
      <c r="Y553" s="9">
        <f t="shared" ref="Y553" si="2436">(N553*T550+O553*S550+P553*T553+Q553*S553)</f>
        <v>-7.0976837215761348</v>
      </c>
      <c r="Z553" s="2">
        <f t="shared" ref="Z553" si="2437">N553*U550+P553*U553-O553*V550-Q553*V553</f>
        <v>-4.1833761025672116</v>
      </c>
      <c r="AA553" s="8">
        <f t="shared" ref="AA553" si="2438">(N553*V550+O553*U550+P553*V553+Q553*U553)</f>
        <v>0</v>
      </c>
      <c r="AB553" s="22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2439">X553*AC550+Z553*AC553-Y553*AD550-AA553*AD553</f>
        <v>0</v>
      </c>
      <c r="AI553" s="9">
        <f t="shared" ref="AI553" si="2440">(X553*AD550+Y553*AC550+Z553*AD553+AA553*AC553)</f>
        <v>-7.0976837215761348</v>
      </c>
      <c r="AJ553" s="2">
        <f t="shared" ref="AJ553" si="2441">X553*AE550+Z553*AE553-Y553*AF550-AA553*AF553</f>
        <v>4.9079774190991889</v>
      </c>
      <c r="AK553" s="8">
        <f t="shared" ref="AK553" si="2442">(X553*AF550+Y553*AE550+Z553*AF553+AA553*AE553)</f>
        <v>0</v>
      </c>
      <c r="AM553" s="45">
        <f t="shared" ref="AM553" si="2443">(180/PI())*ATAN(-1*(($AH$9*AJ550+AL550+$AH$9*AJ553+AL553)/($AH$9*AI550+AK550+$AH$9*AI553+AK553)))</f>
        <v>19.072476955463198</v>
      </c>
      <c r="AO553" s="206">
        <f t="shared" ref="AO553" si="2444">20*LOG(((($AH$9*AH550+AJ550-$AH$9*AH553-AJ553)^2+($AH$9*AI550+AK550-$AH$9*AI553-AK553)^2)/(($AH$9*AH550+AJ550+$AH$9*AH553+AJ553)^2+($AH$9*AI550+AK550+$AH$9*AI553+AK553)^2))^0.5)</f>
        <v>-7.684751950154449E-2</v>
      </c>
      <c r="AP553" s="33"/>
      <c r="AQ553" s="5"/>
      <c r="AR553" s="5"/>
      <c r="AS553" s="32"/>
      <c r="AT553" s="32"/>
    </row>
    <row r="554" spans="2:46" ht="18.649999999999999" customHeight="1">
      <c r="AO554" s="33"/>
      <c r="AP554" s="33"/>
      <c r="AQ554" s="5"/>
      <c r="AR554" s="5"/>
    </row>
    <row r="555" spans="2:46" ht="18.649999999999999" customHeight="1" thickBot="1">
      <c r="D555" s="22" t="s">
        <v>80</v>
      </c>
      <c r="E555" s="22"/>
      <c r="F555" s="22"/>
      <c r="G555" s="22"/>
      <c r="H555" s="22"/>
      <c r="I555" s="22" t="s">
        <v>81</v>
      </c>
      <c r="J555" s="22"/>
      <c r="K555" s="22"/>
      <c r="L555" s="22"/>
      <c r="M555" s="23"/>
      <c r="N555" s="23"/>
      <c r="O555" s="24" t="s">
        <v>82</v>
      </c>
      <c r="P555" s="23"/>
      <c r="Q555" s="23"/>
      <c r="R555" s="23"/>
      <c r="S555" s="22"/>
      <c r="T555" s="22" t="s">
        <v>83</v>
      </c>
      <c r="U555" s="23"/>
      <c r="V555" s="23"/>
      <c r="W555" s="23"/>
      <c r="X555" s="23"/>
      <c r="Y555" s="24" t="s">
        <v>84</v>
      </c>
      <c r="Z555" s="23"/>
      <c r="AA555" s="23"/>
      <c r="AB555" s="23"/>
      <c r="AC555" s="24" t="s">
        <v>85</v>
      </c>
      <c r="AD555" s="22"/>
      <c r="AE555" s="22"/>
      <c r="AF555" s="22"/>
      <c r="AG555" s="22"/>
      <c r="AH555" s="23"/>
      <c r="AI555" s="24" t="s">
        <v>86</v>
      </c>
      <c r="AJ555" s="23"/>
      <c r="AK555" s="23"/>
      <c r="AL555" s="22"/>
      <c r="AQ555" s="5"/>
      <c r="AR555" s="5"/>
    </row>
    <row r="556" spans="2:46" ht="18.649999999999999" customHeight="1" thickBot="1">
      <c r="B556" s="11"/>
      <c r="D556" s="217" t="s">
        <v>55</v>
      </c>
      <c r="E556" s="218"/>
      <c r="F556" s="219" t="s">
        <v>56</v>
      </c>
      <c r="G556" s="220"/>
      <c r="H556" s="204"/>
      <c r="I556" s="217" t="s">
        <v>87</v>
      </c>
      <c r="J556" s="218"/>
      <c r="K556" s="219" t="s">
        <v>88</v>
      </c>
      <c r="L556" s="220"/>
      <c r="M556" s="23"/>
      <c r="N556" s="213" t="s">
        <v>57</v>
      </c>
      <c r="O556" s="214"/>
      <c r="P556" s="215" t="s">
        <v>58</v>
      </c>
      <c r="Q556" s="216"/>
      <c r="R556" s="23"/>
      <c r="S556" s="217" t="s">
        <v>59</v>
      </c>
      <c r="T556" s="218"/>
      <c r="U556" s="219" t="s">
        <v>60</v>
      </c>
      <c r="V556" s="220"/>
      <c r="W556" s="22"/>
      <c r="X556" s="213" t="s">
        <v>61</v>
      </c>
      <c r="Y556" s="214"/>
      <c r="Z556" s="215" t="s">
        <v>62</v>
      </c>
      <c r="AA556" s="216"/>
      <c r="AB556" s="22"/>
      <c r="AC556" s="217" t="s">
        <v>63</v>
      </c>
      <c r="AD556" s="218"/>
      <c r="AE556" s="219" t="s">
        <v>89</v>
      </c>
      <c r="AF556" s="220"/>
      <c r="AG556" s="22"/>
      <c r="AH556" s="213" t="s">
        <v>64</v>
      </c>
      <c r="AI556" s="214"/>
      <c r="AJ556" s="215" t="s">
        <v>65</v>
      </c>
      <c r="AK556" s="216"/>
      <c r="AL556" s="22"/>
      <c r="AM556" s="25" t="s">
        <v>2</v>
      </c>
      <c r="AO556" s="132" t="s">
        <v>41</v>
      </c>
      <c r="AQ556" s="5"/>
      <c r="AR556" s="5"/>
      <c r="AS556" s="32"/>
      <c r="AT556" s="32"/>
    </row>
    <row r="557" spans="2:46" ht="18.649999999999999" customHeight="1" thickTop="1" thickBot="1">
      <c r="B557" s="36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9">
        <f t="shared" ref="L557" si="2445">IF(0=(1-$J$9*$K$9*$B557^2),10^14,$B557*$K$9/(1-$J$9*$K$9*$B557^2))</f>
        <v>6.3116808489518377</v>
      </c>
      <c r="N557" s="1">
        <f t="shared" ref="N557" si="2446">D557*I557+F557*I560-E557*J557-G557*J560</f>
        <v>1</v>
      </c>
      <c r="O557" s="9">
        <f t="shared" ref="O557" si="2447">(D557*J557+E557*I557+F557*J560+G557*I560)</f>
        <v>0</v>
      </c>
      <c r="P557" s="2">
        <f t="shared" ref="P557" si="2448">D557*K557+F557*K560-E557*L557-G557*L560</f>
        <v>0</v>
      </c>
      <c r="Q557" s="8">
        <f t="shared" ref="Q557" si="2449">(D557*L557+E557*K557+F557*L560+G557*K560)</f>
        <v>6.3116808489518377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2450">N557*S557+P557*S560-O557*T557-Q557*T560</f>
        <v>-11.21224405412635</v>
      </c>
      <c r="Y557" s="9">
        <f t="shared" ref="Y557" si="2451">(N557*T557+O557*S557+P557*T560+Q557*S560)</f>
        <v>0</v>
      </c>
      <c r="Z557" s="2">
        <f t="shared" ref="Z557" si="2452">N557*U557+P557*U560-O557*V557-Q557*V560</f>
        <v>0</v>
      </c>
      <c r="AA557" s="8">
        <f t="shared" ref="AA557" si="2453">(N557*V557+O557*U557+P557*V560+Q557*U560)</f>
        <v>6.3116808489518377</v>
      </c>
      <c r="AB557" s="22"/>
      <c r="AC557" s="1">
        <v>1</v>
      </c>
      <c r="AD557" s="9">
        <v>0</v>
      </c>
      <c r="AE557" s="2">
        <v>0</v>
      </c>
      <c r="AF557" s="9">
        <f t="shared" ref="AF557" si="2454">$B557*$AE$9</f>
        <v>1.297104</v>
      </c>
      <c r="AH557" s="1">
        <f t="shared" ref="AH557" si="2455">X557*AC557+Z557*AC560-Y557*AD557-AA557*AD560</f>
        <v>-11.21224405412635</v>
      </c>
      <c r="AI557" s="9">
        <f t="shared" ref="AI557" si="2456">(X557*AD557+Y557*AC557+Z557*AD560+AA557*AC560)</f>
        <v>0</v>
      </c>
      <c r="AJ557" s="2">
        <f t="shared" ref="AJ557" si="2457">X557*AE557+Z557*AE560-Y557*AF557-AA557*AF560</f>
        <v>0</v>
      </c>
      <c r="AK557" s="8">
        <f t="shared" ref="AK557" si="2458">(X557*AF557+Y557*AE557+Z557*AF560+AA557*AE560)</f>
        <v>-8.2317657626316674</v>
      </c>
      <c r="AM557" s="26">
        <f t="shared" ref="AM557" si="2459">20*LOG((2*$AH$9)/(($AH$9*AH557+AJ557+$AH$9*AH560+AJ560)^2+($AH$9*AI557+AK557+$AH$9*AI560+AK560)^2)^0.5)</f>
        <v>-18.731619577547747</v>
      </c>
      <c r="AO557" s="133">
        <f t="shared" ref="AO557" si="2460">((AI557^2+AJ557^2+AK557^2+AL557^2)/(AI560^2+AJ560^2+AK560^2+AL560^2))^0.5</f>
        <v>0.8102567836315252</v>
      </c>
      <c r="AP557" s="13"/>
      <c r="AQ557" s="5"/>
      <c r="AR557" s="5"/>
      <c r="AS557" s="32"/>
      <c r="AT557" s="32"/>
    </row>
    <row r="558" spans="2:46" ht="18.649999999999999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O558" s="134"/>
      <c r="AP558" s="33"/>
      <c r="AQ558" s="5"/>
      <c r="AR558" s="5"/>
      <c r="AS558" s="32"/>
      <c r="AT558" s="32"/>
    </row>
    <row r="559" spans="2:46" ht="18.649999999999999" customHeight="1" thickBot="1">
      <c r="D559" s="209" t="s">
        <v>66</v>
      </c>
      <c r="E559" s="210"/>
      <c r="F559" s="211" t="s">
        <v>67</v>
      </c>
      <c r="G559" s="212"/>
      <c r="H559" s="204"/>
      <c r="I559" s="209" t="s">
        <v>68</v>
      </c>
      <c r="J559" s="210"/>
      <c r="K559" s="211" t="s">
        <v>69</v>
      </c>
      <c r="L559" s="212"/>
      <c r="N559" s="213" t="s">
        <v>70</v>
      </c>
      <c r="O559" s="214"/>
      <c r="P559" s="215" t="s">
        <v>71</v>
      </c>
      <c r="Q559" s="216"/>
      <c r="S559" s="209" t="s">
        <v>72</v>
      </c>
      <c r="T559" s="210"/>
      <c r="U559" s="211" t="s">
        <v>73</v>
      </c>
      <c r="V559" s="212"/>
      <c r="W559" s="22"/>
      <c r="X559" s="213" t="s">
        <v>74</v>
      </c>
      <c r="Y559" s="214"/>
      <c r="Z559" s="215" t="s">
        <v>75</v>
      </c>
      <c r="AA559" s="216"/>
      <c r="AB559" s="22"/>
      <c r="AC559" s="209" t="s">
        <v>76</v>
      </c>
      <c r="AD559" s="210"/>
      <c r="AE559" s="211" t="s">
        <v>77</v>
      </c>
      <c r="AF559" s="212"/>
      <c r="AG559" s="22"/>
      <c r="AH559" s="213" t="s">
        <v>78</v>
      </c>
      <c r="AI559" s="214"/>
      <c r="AJ559" s="215" t="s">
        <v>79</v>
      </c>
      <c r="AK559" s="216"/>
      <c r="AL559" s="22"/>
      <c r="AM559" s="44" t="s">
        <v>6</v>
      </c>
      <c r="AO559" s="135" t="s">
        <v>42</v>
      </c>
      <c r="AP559" s="33"/>
      <c r="AQ559" s="5"/>
      <c r="AR559" s="5"/>
      <c r="AS559" s="32"/>
      <c r="AT559" s="32"/>
    </row>
    <row r="560" spans="2:46" ht="18.649999999999999" customHeight="1" thickTop="1" thickBot="1">
      <c r="D560" s="1">
        <v>0</v>
      </c>
      <c r="E560" s="8">
        <f t="shared" ref="E560" si="2461">$E$9*$B557</f>
        <v>0.9067360000000001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2462">D560*I557+F560*I560-E560*J557-G560*J560</f>
        <v>0</v>
      </c>
      <c r="O560" s="9">
        <f t="shared" ref="O560" si="2463">(D560*J557+E560*I557+F560*J560+G560*I560)</f>
        <v>0.9067360000000001</v>
      </c>
      <c r="P560" s="2">
        <f t="shared" ref="P560" si="2464">D560*K557+F560*K560-E560*L557-G560*L560</f>
        <v>-4.7230282462551942</v>
      </c>
      <c r="Q560" s="8">
        <f t="shared" ref="Q560" si="2465">(D560*L557+E560*K557+F560*L560+G560*K560)</f>
        <v>0</v>
      </c>
      <c r="S560" s="1">
        <v>0</v>
      </c>
      <c r="T560" s="8">
        <f t="shared" ref="T560" si="2466">$T$9*$B557</f>
        <v>1.9348640000000001</v>
      </c>
      <c r="U560" s="2">
        <v>1</v>
      </c>
      <c r="V560" s="8">
        <v>0</v>
      </c>
      <c r="X560" s="1">
        <f t="shared" ref="X560" si="2467">N560*S557+P560*S560-O560*T557-Q560*T560</f>
        <v>0</v>
      </c>
      <c r="Y560" s="9">
        <f t="shared" ref="Y560" si="2468">(N560*T557+O560*S557+P560*T560+Q560*S560)</f>
        <v>-8.2316813246623095</v>
      </c>
      <c r="Z560" s="2">
        <f t="shared" ref="Z560" si="2469">N560*U557+P560*U560-O560*V557-Q560*V560</f>
        <v>-4.7230282462551942</v>
      </c>
      <c r="AA560" s="8">
        <f t="shared" ref="AA560" si="2470">(N560*V557+O560*U557+P560*V560+Q560*U560)</f>
        <v>0</v>
      </c>
      <c r="AB560" s="22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2471">X560*AC557+Z560*AC560-Y560*AD557-AA560*AD560</f>
        <v>0</v>
      </c>
      <c r="AI560" s="9">
        <f t="shared" ref="AI560" si="2472">(X560*AD557+Y560*AC557+Z560*AD560+AA560*AC560)</f>
        <v>-8.2316813246623095</v>
      </c>
      <c r="AJ560" s="2">
        <f t="shared" ref="AJ560" si="2473">X560*AE557+Z560*AE560-Y560*AF557-AA560*AF560</f>
        <v>5.9543185266895859</v>
      </c>
      <c r="AK560" s="8">
        <f t="shared" ref="AK560" si="2474">(X560*AF557+Y560*AE557+Z560*AF560+AA560*AE560)</f>
        <v>0</v>
      </c>
      <c r="AM560" s="45">
        <f t="shared" ref="AM560" si="2475">(180/PI())*ATAN(-1*(($AH$9*AJ557+AL557+$AH$9*AJ560+AL560)/($AH$9*AI557+AK557+$AH$9*AI560+AK560)))</f>
        <v>19.883486866740739</v>
      </c>
      <c r="AO560" s="206">
        <f t="shared" ref="AO560" si="2476">20*LOG(((($AH$9*AH557+AJ557-$AH$9*AH560-AJ560)^2+($AH$9*AI557+AK557-$AH$9*AI560-AK560)^2)/(($AH$9*AH557+AJ557+$AH$9*AH560+AJ560)^2+($AH$9*AI557+AK557+$AH$9*AI560+AK560)^2))^0.5)</f>
        <v>-5.8552669201618342E-2</v>
      </c>
      <c r="AP560" s="33"/>
      <c r="AQ560" s="5"/>
      <c r="AR560" s="5"/>
      <c r="AS560" s="32"/>
      <c r="AT560" s="32"/>
    </row>
    <row r="561" spans="2:46" ht="18.649999999999999" customHeight="1">
      <c r="AO561" s="33"/>
      <c r="AP561" s="33"/>
      <c r="AQ561" s="5"/>
      <c r="AR561" s="5"/>
    </row>
    <row r="562" spans="2:46" ht="18.649999999999999" customHeight="1" thickBot="1">
      <c r="D562" s="22" t="s">
        <v>80</v>
      </c>
      <c r="E562" s="22"/>
      <c r="F562" s="22"/>
      <c r="G562" s="22"/>
      <c r="H562" s="22"/>
      <c r="I562" s="22" t="s">
        <v>81</v>
      </c>
      <c r="J562" s="22"/>
      <c r="K562" s="22"/>
      <c r="L562" s="22"/>
      <c r="M562" s="23"/>
      <c r="N562" s="23"/>
      <c r="O562" s="24" t="s">
        <v>82</v>
      </c>
      <c r="P562" s="23"/>
      <c r="Q562" s="23"/>
      <c r="R562" s="23"/>
      <c r="S562" s="22"/>
      <c r="T562" s="22" t="s">
        <v>83</v>
      </c>
      <c r="U562" s="23"/>
      <c r="V562" s="23"/>
      <c r="W562" s="23"/>
      <c r="X562" s="23"/>
      <c r="Y562" s="24" t="s">
        <v>84</v>
      </c>
      <c r="Z562" s="23"/>
      <c r="AA562" s="23"/>
      <c r="AB562" s="23"/>
      <c r="AC562" s="24" t="s">
        <v>85</v>
      </c>
      <c r="AD562" s="22"/>
      <c r="AE562" s="22"/>
      <c r="AF562" s="22"/>
      <c r="AG562" s="22"/>
      <c r="AH562" s="23"/>
      <c r="AI562" s="24" t="s">
        <v>86</v>
      </c>
      <c r="AJ562" s="23"/>
      <c r="AK562" s="23"/>
      <c r="AL562" s="22"/>
      <c r="AQ562" s="5"/>
      <c r="AR562" s="5"/>
    </row>
    <row r="563" spans="2:46" ht="18.649999999999999" customHeight="1" thickBot="1">
      <c r="B563" s="11"/>
      <c r="D563" s="217" t="s">
        <v>55</v>
      </c>
      <c r="E563" s="218"/>
      <c r="F563" s="219" t="s">
        <v>56</v>
      </c>
      <c r="G563" s="220"/>
      <c r="H563" s="204"/>
      <c r="I563" s="217" t="s">
        <v>87</v>
      </c>
      <c r="J563" s="218"/>
      <c r="K563" s="219" t="s">
        <v>88</v>
      </c>
      <c r="L563" s="220"/>
      <c r="M563" s="23"/>
      <c r="N563" s="213" t="s">
        <v>57</v>
      </c>
      <c r="O563" s="214"/>
      <c r="P563" s="215" t="s">
        <v>58</v>
      </c>
      <c r="Q563" s="216"/>
      <c r="R563" s="23"/>
      <c r="S563" s="217" t="s">
        <v>59</v>
      </c>
      <c r="T563" s="218"/>
      <c r="U563" s="219" t="s">
        <v>60</v>
      </c>
      <c r="V563" s="220"/>
      <c r="W563" s="22"/>
      <c r="X563" s="213" t="s">
        <v>61</v>
      </c>
      <c r="Y563" s="214"/>
      <c r="Z563" s="215" t="s">
        <v>62</v>
      </c>
      <c r="AA563" s="216"/>
      <c r="AB563" s="22"/>
      <c r="AC563" s="217" t="s">
        <v>63</v>
      </c>
      <c r="AD563" s="218"/>
      <c r="AE563" s="219" t="s">
        <v>89</v>
      </c>
      <c r="AF563" s="220"/>
      <c r="AG563" s="22"/>
      <c r="AH563" s="213" t="s">
        <v>64</v>
      </c>
      <c r="AI563" s="214"/>
      <c r="AJ563" s="215" t="s">
        <v>65</v>
      </c>
      <c r="AK563" s="216"/>
      <c r="AL563" s="22"/>
      <c r="AM563" s="25" t="s">
        <v>2</v>
      </c>
      <c r="AO563" s="132" t="s">
        <v>41</v>
      </c>
      <c r="AQ563" s="5"/>
      <c r="AR563" s="5"/>
      <c r="AS563" s="32"/>
      <c r="AT563" s="32"/>
    </row>
    <row r="564" spans="2:46" ht="18.649999999999999" customHeight="1" thickTop="1" thickBot="1">
      <c r="B564" s="36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9">
        <f t="shared" ref="L564" si="2477">IF(0=(1-$J$9*$K$9*$B564^2),10^14,$B564*$K$9/(1-$J$9*$K$9*$B564^2))</f>
        <v>6.9285538526657291</v>
      </c>
      <c r="N564" s="1">
        <f t="shared" ref="N564" si="2478">D564*I564+F564*I567-E564*J564-G564*J567</f>
        <v>1</v>
      </c>
      <c r="O564" s="9">
        <f t="shared" ref="O564" si="2479">(D564*J564+E564*I564+F564*J567+G564*I567)</f>
        <v>0</v>
      </c>
      <c r="P564" s="2">
        <f t="shared" ref="P564" si="2480">D564*K564+F564*K567-E564*L564-G564*L567</f>
        <v>0</v>
      </c>
      <c r="Q564" s="8">
        <f t="shared" ref="Q564" si="2481">(D564*L564+E564*K564+F564*L567+G564*K567)</f>
        <v>6.9285538526657291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2482">N564*S564+P564*S567-O564*T564-Q564*T567</f>
        <v>-12.573382039354026</v>
      </c>
      <c r="Y564" s="9">
        <f t="shared" ref="Y564" si="2483">(N564*T564+O564*S564+P564*T567+Q564*S567)</f>
        <v>0</v>
      </c>
      <c r="Z564" s="2">
        <f t="shared" ref="Z564" si="2484">N564*U564+P564*U567-O564*V564-Q564*V567</f>
        <v>0</v>
      </c>
      <c r="AA564" s="8">
        <f t="shared" ref="AA564" si="2485">(N564*V564+O564*U564+P564*V567+Q564*U567)</f>
        <v>6.9285538526657291</v>
      </c>
      <c r="AB564" s="22"/>
      <c r="AC564" s="1">
        <v>1</v>
      </c>
      <c r="AD564" s="9">
        <v>0</v>
      </c>
      <c r="AE564" s="2">
        <v>0</v>
      </c>
      <c r="AF564" s="9">
        <f t="shared" ref="AF564" si="2486">$B564*$AE$9</f>
        <v>1.3133178000000001</v>
      </c>
      <c r="AH564" s="1">
        <f t="shared" ref="AH564" si="2487">X564*AC564+Z564*AC567-Y564*AD564-AA564*AD567</f>
        <v>-12.573382039354026</v>
      </c>
      <c r="AI564" s="9">
        <f t="shared" ref="AI564" si="2488">(X564*AD564+Y564*AC564+Z564*AD567+AA564*AC567)</f>
        <v>0</v>
      </c>
      <c r="AJ564" s="2">
        <f t="shared" ref="AJ564" si="2489">X564*AE564+Z564*AE567-Y564*AF564-AA564*AF567</f>
        <v>0</v>
      </c>
      <c r="AK564" s="8">
        <f t="shared" ref="AK564" si="2490">(X564*AF564+Y564*AE564+Z564*AF567+AA564*AE567)</f>
        <v>-9.5842925858182149</v>
      </c>
      <c r="AM564" s="26">
        <f t="shared" ref="AM564" si="2491">20*LOG((2*$AH$9)/(($AH$9*AH564+AJ564+$AH$9*AH567+AJ567)^2+($AH$9*AI564+AK564+$AH$9*AI567+AK567)^2)^0.5)</f>
        <v>-19.956608425223045</v>
      </c>
      <c r="AO564" s="133">
        <f t="shared" ref="AO564" si="2492">((AI564^2+AJ564^2+AK564^2+AL564^2)/(AI567^2+AJ567^2+AK567^2+AL567^2))^0.5</f>
        <v>0.798483728367128</v>
      </c>
      <c r="AP564" s="13"/>
      <c r="AQ564" s="32"/>
      <c r="AR564" s="32"/>
      <c r="AS564" s="32"/>
      <c r="AT564" s="32"/>
    </row>
    <row r="565" spans="2:46" ht="18.649999999999999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O565" s="134"/>
      <c r="AP565" s="33"/>
      <c r="AQ565" s="32"/>
      <c r="AR565" s="32"/>
      <c r="AS565" s="32"/>
      <c r="AT565" s="32"/>
    </row>
    <row r="566" spans="2:46" ht="18.649999999999999" customHeight="1" thickBot="1">
      <c r="D566" s="209" t="s">
        <v>66</v>
      </c>
      <c r="E566" s="210"/>
      <c r="F566" s="211" t="s">
        <v>67</v>
      </c>
      <c r="G566" s="212"/>
      <c r="H566" s="204"/>
      <c r="I566" s="209" t="s">
        <v>68</v>
      </c>
      <c r="J566" s="210"/>
      <c r="K566" s="211" t="s">
        <v>69</v>
      </c>
      <c r="L566" s="212"/>
      <c r="N566" s="213" t="s">
        <v>70</v>
      </c>
      <c r="O566" s="214"/>
      <c r="P566" s="215" t="s">
        <v>71</v>
      </c>
      <c r="Q566" s="216"/>
      <c r="S566" s="209" t="s">
        <v>72</v>
      </c>
      <c r="T566" s="210"/>
      <c r="U566" s="211" t="s">
        <v>73</v>
      </c>
      <c r="V566" s="212"/>
      <c r="W566" s="22"/>
      <c r="X566" s="213" t="s">
        <v>74</v>
      </c>
      <c r="Y566" s="214"/>
      <c r="Z566" s="215" t="s">
        <v>75</v>
      </c>
      <c r="AA566" s="216"/>
      <c r="AB566" s="22"/>
      <c r="AC566" s="209" t="s">
        <v>76</v>
      </c>
      <c r="AD566" s="210"/>
      <c r="AE566" s="211" t="s">
        <v>77</v>
      </c>
      <c r="AF566" s="212"/>
      <c r="AG566" s="22"/>
      <c r="AH566" s="213" t="s">
        <v>78</v>
      </c>
      <c r="AI566" s="214"/>
      <c r="AJ566" s="215" t="s">
        <v>79</v>
      </c>
      <c r="AK566" s="216"/>
      <c r="AL566" s="22"/>
      <c r="AM566" s="44" t="s">
        <v>6</v>
      </c>
      <c r="AO566" s="135" t="s">
        <v>42</v>
      </c>
      <c r="AP566" s="33"/>
      <c r="AQ566" s="32"/>
      <c r="AR566" s="32"/>
      <c r="AS566" s="32"/>
      <c r="AT566" s="32"/>
    </row>
    <row r="567" spans="2:46" ht="18.649999999999999" customHeight="1" thickTop="1" thickBot="1">
      <c r="D567" s="1">
        <v>0</v>
      </c>
      <c r="E567" s="8">
        <f t="shared" ref="E567" si="2493">$E$9*$B564</f>
        <v>0.91807020000000017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2494">D567*I564+F567*I567-E567*J564-G567*J567</f>
        <v>0</v>
      </c>
      <c r="O567" s="9">
        <f t="shared" ref="O567" si="2495">(D567*J564+E567*I564+F567*J567+G567*I567)</f>
        <v>0.91807020000000017</v>
      </c>
      <c r="P567" s="2">
        <f t="shared" ref="P567" si="2496">D567*K564+F567*K567-E567*L564-G567*L567</f>
        <v>-5.3608988212275976</v>
      </c>
      <c r="Q567" s="8">
        <f t="shared" ref="Q567" si="2497">(D567*L564+E567*K564+F567*L567+G567*K567)</f>
        <v>0</v>
      </c>
      <c r="S567" s="1">
        <v>0</v>
      </c>
      <c r="T567" s="8">
        <f t="shared" ref="T567" si="2498">$T$9*$B564</f>
        <v>1.9590498000000001</v>
      </c>
      <c r="U567" s="2">
        <v>1</v>
      </c>
      <c r="V567" s="8">
        <v>0</v>
      </c>
      <c r="X567" s="1">
        <f t="shared" ref="X567" si="2499">N567*S564+P567*S567-O567*T564-Q567*T567</f>
        <v>0</v>
      </c>
      <c r="Y567" s="9">
        <f t="shared" ref="Y567" si="2500">(N567*T564+O567*S564+P567*T567+Q567*S567)</f>
        <v>-9.5841975635461605</v>
      </c>
      <c r="Z567" s="2">
        <f t="shared" ref="Z567" si="2501">N567*U564+P567*U567-O567*V564-Q567*V567</f>
        <v>-5.3608988212275976</v>
      </c>
      <c r="AA567" s="8">
        <f t="shared" ref="AA567" si="2502">(N567*V564+O567*U564+P567*V567+Q567*U567)</f>
        <v>0</v>
      </c>
      <c r="AB567" s="22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2503">X567*AC564+Z567*AC567-Y567*AD564-AA567*AD567</f>
        <v>0</v>
      </c>
      <c r="AI567" s="9">
        <f t="shared" ref="AI567" si="2504">(X567*AD564+Y567*AC564+Z567*AD567+AA567*AC567)</f>
        <v>-9.5841975635461605</v>
      </c>
      <c r="AJ567" s="2">
        <f t="shared" ref="AJ567" si="2505">X567*AE564+Z567*AE567-Y567*AF564-AA567*AF567</f>
        <v>7.2261984376942072</v>
      </c>
      <c r="AK567" s="8">
        <f t="shared" ref="AK567" si="2506">(X567*AF564+Y567*AE564+Z567*AF567+AA567*AE567)</f>
        <v>0</v>
      </c>
      <c r="AM567" s="45">
        <f t="shared" ref="AM567" si="2507">(180/PI())*ATAN(-1*(($AH$9*AJ564+AL564+$AH$9*AJ567+AL567)/($AH$9*AI564+AK564+$AH$9*AI567+AK567)))</f>
        <v>20.655599312606082</v>
      </c>
      <c r="AO567" s="206">
        <f t="shared" ref="AO567" si="2508">20*LOG(((($AH$9*AH564+AJ564-$AH$9*AH567-AJ567)^2+($AH$9*AI564+AK564-$AH$9*AI567-AK567)^2)/(($AH$9*AH564+AJ564+$AH$9*AH567+AJ567)^2+($AH$9*AI564+AK564+$AH$9*AI567+AK567)^2))^0.5)</f>
        <v>-4.4088571993436826E-2</v>
      </c>
      <c r="AP567" s="33"/>
      <c r="AQ567" s="32"/>
      <c r="AR567" s="32"/>
      <c r="AS567" s="32"/>
      <c r="AT567" s="32"/>
    </row>
    <row r="568" spans="2:46" ht="18.649999999999999" customHeight="1">
      <c r="AO568" s="33"/>
      <c r="AP568" s="33"/>
    </row>
    <row r="569" spans="2:46" ht="18.649999999999999" customHeight="1" thickBot="1">
      <c r="D569" s="22" t="s">
        <v>80</v>
      </c>
      <c r="E569" s="22"/>
      <c r="F569" s="22"/>
      <c r="G569" s="22"/>
      <c r="H569" s="22"/>
      <c r="I569" s="22" t="s">
        <v>81</v>
      </c>
      <c r="J569" s="22"/>
      <c r="K569" s="22"/>
      <c r="L569" s="22"/>
      <c r="M569" s="23"/>
      <c r="N569" s="23"/>
      <c r="O569" s="24" t="s">
        <v>82</v>
      </c>
      <c r="P569" s="23"/>
      <c r="Q569" s="23"/>
      <c r="R569" s="23"/>
      <c r="S569" s="22"/>
      <c r="T569" s="22" t="s">
        <v>83</v>
      </c>
      <c r="U569" s="23"/>
      <c r="V569" s="23"/>
      <c r="W569" s="23"/>
      <c r="X569" s="23"/>
      <c r="Y569" s="24" t="s">
        <v>84</v>
      </c>
      <c r="Z569" s="23"/>
      <c r="AA569" s="23"/>
      <c r="AB569" s="23"/>
      <c r="AC569" s="24" t="s">
        <v>85</v>
      </c>
      <c r="AD569" s="22"/>
      <c r="AE569" s="22"/>
      <c r="AF569" s="22"/>
      <c r="AG569" s="22"/>
      <c r="AH569" s="23"/>
      <c r="AI569" s="24" t="s">
        <v>86</v>
      </c>
      <c r="AJ569" s="23"/>
      <c r="AK569" s="23"/>
      <c r="AL569" s="22"/>
    </row>
    <row r="570" spans="2:46" ht="18.649999999999999" customHeight="1" thickBot="1">
      <c r="B570" s="11"/>
      <c r="D570" s="217" t="s">
        <v>55</v>
      </c>
      <c r="E570" s="218"/>
      <c r="F570" s="219" t="s">
        <v>56</v>
      </c>
      <c r="G570" s="220"/>
      <c r="H570" s="204"/>
      <c r="I570" s="217" t="s">
        <v>87</v>
      </c>
      <c r="J570" s="218"/>
      <c r="K570" s="219" t="s">
        <v>88</v>
      </c>
      <c r="L570" s="220"/>
      <c r="M570" s="23"/>
      <c r="N570" s="213" t="s">
        <v>57</v>
      </c>
      <c r="O570" s="214"/>
      <c r="P570" s="215" t="s">
        <v>58</v>
      </c>
      <c r="Q570" s="216"/>
      <c r="R570" s="23"/>
      <c r="S570" s="217" t="s">
        <v>59</v>
      </c>
      <c r="T570" s="218"/>
      <c r="U570" s="219" t="s">
        <v>60</v>
      </c>
      <c r="V570" s="220"/>
      <c r="W570" s="22"/>
      <c r="X570" s="213" t="s">
        <v>61</v>
      </c>
      <c r="Y570" s="214"/>
      <c r="Z570" s="215" t="s">
        <v>62</v>
      </c>
      <c r="AA570" s="216"/>
      <c r="AB570" s="22"/>
      <c r="AC570" s="217" t="s">
        <v>63</v>
      </c>
      <c r="AD570" s="218"/>
      <c r="AE570" s="219" t="s">
        <v>89</v>
      </c>
      <c r="AF570" s="220"/>
      <c r="AG570" s="22"/>
      <c r="AH570" s="213" t="s">
        <v>64</v>
      </c>
      <c r="AI570" s="214"/>
      <c r="AJ570" s="215" t="s">
        <v>65</v>
      </c>
      <c r="AK570" s="216"/>
      <c r="AL570" s="22"/>
      <c r="AM570" s="25" t="s">
        <v>2</v>
      </c>
      <c r="AO570" s="132" t="s">
        <v>41</v>
      </c>
      <c r="AQ570" s="32"/>
      <c r="AR570" s="32"/>
      <c r="AS570" s="32"/>
      <c r="AT570" s="32"/>
    </row>
    <row r="571" spans="2:46" ht="18.649999999999999" customHeight="1" thickTop="1" thickBot="1">
      <c r="B571" s="36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9">
        <f t="shared" ref="L571" si="2509">IF(0=(1-$J$9*$K$9*$B571^2),10^14,$B571*$K$9/(1-$J$9*$K$9*$B571^2))</f>
        <v>7.6675894943442131</v>
      </c>
      <c r="N571" s="1">
        <f t="shared" ref="N571" si="2510">D571*I571+F571*I574-E571*J571-G571*J574</f>
        <v>1</v>
      </c>
      <c r="O571" s="9">
        <f t="shared" ref="O571" si="2511">(D571*J571+E571*I571+F571*J574+G571*I574)</f>
        <v>0</v>
      </c>
      <c r="P571" s="2">
        <f t="shared" ref="P571" si="2512">D571*K571+F571*K574-E571*L571-G571*L574</f>
        <v>0</v>
      </c>
      <c r="Q571" s="8">
        <f t="shared" ref="Q571" si="2513">(D571*L571+E571*K571+F571*L574+G571*K574)</f>
        <v>7.6675894943442131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2514">N571*S571+P571*S574-O571*T571-Q571*T574</f>
        <v>-14.206636451369441</v>
      </c>
      <c r="Y571" s="9">
        <f t="shared" ref="Y571" si="2515">(N571*T571+O571*S571+P571*T574+Q571*S574)</f>
        <v>0</v>
      </c>
      <c r="Z571" s="2">
        <f t="shared" ref="Z571" si="2516">N571*U571+P571*U574-O571*V571-Q571*V574</f>
        <v>0</v>
      </c>
      <c r="AA571" s="8">
        <f t="shared" ref="AA571" si="2517">(N571*V571+O571*U571+P571*V574+Q571*U574)</f>
        <v>7.6675894943442131</v>
      </c>
      <c r="AB571" s="22"/>
      <c r="AC571" s="1">
        <v>1</v>
      </c>
      <c r="AD571" s="9">
        <v>0</v>
      </c>
      <c r="AE571" s="2">
        <v>0</v>
      </c>
      <c r="AF571" s="9">
        <f t="shared" ref="AF571" si="2518">$B571*$AE$9</f>
        <v>1.3295315999999999</v>
      </c>
      <c r="AH571" s="1">
        <f t="shared" ref="AH571" si="2519">X571*AC571+Z571*AC574-Y571*AD571-AA571*AD574</f>
        <v>-14.206636451369441</v>
      </c>
      <c r="AI571" s="9">
        <f t="shared" ref="AI571" si="2520">(X571*AD571+Y571*AC571+Z571*AD574+AA571*AC574)</f>
        <v>0</v>
      </c>
      <c r="AJ571" s="2">
        <f t="shared" ref="AJ571" si="2521">X571*AE571+Z571*AE574-Y571*AF571-AA571*AF574</f>
        <v>0</v>
      </c>
      <c r="AK571" s="8">
        <f t="shared" ref="AK571" si="2522">(X571*AF571+Y571*AE571+Z571*AF574+AA571*AE574)</f>
        <v>-11.22058259746332</v>
      </c>
      <c r="AM571" s="26">
        <f t="shared" ref="AM571" si="2523">20*LOG((2*$AH$9)/(($AH$9*AH571+AJ571+$AH$9*AH574+AJ574)^2+($AH$9*AI571+AK571+$AH$9*AI574+AK574)^2)^0.5)</f>
        <v>-21.246042800866466</v>
      </c>
      <c r="AO571" s="133">
        <f t="shared" ref="AO571" si="2524">((AI571^2+AJ571^2+AK571^2+AL571^2)/(AI574^2+AJ574^2+AK574^2+AL574^2))^0.5</f>
        <v>0.78715685342076713</v>
      </c>
      <c r="AP571" s="13"/>
      <c r="AQ571" s="32"/>
      <c r="AR571" s="32"/>
      <c r="AS571" s="32"/>
      <c r="AT571" s="32"/>
    </row>
    <row r="572" spans="2:46" ht="18.649999999999999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O572" s="134"/>
      <c r="AP572" s="33"/>
      <c r="AQ572" s="32"/>
      <c r="AR572" s="32"/>
      <c r="AS572" s="32"/>
      <c r="AT572" s="32"/>
    </row>
    <row r="573" spans="2:46" ht="18.649999999999999" customHeight="1" thickBot="1">
      <c r="D573" s="209" t="s">
        <v>66</v>
      </c>
      <c r="E573" s="210"/>
      <c r="F573" s="211" t="s">
        <v>67</v>
      </c>
      <c r="G573" s="212"/>
      <c r="H573" s="204"/>
      <c r="I573" s="209" t="s">
        <v>68</v>
      </c>
      <c r="J573" s="210"/>
      <c r="K573" s="211" t="s">
        <v>69</v>
      </c>
      <c r="L573" s="212"/>
      <c r="N573" s="213" t="s">
        <v>70</v>
      </c>
      <c r="O573" s="214"/>
      <c r="P573" s="215" t="s">
        <v>71</v>
      </c>
      <c r="Q573" s="216"/>
      <c r="S573" s="209" t="s">
        <v>72</v>
      </c>
      <c r="T573" s="210"/>
      <c r="U573" s="211" t="s">
        <v>73</v>
      </c>
      <c r="V573" s="212"/>
      <c r="W573" s="22"/>
      <c r="X573" s="213" t="s">
        <v>74</v>
      </c>
      <c r="Y573" s="214"/>
      <c r="Z573" s="215" t="s">
        <v>75</v>
      </c>
      <c r="AA573" s="216"/>
      <c r="AB573" s="22"/>
      <c r="AC573" s="209" t="s">
        <v>76</v>
      </c>
      <c r="AD573" s="210"/>
      <c r="AE573" s="211" t="s">
        <v>77</v>
      </c>
      <c r="AF573" s="212"/>
      <c r="AG573" s="22"/>
      <c r="AH573" s="213" t="s">
        <v>78</v>
      </c>
      <c r="AI573" s="214"/>
      <c r="AJ573" s="215" t="s">
        <v>79</v>
      </c>
      <c r="AK573" s="216"/>
      <c r="AL573" s="22"/>
      <c r="AM573" s="44" t="s">
        <v>6</v>
      </c>
      <c r="AO573" s="135" t="s">
        <v>42</v>
      </c>
      <c r="AP573" s="33"/>
      <c r="AQ573" s="32"/>
      <c r="AR573" s="32"/>
      <c r="AS573" s="32"/>
      <c r="AT573" s="32"/>
    </row>
    <row r="574" spans="2:46" ht="18.649999999999999" customHeight="1" thickTop="1" thickBot="1">
      <c r="D574" s="1">
        <v>0</v>
      </c>
      <c r="E574" s="8">
        <f t="shared" ref="E574" si="2525">$E$9*$B571</f>
        <v>0.92940440000000002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2526">D574*I571+F574*I574-E574*J571-G574*J574</f>
        <v>0</v>
      </c>
      <c r="O574" s="9">
        <f t="shared" ref="O574" si="2527">(D574*J571+E574*I571+F574*J574+G574*I574)</f>
        <v>0.92940440000000002</v>
      </c>
      <c r="P574" s="2">
        <f t="shared" ref="P574" si="2528">D574*K571+F574*K574-E574*L571-G574*L574</f>
        <v>-6.1262914134372872</v>
      </c>
      <c r="Q574" s="8">
        <f t="shared" ref="Q574" si="2529">(D574*L571+E574*K571+F574*L574+G574*K574)</f>
        <v>0</v>
      </c>
      <c r="S574" s="1">
        <v>0</v>
      </c>
      <c r="T574" s="8">
        <f t="shared" ref="T574" si="2530">$T$9*$B571</f>
        <v>1.9832355999999998</v>
      </c>
      <c r="U574" s="2">
        <v>1</v>
      </c>
      <c r="V574" s="8">
        <v>0</v>
      </c>
      <c r="X574" s="1">
        <f t="shared" ref="X574" si="2531">N574*S571+P574*S574-O574*T571-Q574*T574</f>
        <v>0</v>
      </c>
      <c r="Y574" s="9">
        <f t="shared" ref="Y574" si="2532">(N574*T571+O574*S571+P574*T574+Q574*S574)</f>
        <v>-11.220474827103146</v>
      </c>
      <c r="Z574" s="2">
        <f t="shared" ref="Z574" si="2533">N574*U571+P574*U574-O574*V571-Q574*V574</f>
        <v>-6.1262914134372872</v>
      </c>
      <c r="AA574" s="8">
        <f t="shared" ref="AA574" si="2534">(N574*V571+O574*U571+P574*V574+Q574*U574)</f>
        <v>0</v>
      </c>
      <c r="AB574" s="22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2535">X574*AC571+Z574*AC574-Y574*AD571-AA574*AD574</f>
        <v>0</v>
      </c>
      <c r="AI574" s="9">
        <f t="shared" ref="AI574" si="2536">(X574*AD571+Y574*AC571+Z574*AD574+AA574*AC574)</f>
        <v>-11.220474827103146</v>
      </c>
      <c r="AJ574" s="2">
        <f t="shared" ref="AJ574" si="2537">X574*AE571+Z574*AE574-Y574*AF571-AA574*AF574</f>
        <v>8.7916844362008817</v>
      </c>
      <c r="AK574" s="8">
        <f t="shared" ref="AK574" si="2538">(X574*AF571+Y574*AE571+Z574*AF574+AA574*AE574)</f>
        <v>0</v>
      </c>
      <c r="AM574" s="45">
        <f t="shared" ref="AM574" si="2539">(180/PI())*ATAN(-1*(($AH$9*AJ571+AL571+$AH$9*AJ574+AL574)/($AH$9*AI571+AK571+$AH$9*AI574+AK574)))</f>
        <v>21.393648133561079</v>
      </c>
      <c r="AO574" s="206">
        <f t="shared" ref="AO574" si="2540">20*LOG(((($AH$9*AH571+AJ571-$AH$9*AH574-AJ574)^2+($AH$9*AI571+AK571-$AH$9*AI574-AK574)^2)/(($AH$9*AH571+AJ571+$AH$9*AH574+AJ574)^2+($AH$9*AI571+AK571+$AH$9*AI574+AK574)^2))^0.5)</f>
        <v>-3.272012924899538E-2</v>
      </c>
      <c r="AP574" s="33"/>
      <c r="AQ574" s="32"/>
      <c r="AR574" s="32"/>
      <c r="AS574" s="32"/>
      <c r="AT574" s="32"/>
    </row>
    <row r="575" spans="2:46" ht="18.649999999999999" customHeight="1">
      <c r="AO575" s="33"/>
      <c r="AP575" s="33"/>
    </row>
    <row r="576" spans="2:46" ht="18.649999999999999" customHeight="1" thickBot="1">
      <c r="D576" s="22" t="s">
        <v>80</v>
      </c>
      <c r="E576" s="22"/>
      <c r="F576" s="22"/>
      <c r="G576" s="22"/>
      <c r="H576" s="22"/>
      <c r="I576" s="22" t="s">
        <v>81</v>
      </c>
      <c r="J576" s="22"/>
      <c r="K576" s="22"/>
      <c r="L576" s="22"/>
      <c r="M576" s="23"/>
      <c r="N576" s="23"/>
      <c r="O576" s="24" t="s">
        <v>82</v>
      </c>
      <c r="P576" s="23"/>
      <c r="Q576" s="23"/>
      <c r="R576" s="23"/>
      <c r="S576" s="22"/>
      <c r="T576" s="22" t="s">
        <v>83</v>
      </c>
      <c r="U576" s="23"/>
      <c r="V576" s="23"/>
      <c r="W576" s="23"/>
      <c r="X576" s="23"/>
      <c r="Y576" s="24" t="s">
        <v>84</v>
      </c>
      <c r="Z576" s="23"/>
      <c r="AA576" s="23"/>
      <c r="AB576" s="23"/>
      <c r="AC576" s="24" t="s">
        <v>85</v>
      </c>
      <c r="AD576" s="22"/>
      <c r="AE576" s="22"/>
      <c r="AF576" s="22"/>
      <c r="AG576" s="22"/>
      <c r="AH576" s="23"/>
      <c r="AI576" s="24" t="s">
        <v>86</v>
      </c>
      <c r="AJ576" s="23"/>
      <c r="AK576" s="23"/>
      <c r="AL576" s="22"/>
    </row>
    <row r="577" spans="2:46" ht="18.649999999999999" customHeight="1" thickBot="1">
      <c r="B577" s="11"/>
      <c r="D577" s="217" t="s">
        <v>55</v>
      </c>
      <c r="E577" s="218"/>
      <c r="F577" s="219" t="s">
        <v>56</v>
      </c>
      <c r="G577" s="220"/>
      <c r="H577" s="204"/>
      <c r="I577" s="217" t="s">
        <v>87</v>
      </c>
      <c r="J577" s="218"/>
      <c r="K577" s="219" t="s">
        <v>88</v>
      </c>
      <c r="L577" s="220"/>
      <c r="M577" s="23"/>
      <c r="N577" s="213" t="s">
        <v>57</v>
      </c>
      <c r="O577" s="214"/>
      <c r="P577" s="215" t="s">
        <v>58</v>
      </c>
      <c r="Q577" s="216"/>
      <c r="R577" s="23"/>
      <c r="S577" s="217" t="s">
        <v>59</v>
      </c>
      <c r="T577" s="218"/>
      <c r="U577" s="219" t="s">
        <v>60</v>
      </c>
      <c r="V577" s="220"/>
      <c r="W577" s="22"/>
      <c r="X577" s="213" t="s">
        <v>61</v>
      </c>
      <c r="Y577" s="214"/>
      <c r="Z577" s="215" t="s">
        <v>62</v>
      </c>
      <c r="AA577" s="216"/>
      <c r="AB577" s="22"/>
      <c r="AC577" s="217" t="s">
        <v>63</v>
      </c>
      <c r="AD577" s="218"/>
      <c r="AE577" s="219" t="s">
        <v>89</v>
      </c>
      <c r="AF577" s="220"/>
      <c r="AG577" s="22"/>
      <c r="AH577" s="213" t="s">
        <v>64</v>
      </c>
      <c r="AI577" s="214"/>
      <c r="AJ577" s="215" t="s">
        <v>65</v>
      </c>
      <c r="AK577" s="216"/>
      <c r="AL577" s="22"/>
      <c r="AM577" s="25" t="s">
        <v>2</v>
      </c>
      <c r="AO577" s="132" t="s">
        <v>41</v>
      </c>
      <c r="AQ577" s="32"/>
      <c r="AR577" s="32"/>
      <c r="AS577" s="32"/>
      <c r="AT577" s="32"/>
    </row>
    <row r="578" spans="2:46" ht="18.649999999999999" customHeight="1" thickTop="1" thickBot="1">
      <c r="B578" s="36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9">
        <f t="shared" ref="L578" si="2541">IF(0=(1-$J$9*$K$9*$B578^2),10^14,$B578*$K$9/(1-$J$9*$K$9*$B578^2))</f>
        <v>8.5692873654396227</v>
      </c>
      <c r="N578" s="1">
        <f t="shared" ref="N578" si="2542">D578*I578+F578*I581-E578*J578-G578*J581</f>
        <v>1</v>
      </c>
      <c r="O578" s="9">
        <f t="shared" ref="O578" si="2543">(D578*J578+E578*I578+F578*J581+G578*I581)</f>
        <v>0</v>
      </c>
      <c r="P578" s="2">
        <f t="shared" ref="P578" si="2544">D578*K578+F578*K581-E578*L578-G578*L581</f>
        <v>0</v>
      </c>
      <c r="Q578" s="8">
        <f t="shared" ref="Q578" si="2545">(D578*L578+E578*K578+F578*L581+G578*K581)</f>
        <v>8.5692873654396227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2546">N578*S578+P578*S581-O578*T578-Q578*T581</f>
        <v>-16.202170840133117</v>
      </c>
      <c r="Y578" s="9">
        <f t="shared" ref="Y578" si="2547">(N578*T578+O578*S578+P578*T581+Q578*S581)</f>
        <v>0</v>
      </c>
      <c r="Z578" s="2">
        <f t="shared" ref="Z578" si="2548">N578*U578+P578*U581-O578*V578-Q578*V581</f>
        <v>0</v>
      </c>
      <c r="AA578" s="8">
        <f t="shared" ref="AA578" si="2549">(N578*V578+O578*U578+P578*V581+Q578*U581)</f>
        <v>8.5692873654396227</v>
      </c>
      <c r="AB578" s="22"/>
      <c r="AC578" s="1">
        <v>1</v>
      </c>
      <c r="AD578" s="9">
        <v>0</v>
      </c>
      <c r="AE578" s="2">
        <v>0</v>
      </c>
      <c r="AF578" s="9">
        <f t="shared" ref="AF578" si="2550">$B578*$AE$9</f>
        <v>1.3457454</v>
      </c>
      <c r="AH578" s="1">
        <f t="shared" ref="AH578" si="2551">X578*AC578+Z578*AC581-Y578*AD578-AA578*AD581</f>
        <v>-16.202170840133117</v>
      </c>
      <c r="AI578" s="9">
        <f t="shared" ref="AI578" si="2552">(X578*AD578+Y578*AC578+Z578*AD581+AA578*AC581)</f>
        <v>0</v>
      </c>
      <c r="AJ578" s="2">
        <f t="shared" ref="AJ578" si="2553">X578*AE578+Z578*AE581-Y578*AF578-AA578*AF581</f>
        <v>0</v>
      </c>
      <c r="AK578" s="8">
        <f t="shared" ref="AK578" si="2554">(X578*AF578+Y578*AE578+Z578*AF581+AA578*AE581)</f>
        <v>-13.234709512683656</v>
      </c>
      <c r="AM578" s="26">
        <f t="shared" ref="AM578" si="2555">20*LOG((2*$AH$9)/(($AH$9*AH578+AJ578+$AH$9*AH581+AJ581)^2+($AH$9*AI578+AK578+$AH$9*AI581+AK581)^2)^0.5)</f>
        <v>-22.614778878241957</v>
      </c>
      <c r="AO578" s="133">
        <f t="shared" ref="AO578" si="2556">((AI578^2+AJ578^2+AK578^2+AL578^2)/(AI581^2+AJ581^2+AK581^2+AL581^2))^0.5</f>
        <v>0.77624113094250358</v>
      </c>
      <c r="AP578" s="13"/>
      <c r="AQ578" s="32"/>
      <c r="AR578" s="32"/>
      <c r="AS578" s="32"/>
      <c r="AT578" s="32"/>
    </row>
    <row r="579" spans="2:46" ht="18.649999999999999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O579" s="134"/>
      <c r="AP579" s="33"/>
      <c r="AQ579" s="32"/>
      <c r="AR579" s="32"/>
      <c r="AS579" s="32"/>
      <c r="AT579" s="32"/>
    </row>
    <row r="580" spans="2:46" ht="18.649999999999999" customHeight="1" thickBot="1">
      <c r="D580" s="209" t="s">
        <v>66</v>
      </c>
      <c r="E580" s="210"/>
      <c r="F580" s="211" t="s">
        <v>67</v>
      </c>
      <c r="G580" s="212"/>
      <c r="H580" s="204"/>
      <c r="I580" s="209" t="s">
        <v>68</v>
      </c>
      <c r="J580" s="210"/>
      <c r="K580" s="211" t="s">
        <v>69</v>
      </c>
      <c r="L580" s="212"/>
      <c r="N580" s="213" t="s">
        <v>70</v>
      </c>
      <c r="O580" s="214"/>
      <c r="P580" s="215" t="s">
        <v>71</v>
      </c>
      <c r="Q580" s="216"/>
      <c r="S580" s="209" t="s">
        <v>72</v>
      </c>
      <c r="T580" s="210"/>
      <c r="U580" s="211" t="s">
        <v>73</v>
      </c>
      <c r="V580" s="212"/>
      <c r="W580" s="22"/>
      <c r="X580" s="213" t="s">
        <v>74</v>
      </c>
      <c r="Y580" s="214"/>
      <c r="Z580" s="215" t="s">
        <v>75</v>
      </c>
      <c r="AA580" s="216"/>
      <c r="AB580" s="22"/>
      <c r="AC580" s="209" t="s">
        <v>76</v>
      </c>
      <c r="AD580" s="210"/>
      <c r="AE580" s="211" t="s">
        <v>77</v>
      </c>
      <c r="AF580" s="212"/>
      <c r="AG580" s="22"/>
      <c r="AH580" s="213" t="s">
        <v>78</v>
      </c>
      <c r="AI580" s="214"/>
      <c r="AJ580" s="215" t="s">
        <v>79</v>
      </c>
      <c r="AK580" s="216"/>
      <c r="AL580" s="22"/>
      <c r="AM580" s="44" t="s">
        <v>6</v>
      </c>
      <c r="AO580" s="135" t="s">
        <v>42</v>
      </c>
      <c r="AP580" s="33"/>
      <c r="AQ580" s="32"/>
      <c r="AR580" s="32"/>
      <c r="AS580" s="32"/>
      <c r="AT580" s="32"/>
    </row>
    <row r="581" spans="2:46" ht="18.649999999999999" customHeight="1" thickTop="1" thickBot="1">
      <c r="D581" s="1">
        <v>0</v>
      </c>
      <c r="E581" s="8">
        <f t="shared" ref="E581" si="2557">$E$9*$B578</f>
        <v>0.94073859999999998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2558">D581*I578+F581*I581-E581*J578-G581*J581</f>
        <v>0</v>
      </c>
      <c r="O581" s="9">
        <f t="shared" ref="O581" si="2559">(D581*J578+E581*I578+F581*J581+G581*I581)</f>
        <v>0.94073859999999998</v>
      </c>
      <c r="P581" s="2">
        <f t="shared" ref="P581" si="2560">D581*K578+F581*K581-E581*L578-G581*L581</f>
        <v>-7.0614593991613592</v>
      </c>
      <c r="Q581" s="8">
        <f t="shared" ref="Q581" si="2561">(D581*L578+E581*K578+F581*L581+G581*K581)</f>
        <v>0</v>
      </c>
      <c r="S581" s="1">
        <v>0</v>
      </c>
      <c r="T581" s="8">
        <f t="shared" ref="T581" si="2562">$T$9*$B578</f>
        <v>2.0074213999999997</v>
      </c>
      <c r="U581" s="2">
        <v>1</v>
      </c>
      <c r="V581" s="8">
        <v>0</v>
      </c>
      <c r="X581" s="1">
        <f t="shared" ref="X581" si="2563">N581*S578+P581*S581-O581*T578-Q581*T581</f>
        <v>0</v>
      </c>
      <c r="Y581" s="9">
        <f t="shared" ref="Y581" si="2564">(N581*T578+O581*S578+P581*T581+Q581*S581)</f>
        <v>-13.234586113107653</v>
      </c>
      <c r="Z581" s="2">
        <f t="shared" ref="Z581" si="2565">N581*U578+P581*U581-O581*V578-Q581*V581</f>
        <v>-7.0614593991613592</v>
      </c>
      <c r="AA581" s="8">
        <f t="shared" ref="AA581" si="2566">(N581*V578+O581*U578+P581*V581+Q581*U581)</f>
        <v>0</v>
      </c>
      <c r="AB581" s="22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2567">X581*AC578+Z581*AC581-Y581*AD578-AA581*AD581</f>
        <v>0</v>
      </c>
      <c r="AI581" s="9">
        <f t="shared" ref="AI581" si="2568">(X581*AD578+Y581*AC578+Z581*AD581+AA581*AC581)</f>
        <v>-13.234586113107653</v>
      </c>
      <c r="AJ581" s="2">
        <f t="shared" ref="AJ581" si="2569">X581*AE578+Z581*AE581-Y581*AF578-AA581*AF581</f>
        <v>10.748923983457145</v>
      </c>
      <c r="AK581" s="8">
        <f t="shared" ref="AK581" si="2570">(X581*AF578+Y581*AE578+Z581*AF581+AA581*AE581)</f>
        <v>0</v>
      </c>
      <c r="AM581" s="45">
        <f t="shared" ref="AM581" si="2571">(180/PI())*ATAN(-1*(($AH$9*AJ578+AL578+$AH$9*AJ581+AL581)/($AH$9*AI578+AK578+$AH$9*AI581+AK581)))</f>
        <v>22.101593570671444</v>
      </c>
      <c r="AO581" s="206">
        <f t="shared" ref="AO581" si="2572">20*LOG(((($AH$9*AH578+AJ578-$AH$9*AH581-AJ581)^2+($AH$9*AI578+AK578-$AH$9*AI581-AK581)^2)/(($AH$9*AH578+AJ578+$AH$9*AH581+AJ581)^2+($AH$9*AI578+AK578+$AH$9*AI581+AK581)^2))^0.5)</f>
        <v>-2.385055037335089E-2</v>
      </c>
      <c r="AP581" s="33"/>
      <c r="AQ581" s="32"/>
      <c r="AR581" s="32"/>
      <c r="AS581" s="32"/>
      <c r="AT581" s="32"/>
    </row>
    <row r="582" spans="2:46" ht="18.649999999999999" customHeight="1">
      <c r="AO582" s="33"/>
      <c r="AP582" s="33"/>
    </row>
    <row r="583" spans="2:46" ht="18.649999999999999" customHeight="1" thickBot="1">
      <c r="D583" s="22" t="s">
        <v>80</v>
      </c>
      <c r="E583" s="22"/>
      <c r="F583" s="22"/>
      <c r="G583" s="22"/>
      <c r="H583" s="22"/>
      <c r="I583" s="22" t="s">
        <v>81</v>
      </c>
      <c r="J583" s="22"/>
      <c r="K583" s="22"/>
      <c r="L583" s="22"/>
      <c r="M583" s="23"/>
      <c r="N583" s="23"/>
      <c r="O583" s="24" t="s">
        <v>82</v>
      </c>
      <c r="P583" s="23"/>
      <c r="Q583" s="23"/>
      <c r="R583" s="23"/>
      <c r="S583" s="22"/>
      <c r="T583" s="22" t="s">
        <v>83</v>
      </c>
      <c r="U583" s="23"/>
      <c r="V583" s="23"/>
      <c r="W583" s="23"/>
      <c r="X583" s="23"/>
      <c r="Y583" s="24" t="s">
        <v>84</v>
      </c>
      <c r="Z583" s="23"/>
      <c r="AA583" s="23"/>
      <c r="AB583" s="23"/>
      <c r="AC583" s="24" t="s">
        <v>85</v>
      </c>
      <c r="AD583" s="22"/>
      <c r="AE583" s="22"/>
      <c r="AF583" s="22"/>
      <c r="AG583" s="22"/>
      <c r="AH583" s="23"/>
      <c r="AI583" s="24" t="s">
        <v>86</v>
      </c>
      <c r="AJ583" s="23"/>
      <c r="AK583" s="23"/>
      <c r="AL583" s="22"/>
    </row>
    <row r="584" spans="2:46" ht="18.649999999999999" customHeight="1" thickBot="1">
      <c r="B584" s="11"/>
      <c r="D584" s="217" t="s">
        <v>55</v>
      </c>
      <c r="E584" s="218"/>
      <c r="F584" s="219" t="s">
        <v>56</v>
      </c>
      <c r="G584" s="220"/>
      <c r="H584" s="204"/>
      <c r="I584" s="217" t="s">
        <v>87</v>
      </c>
      <c r="J584" s="218"/>
      <c r="K584" s="219" t="s">
        <v>88</v>
      </c>
      <c r="L584" s="220"/>
      <c r="M584" s="23"/>
      <c r="N584" s="213" t="s">
        <v>57</v>
      </c>
      <c r="O584" s="214"/>
      <c r="P584" s="215" t="s">
        <v>58</v>
      </c>
      <c r="Q584" s="216"/>
      <c r="R584" s="23"/>
      <c r="S584" s="217" t="s">
        <v>59</v>
      </c>
      <c r="T584" s="218"/>
      <c r="U584" s="219" t="s">
        <v>60</v>
      </c>
      <c r="V584" s="220"/>
      <c r="W584" s="22"/>
      <c r="X584" s="213" t="s">
        <v>61</v>
      </c>
      <c r="Y584" s="214"/>
      <c r="Z584" s="215" t="s">
        <v>62</v>
      </c>
      <c r="AA584" s="216"/>
      <c r="AB584" s="22"/>
      <c r="AC584" s="217" t="s">
        <v>63</v>
      </c>
      <c r="AD584" s="218"/>
      <c r="AE584" s="219" t="s">
        <v>89</v>
      </c>
      <c r="AF584" s="220"/>
      <c r="AG584" s="22"/>
      <c r="AH584" s="213" t="s">
        <v>64</v>
      </c>
      <c r="AI584" s="214"/>
      <c r="AJ584" s="215" t="s">
        <v>65</v>
      </c>
      <c r="AK584" s="216"/>
      <c r="AL584" s="22"/>
      <c r="AM584" s="25" t="s">
        <v>2</v>
      </c>
      <c r="AO584" s="132" t="s">
        <v>41</v>
      </c>
      <c r="AQ584" s="32"/>
      <c r="AR584" s="32"/>
      <c r="AS584" s="32"/>
      <c r="AT584" s="32"/>
    </row>
    <row r="585" spans="2:46" ht="18.649999999999999" customHeight="1" thickTop="1" thickBot="1">
      <c r="B585" s="36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9">
        <f t="shared" ref="L585" si="2573">IF(0=(1-$J$9*$K$9*$B585^2),10^14,$B585*$K$9/(1-$J$9*$K$9*$B585^2))</f>
        <v>9.6942667107517284</v>
      </c>
      <c r="N585" s="1">
        <f t="shared" ref="N585" si="2574">D585*I585+F585*I588-E585*J585-G585*J588</f>
        <v>1</v>
      </c>
      <c r="O585" s="9">
        <f t="shared" ref="O585" si="2575">(D585*J585+E585*I585+F585*J588+G585*I588)</f>
        <v>0</v>
      </c>
      <c r="P585" s="2">
        <f t="shared" ref="P585" si="2576">D585*K585+F585*K588-E585*L585-G585*L588</f>
        <v>0</v>
      </c>
      <c r="Q585" s="8">
        <f t="shared" ref="Q585" si="2577">(D585*L585+E585*K585+F585*L588+G585*K588)</f>
        <v>9.6942667107517284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2578">N585*S585+P585*S588-O585*T585-Q585*T588</f>
        <v>-18.694942048283526</v>
      </c>
      <c r="Y585" s="9">
        <f t="shared" ref="Y585" si="2579">(N585*T585+O585*S585+P585*T588+Q585*S588)</f>
        <v>0</v>
      </c>
      <c r="Z585" s="2">
        <f t="shared" ref="Z585" si="2580">N585*U585+P585*U588-O585*V585-Q585*V588</f>
        <v>0</v>
      </c>
      <c r="AA585" s="8">
        <f t="shared" ref="AA585" si="2581">(N585*V585+O585*U585+P585*V588+Q585*U588)</f>
        <v>9.6942667107517284</v>
      </c>
      <c r="AB585" s="22"/>
      <c r="AC585" s="1">
        <v>1</v>
      </c>
      <c r="AD585" s="9">
        <v>0</v>
      </c>
      <c r="AE585" s="2">
        <v>0</v>
      </c>
      <c r="AF585" s="9">
        <f t="shared" ref="AF585" si="2582">$B585*$AE$9</f>
        <v>1.3619592</v>
      </c>
      <c r="AH585" s="1">
        <f t="shared" ref="AH585" si="2583">X585*AC585+Z585*AC588-Y585*AD585-AA585*AD588</f>
        <v>-18.694942048283526</v>
      </c>
      <c r="AI585" s="9">
        <f t="shared" ref="AI585" si="2584">(X585*AD585+Y585*AC585+Z585*AD588+AA585*AC588)</f>
        <v>0</v>
      </c>
      <c r="AJ585" s="2">
        <f t="shared" ref="AJ585" si="2585">X585*AE585+Z585*AE588-Y585*AF585-AA585*AF588</f>
        <v>0</v>
      </c>
      <c r="AK585" s="8">
        <f t="shared" ref="AK585" si="2586">(X585*AF585+Y585*AE585+Z585*AF588+AA585*AE588)</f>
        <v>-15.767481605374863</v>
      </c>
      <c r="AM585" s="26">
        <f t="shared" ref="AM585" si="2587">20*LOG((2*$AH$9)/(($AH$9*AH585+AJ585+$AH$9*AH588+AJ588)^2+($AH$9*AI585+AK585+$AH$9*AI588+AK588)^2)^0.5)</f>
        <v>-24.0830301437137</v>
      </c>
      <c r="AO585" s="133">
        <f t="shared" ref="AO585" si="2588">((AI585^2+AJ585^2+AK585^2+AL585^2)/(AI588^2+AJ588^2+AK588^2+AL588^2))^0.5</f>
        <v>0.76570559476310285</v>
      </c>
      <c r="AP585" s="13"/>
      <c r="AQ585" s="32"/>
      <c r="AR585" s="32"/>
      <c r="AS585" s="32"/>
      <c r="AT585" s="32"/>
    </row>
    <row r="586" spans="2:46" ht="18.649999999999999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O586" s="134"/>
      <c r="AP586" s="33"/>
      <c r="AQ586" s="32"/>
      <c r="AR586" s="32"/>
      <c r="AS586" s="32"/>
      <c r="AT586" s="32"/>
    </row>
    <row r="587" spans="2:46" ht="18.649999999999999" customHeight="1" thickBot="1">
      <c r="D587" s="209" t="s">
        <v>66</v>
      </c>
      <c r="E587" s="210"/>
      <c r="F587" s="211" t="s">
        <v>67</v>
      </c>
      <c r="G587" s="212"/>
      <c r="H587" s="204"/>
      <c r="I587" s="209" t="s">
        <v>68</v>
      </c>
      <c r="J587" s="210"/>
      <c r="K587" s="211" t="s">
        <v>69</v>
      </c>
      <c r="L587" s="212"/>
      <c r="N587" s="213" t="s">
        <v>70</v>
      </c>
      <c r="O587" s="214"/>
      <c r="P587" s="215" t="s">
        <v>71</v>
      </c>
      <c r="Q587" s="216"/>
      <c r="S587" s="209" t="s">
        <v>72</v>
      </c>
      <c r="T587" s="210"/>
      <c r="U587" s="211" t="s">
        <v>73</v>
      </c>
      <c r="V587" s="212"/>
      <c r="W587" s="22"/>
      <c r="X587" s="213" t="s">
        <v>74</v>
      </c>
      <c r="Y587" s="214"/>
      <c r="Z587" s="215" t="s">
        <v>75</v>
      </c>
      <c r="AA587" s="216"/>
      <c r="AB587" s="22"/>
      <c r="AC587" s="209" t="s">
        <v>76</v>
      </c>
      <c r="AD587" s="210"/>
      <c r="AE587" s="211" t="s">
        <v>77</v>
      </c>
      <c r="AF587" s="212"/>
      <c r="AG587" s="22"/>
      <c r="AH587" s="213" t="s">
        <v>78</v>
      </c>
      <c r="AI587" s="214"/>
      <c r="AJ587" s="215" t="s">
        <v>79</v>
      </c>
      <c r="AK587" s="216"/>
      <c r="AL587" s="22"/>
      <c r="AM587" s="44" t="s">
        <v>6</v>
      </c>
      <c r="AO587" s="135" t="s">
        <v>42</v>
      </c>
      <c r="AP587" s="33"/>
      <c r="AQ587" s="32"/>
      <c r="AR587" s="32"/>
      <c r="AS587" s="32"/>
      <c r="AT587" s="32"/>
    </row>
    <row r="588" spans="2:46" ht="18.649999999999999" customHeight="1" thickTop="1" thickBot="1">
      <c r="D588" s="1">
        <v>0</v>
      </c>
      <c r="E588" s="8">
        <f t="shared" ref="E588" si="2589">$E$9*$B585</f>
        <v>0.95207280000000005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2590">D588*I585+F588*I588-E588*J585-G588*J588</f>
        <v>0</v>
      </c>
      <c r="O588" s="9">
        <f t="shared" ref="O588" si="2591">(D588*J585+E588*I585+F588*J588+G588*I588)</f>
        <v>0.95207280000000005</v>
      </c>
      <c r="P588" s="2">
        <f t="shared" ref="P588" si="2592">D588*K585+F588*K588-E588*L585-G588*L588</f>
        <v>-8.2296476512521881</v>
      </c>
      <c r="Q588" s="8">
        <f t="shared" ref="Q588" si="2593">(D588*L585+E588*K585+F588*L588+G588*K588)</f>
        <v>0</v>
      </c>
      <c r="S588" s="1">
        <v>0</v>
      </c>
      <c r="T588" s="8">
        <f t="shared" ref="T588" si="2594">$T$9*$B585</f>
        <v>2.0316071999999998</v>
      </c>
      <c r="U588" s="2">
        <v>1</v>
      </c>
      <c r="V588" s="8">
        <v>0</v>
      </c>
      <c r="X588" s="1">
        <f t="shared" ref="X588" si="2595">N588*S585+P588*S588-O588*T585-Q588*T588</f>
        <v>0</v>
      </c>
      <c r="Y588" s="9">
        <f t="shared" ref="Y588" si="2596">(N588*T585+O588*S585+P588*T588+Q588*S588)</f>
        <v>-15.767338621747033</v>
      </c>
      <c r="Z588" s="2">
        <f t="shared" ref="Z588" si="2597">N588*U585+P588*U588-O588*V585-Q588*V588</f>
        <v>-8.2296476512521881</v>
      </c>
      <c r="AA588" s="8">
        <f t="shared" ref="AA588" si="2598">(N588*V585+O588*U585+P588*V588+Q588*U588)</f>
        <v>0</v>
      </c>
      <c r="AB588" s="22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2599">X588*AC585+Z588*AC588-Y588*AD585-AA588*AD588</f>
        <v>0</v>
      </c>
      <c r="AI588" s="9">
        <f t="shared" ref="AI588" si="2600">(X588*AD585+Y588*AC585+Z588*AD588+AA588*AC588)</f>
        <v>-15.767338621747033</v>
      </c>
      <c r="AJ588" s="2">
        <f t="shared" ref="AJ588" si="2601">X588*AE585+Z588*AE588-Y588*AF585-AA588*AF588</f>
        <v>13.244824244151504</v>
      </c>
      <c r="AK588" s="8">
        <f t="shared" ref="AK588" si="2602">(X588*AF585+Y588*AE585+Z588*AF588+AA588*AE588)</f>
        <v>0</v>
      </c>
      <c r="AM588" s="45">
        <f t="shared" ref="AM588" si="2603">(180/PI())*ATAN(-1*(($AH$9*AJ585+AL585+$AH$9*AJ588+AL588)/($AH$9*AI585+AK585+$AH$9*AI588+AK588)))</f>
        <v>22.782714234174943</v>
      </c>
      <c r="AO588" s="206">
        <f t="shared" ref="AO588" si="2604">20*LOG(((($AH$9*AH585+AJ585-$AH$9*AH588-AJ588)^2+($AH$9*AI585+AK585-$AH$9*AI588-AK588)^2)/(($AH$9*AH585+AJ585+$AH$9*AH588+AJ588)^2+($AH$9*AI585+AK585+$AH$9*AI588+AK588)^2))^0.5)</f>
        <v>-1.699537644697393E-2</v>
      </c>
      <c r="AP588" s="33"/>
      <c r="AQ588" s="32"/>
      <c r="AR588" s="32"/>
      <c r="AS588" s="32"/>
      <c r="AT588" s="32"/>
    </row>
    <row r="589" spans="2:46" ht="18.649999999999999" customHeight="1">
      <c r="AO589" s="33"/>
      <c r="AP589" s="33"/>
    </row>
    <row r="590" spans="2:46" ht="18.649999999999999" customHeight="1" thickBot="1">
      <c r="D590" s="22" t="s">
        <v>80</v>
      </c>
      <c r="E590" s="22"/>
      <c r="F590" s="22"/>
      <c r="G590" s="22"/>
      <c r="H590" s="22"/>
      <c r="I590" s="22" t="s">
        <v>81</v>
      </c>
      <c r="J590" s="22"/>
      <c r="K590" s="22"/>
      <c r="L590" s="22"/>
      <c r="M590" s="23"/>
      <c r="N590" s="23"/>
      <c r="O590" s="24" t="s">
        <v>82</v>
      </c>
      <c r="P590" s="23"/>
      <c r="Q590" s="23"/>
      <c r="R590" s="23"/>
      <c r="S590" s="22"/>
      <c r="T590" s="22" t="s">
        <v>83</v>
      </c>
      <c r="U590" s="23"/>
      <c r="V590" s="23"/>
      <c r="W590" s="23"/>
      <c r="X590" s="23"/>
      <c r="Y590" s="24" t="s">
        <v>84</v>
      </c>
      <c r="Z590" s="23"/>
      <c r="AA590" s="23"/>
      <c r="AB590" s="23"/>
      <c r="AC590" s="24" t="s">
        <v>85</v>
      </c>
      <c r="AD590" s="22"/>
      <c r="AE590" s="22"/>
      <c r="AF590" s="22"/>
      <c r="AG590" s="22"/>
      <c r="AH590" s="23"/>
      <c r="AI590" s="24" t="s">
        <v>86</v>
      </c>
      <c r="AJ590" s="23"/>
      <c r="AK590" s="23"/>
      <c r="AL590" s="22"/>
    </row>
    <row r="591" spans="2:46" ht="18.649999999999999" customHeight="1" thickBot="1">
      <c r="B591" s="11"/>
      <c r="D591" s="217" t="s">
        <v>55</v>
      </c>
      <c r="E591" s="218"/>
      <c r="F591" s="219" t="s">
        <v>56</v>
      </c>
      <c r="G591" s="220"/>
      <c r="H591" s="204"/>
      <c r="I591" s="217" t="s">
        <v>87</v>
      </c>
      <c r="J591" s="218"/>
      <c r="K591" s="219" t="s">
        <v>88</v>
      </c>
      <c r="L591" s="220"/>
      <c r="M591" s="23"/>
      <c r="N591" s="213" t="s">
        <v>57</v>
      </c>
      <c r="O591" s="214"/>
      <c r="P591" s="215" t="s">
        <v>58</v>
      </c>
      <c r="Q591" s="216"/>
      <c r="R591" s="23"/>
      <c r="S591" s="217" t="s">
        <v>59</v>
      </c>
      <c r="T591" s="218"/>
      <c r="U591" s="219" t="s">
        <v>60</v>
      </c>
      <c r="V591" s="220"/>
      <c r="W591" s="22"/>
      <c r="X591" s="213" t="s">
        <v>61</v>
      </c>
      <c r="Y591" s="214"/>
      <c r="Z591" s="215" t="s">
        <v>62</v>
      </c>
      <c r="AA591" s="216"/>
      <c r="AB591" s="22"/>
      <c r="AC591" s="217" t="s">
        <v>63</v>
      </c>
      <c r="AD591" s="218"/>
      <c r="AE591" s="219" t="s">
        <v>89</v>
      </c>
      <c r="AF591" s="220"/>
      <c r="AG591" s="22"/>
      <c r="AH591" s="213" t="s">
        <v>64</v>
      </c>
      <c r="AI591" s="214"/>
      <c r="AJ591" s="215" t="s">
        <v>65</v>
      </c>
      <c r="AK591" s="216"/>
      <c r="AL591" s="22"/>
      <c r="AM591" s="25" t="s">
        <v>2</v>
      </c>
      <c r="AO591" s="132" t="s">
        <v>41</v>
      </c>
      <c r="AQ591" s="32"/>
      <c r="AR591" s="32"/>
      <c r="AS591" s="32"/>
      <c r="AT591" s="32"/>
    </row>
    <row r="592" spans="2:46" ht="18.649999999999999" customHeight="1" thickTop="1" thickBot="1">
      <c r="B592" s="36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9">
        <f t="shared" ref="L592" si="2605">IF(0=(1-$J$9*$K$9*$B592^2),10^14,$B592*$K$9/(1-$J$9*$K$9*$B592^2))</f>
        <v>11.137532386925686</v>
      </c>
      <c r="N592" s="1">
        <f t="shared" ref="N592" si="2606">D592*I592+F592*I595-E592*J592-G592*J595</f>
        <v>1</v>
      </c>
      <c r="O592" s="9">
        <f t="shared" ref="O592" si="2607">(D592*J592+E592*I592+F592*J595+G592*I595)</f>
        <v>0</v>
      </c>
      <c r="P592" s="2">
        <f t="shared" ref="P592" si="2608">D592*K592+F592*K595-E592*L592-G592*L595</f>
        <v>0</v>
      </c>
      <c r="Q592" s="8">
        <f t="shared" ref="Q592" si="2609">(D592*L592+E592*K592+F592*L595+G592*K595)</f>
        <v>11.137532386925686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2610">N592*S592+P592*S595-O592*T592-Q592*T595</f>
        <v>-21.896461118315116</v>
      </c>
      <c r="Y592" s="9">
        <f t="shared" ref="Y592" si="2611">(N592*T592+O592*S592+P592*T595+Q592*S595)</f>
        <v>0</v>
      </c>
      <c r="Z592" s="2">
        <f t="shared" ref="Z592" si="2612">N592*U592+P592*U595-O592*V592-Q592*V595</f>
        <v>0</v>
      </c>
      <c r="AA592" s="8">
        <f t="shared" ref="AA592" si="2613">(N592*V592+O592*U592+P592*V595+Q592*U595)</f>
        <v>11.137532386925686</v>
      </c>
      <c r="AB592" s="22"/>
      <c r="AC592" s="1">
        <v>1</v>
      </c>
      <c r="AD592" s="9">
        <v>0</v>
      </c>
      <c r="AE592" s="2">
        <v>0</v>
      </c>
      <c r="AF592" s="9">
        <f t="shared" ref="AF592" si="2614">$B592*$AE$9</f>
        <v>1.3781730000000001</v>
      </c>
      <c r="AH592" s="1">
        <f t="shared" ref="AH592" si="2615">X592*AC592+Z592*AC595-Y592*AD592-AA592*AD595</f>
        <v>-21.896461118315116</v>
      </c>
      <c r="AI592" s="9">
        <f t="shared" ref="AI592" si="2616">(X592*AD592+Y592*AC592+Z592*AD595+AA592*AC595)</f>
        <v>0</v>
      </c>
      <c r="AJ592" s="2">
        <f t="shared" ref="AJ592" si="2617">X592*AE592+Z592*AE595-Y592*AF592-AA592*AF595</f>
        <v>0</v>
      </c>
      <c r="AK592" s="8">
        <f t="shared" ref="AK592" si="2618">(X592*AF592+Y592*AE592+Z592*AF595+AA592*AE595)</f>
        <v>-19.039579121886014</v>
      </c>
      <c r="AM592" s="26">
        <f t="shared" ref="AM592" si="2619">20*LOG((2*$AH$9)/(($AH$9*AH592+AJ592+$AH$9*AH595+AJ595)^2+($AH$9*AI592+AK592+$AH$9*AI595+AK595)^2)^0.5)</f>
        <v>-25.679162522616306</v>
      </c>
      <c r="AO592" s="133">
        <f t="shared" ref="AO592" si="2620">((AI592^2+AJ592^2+AK592^2+AL592^2)/(AI595^2+AJ595^2+AK595^2+AL595^2))^0.5</f>
        <v>0.75552285312909884</v>
      </c>
      <c r="AP592" s="13"/>
      <c r="AQ592" s="32"/>
      <c r="AR592" s="32"/>
      <c r="AS592" s="32"/>
      <c r="AT592" s="32"/>
    </row>
    <row r="593" spans="2:46" ht="18.649999999999999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O593" s="134"/>
      <c r="AP593" s="33"/>
      <c r="AQ593" s="32"/>
      <c r="AR593" s="32"/>
      <c r="AS593" s="32"/>
      <c r="AT593" s="32"/>
    </row>
    <row r="594" spans="2:46" ht="18.649999999999999" customHeight="1" thickBot="1">
      <c r="D594" s="209" t="s">
        <v>66</v>
      </c>
      <c r="E594" s="210"/>
      <c r="F594" s="211" t="s">
        <v>67</v>
      </c>
      <c r="G594" s="212"/>
      <c r="H594" s="204"/>
      <c r="I594" s="209" t="s">
        <v>68</v>
      </c>
      <c r="J594" s="210"/>
      <c r="K594" s="211" t="s">
        <v>69</v>
      </c>
      <c r="L594" s="212"/>
      <c r="N594" s="213" t="s">
        <v>70</v>
      </c>
      <c r="O594" s="214"/>
      <c r="P594" s="215" t="s">
        <v>71</v>
      </c>
      <c r="Q594" s="216"/>
      <c r="S594" s="209" t="s">
        <v>72</v>
      </c>
      <c r="T594" s="210"/>
      <c r="U594" s="211" t="s">
        <v>73</v>
      </c>
      <c r="V594" s="212"/>
      <c r="W594" s="22"/>
      <c r="X594" s="213" t="s">
        <v>74</v>
      </c>
      <c r="Y594" s="214"/>
      <c r="Z594" s="215" t="s">
        <v>75</v>
      </c>
      <c r="AA594" s="216"/>
      <c r="AB594" s="22"/>
      <c r="AC594" s="209" t="s">
        <v>76</v>
      </c>
      <c r="AD594" s="210"/>
      <c r="AE594" s="211" t="s">
        <v>77</v>
      </c>
      <c r="AF594" s="212"/>
      <c r="AG594" s="22"/>
      <c r="AH594" s="213" t="s">
        <v>78</v>
      </c>
      <c r="AI594" s="214"/>
      <c r="AJ594" s="215" t="s">
        <v>79</v>
      </c>
      <c r="AK594" s="216"/>
      <c r="AL594" s="22"/>
      <c r="AM594" s="44" t="s">
        <v>6</v>
      </c>
      <c r="AO594" s="135" t="s">
        <v>42</v>
      </c>
      <c r="AP594" s="33"/>
      <c r="AQ594" s="32"/>
      <c r="AR594" s="32"/>
      <c r="AS594" s="32"/>
      <c r="AT594" s="32"/>
    </row>
    <row r="595" spans="2:46" ht="18.649999999999999" customHeight="1" thickTop="1" thickBot="1">
      <c r="D595" s="1">
        <v>0</v>
      </c>
      <c r="E595" s="8">
        <f t="shared" ref="E595" si="2621">$E$9*$B592</f>
        <v>0.96340700000000001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2622">D595*I592+F595*I595-E595*J592-G595*J595</f>
        <v>0</v>
      </c>
      <c r="O595" s="9">
        <f t="shared" ref="O595" si="2623">(D595*J592+E595*I592+F595*J595+G595*I595)</f>
        <v>0.96340700000000001</v>
      </c>
      <c r="P595" s="2">
        <f t="shared" ref="P595" si="2624">D595*K592+F595*K595-E595*L592-G595*L595</f>
        <v>-9.7299766642909145</v>
      </c>
      <c r="Q595" s="8">
        <f t="shared" ref="Q595" si="2625">(D595*L592+E595*K592+F595*L595+G595*K595)</f>
        <v>0</v>
      </c>
      <c r="S595" s="1">
        <v>0</v>
      </c>
      <c r="T595" s="8">
        <f t="shared" ref="T595" si="2626">$T$9*$B592</f>
        <v>2.055793</v>
      </c>
      <c r="U595" s="2">
        <v>1</v>
      </c>
      <c r="V595" s="8">
        <v>0</v>
      </c>
      <c r="X595" s="1">
        <f t="shared" ref="X595" si="2627">N595*S592+P595*S595-O595*T592-Q595*T595</f>
        <v>0</v>
      </c>
      <c r="Y595" s="9">
        <f t="shared" ref="Y595" si="2628">(N595*T592+O595*S592+P595*T595+Q595*S595)</f>
        <v>-19.03941091661261</v>
      </c>
      <c r="Z595" s="2">
        <f t="shared" ref="Z595" si="2629">N595*U592+P595*U595-O595*V592-Q595*V595</f>
        <v>-9.7299766642909145</v>
      </c>
      <c r="AA595" s="8">
        <f t="shared" ref="AA595" si="2630">(N595*V592+O595*U592+P595*V595+Q595*U595)</f>
        <v>0</v>
      </c>
      <c r="AB595" s="22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2631">X595*AC592+Z595*AC595-Y595*AD592-AA595*AD595</f>
        <v>0</v>
      </c>
      <c r="AI595" s="9">
        <f t="shared" ref="AI595" si="2632">(X595*AD592+Y595*AC592+Z595*AD595+AA595*AC595)</f>
        <v>-19.03941091661261</v>
      </c>
      <c r="AJ595" s="2">
        <f t="shared" ref="AJ595" si="2633">X595*AE592+Z595*AE595-Y595*AF592-AA595*AF595</f>
        <v>16.509625396889838</v>
      </c>
      <c r="AK595" s="8">
        <f t="shared" ref="AK595" si="2634">(X595*AF592+Y595*AE592+Z595*AF595+AA595*AE595)</f>
        <v>0</v>
      </c>
      <c r="AM595" s="45">
        <f t="shared" ref="AM595" si="2635">(180/PI())*ATAN(-1*(($AH$9*AJ592+AL592+$AH$9*AJ595+AL595)/($AH$9*AI592+AK592+$AH$9*AI595+AK595)))</f>
        <v>23.439750531099378</v>
      </c>
      <c r="AO595" s="206">
        <f t="shared" ref="AO595" si="2636">20*LOG(((($AH$9*AH592+AJ592-$AH$9*AH595-AJ595)^2+($AH$9*AI592+AK592-$AH$9*AI595-AK595)^2)/(($AH$9*AH592+AJ592+$AH$9*AH595+AJ595)^2+($AH$9*AI592+AK592+$AH$9*AI595+AK595)^2))^0.5)</f>
        <v>-1.1761317992732744E-2</v>
      </c>
      <c r="AP595" s="33"/>
      <c r="AQ595" s="32"/>
      <c r="AR595" s="32"/>
      <c r="AS595" s="32"/>
      <c r="AT595" s="32"/>
    </row>
    <row r="596" spans="2:46" ht="18.649999999999999" customHeight="1">
      <c r="AO596" s="33"/>
      <c r="AP596" s="33"/>
    </row>
    <row r="597" spans="2:46" ht="18.649999999999999" customHeight="1" thickBot="1">
      <c r="D597" s="22" t="s">
        <v>80</v>
      </c>
      <c r="E597" s="22"/>
      <c r="F597" s="22"/>
      <c r="G597" s="22"/>
      <c r="H597" s="22"/>
      <c r="I597" s="22" t="s">
        <v>81</v>
      </c>
      <c r="J597" s="22"/>
      <c r="K597" s="22"/>
      <c r="L597" s="22"/>
      <c r="M597" s="23"/>
      <c r="N597" s="23"/>
      <c r="O597" s="24" t="s">
        <v>82</v>
      </c>
      <c r="P597" s="23"/>
      <c r="Q597" s="23"/>
      <c r="R597" s="23"/>
      <c r="S597" s="22"/>
      <c r="T597" s="22" t="s">
        <v>83</v>
      </c>
      <c r="U597" s="23"/>
      <c r="V597" s="23"/>
      <c r="W597" s="23"/>
      <c r="X597" s="23"/>
      <c r="Y597" s="24" t="s">
        <v>84</v>
      </c>
      <c r="Z597" s="23"/>
      <c r="AA597" s="23"/>
      <c r="AB597" s="23"/>
      <c r="AC597" s="24" t="s">
        <v>85</v>
      </c>
      <c r="AD597" s="22"/>
      <c r="AE597" s="22"/>
      <c r="AF597" s="22"/>
      <c r="AG597" s="22"/>
      <c r="AH597" s="23"/>
      <c r="AI597" s="24" t="s">
        <v>86</v>
      </c>
      <c r="AJ597" s="23"/>
      <c r="AK597" s="23"/>
      <c r="AL597" s="22"/>
    </row>
    <row r="598" spans="2:46" ht="18.649999999999999" customHeight="1" thickBot="1">
      <c r="B598" s="11"/>
      <c r="D598" s="217" t="s">
        <v>55</v>
      </c>
      <c r="E598" s="218"/>
      <c r="F598" s="219" t="s">
        <v>56</v>
      </c>
      <c r="G598" s="220"/>
      <c r="H598" s="204"/>
      <c r="I598" s="217" t="s">
        <v>87</v>
      </c>
      <c r="J598" s="218"/>
      <c r="K598" s="219" t="s">
        <v>88</v>
      </c>
      <c r="L598" s="220"/>
      <c r="M598" s="23"/>
      <c r="N598" s="213" t="s">
        <v>57</v>
      </c>
      <c r="O598" s="214"/>
      <c r="P598" s="215" t="s">
        <v>58</v>
      </c>
      <c r="Q598" s="216"/>
      <c r="R598" s="23"/>
      <c r="S598" s="217" t="s">
        <v>59</v>
      </c>
      <c r="T598" s="218"/>
      <c r="U598" s="219" t="s">
        <v>60</v>
      </c>
      <c r="V598" s="220"/>
      <c r="W598" s="22"/>
      <c r="X598" s="213" t="s">
        <v>61</v>
      </c>
      <c r="Y598" s="214"/>
      <c r="Z598" s="215" t="s">
        <v>62</v>
      </c>
      <c r="AA598" s="216"/>
      <c r="AB598" s="22"/>
      <c r="AC598" s="217" t="s">
        <v>63</v>
      </c>
      <c r="AD598" s="218"/>
      <c r="AE598" s="219" t="s">
        <v>89</v>
      </c>
      <c r="AF598" s="220"/>
      <c r="AG598" s="22"/>
      <c r="AH598" s="213" t="s">
        <v>64</v>
      </c>
      <c r="AI598" s="214"/>
      <c r="AJ598" s="215" t="s">
        <v>65</v>
      </c>
      <c r="AK598" s="216"/>
      <c r="AL598" s="22"/>
      <c r="AM598" s="25" t="s">
        <v>2</v>
      </c>
      <c r="AO598" s="132" t="s">
        <v>41</v>
      </c>
      <c r="AQ598" s="32"/>
      <c r="AR598" s="32"/>
      <c r="AS598" s="32"/>
      <c r="AT598" s="32"/>
    </row>
    <row r="599" spans="2:46" ht="18.649999999999999" customHeight="1" thickTop="1" thickBot="1">
      <c r="B599" s="36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9">
        <f t="shared" ref="L599" si="2637">IF(0=(1-$J$9*$K$9*$B599^2),10^14,$B599*$K$9/(1-$J$9*$K$9*$B599^2))</f>
        <v>13.056885056421391</v>
      </c>
      <c r="N599" s="1">
        <f t="shared" ref="N599" si="2638">D599*I599+F599*I602-E599*J599-G599*J602</f>
        <v>1</v>
      </c>
      <c r="O599" s="9">
        <f t="shared" ref="O599" si="2639">(D599*J599+E599*I599+F599*J602+G599*I602)</f>
        <v>0</v>
      </c>
      <c r="P599" s="2">
        <f t="shared" ref="P599" si="2640">D599*K599+F599*K602-E599*L599-G599*L602</f>
        <v>0</v>
      </c>
      <c r="Q599" s="8">
        <f t="shared" ref="Q599" si="2641">(D599*L599+E599*K599+F599*L602+G599*K602)</f>
        <v>13.056885056421391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2642">N599*S599+P599*S602-O599*T599-Q599*T602</f>
        <v>-26.158044111393298</v>
      </c>
      <c r="Y599" s="9">
        <f t="shared" ref="Y599" si="2643">(N599*T599+O599*S599+P599*T602+Q599*S602)</f>
        <v>0</v>
      </c>
      <c r="Z599" s="2">
        <f t="shared" ref="Z599" si="2644">N599*U599+P599*U602-O599*V599-Q599*V602</f>
        <v>0</v>
      </c>
      <c r="AA599" s="8">
        <f t="shared" ref="AA599" si="2645">(N599*V599+O599*U599+P599*V602+Q599*U602)</f>
        <v>13.056885056421391</v>
      </c>
      <c r="AB599" s="22"/>
      <c r="AC599" s="1">
        <v>1</v>
      </c>
      <c r="AD599" s="9">
        <v>0</v>
      </c>
      <c r="AE599" s="2">
        <v>0</v>
      </c>
      <c r="AF599" s="9">
        <f t="shared" ref="AF599" si="2646">$B599*$AE$9</f>
        <v>1.3943867999999999</v>
      </c>
      <c r="AH599" s="1">
        <f t="shared" ref="AH599" si="2647">X599*AC599+Z599*AC602-Y599*AD599-AA599*AD602</f>
        <v>-26.158044111393298</v>
      </c>
      <c r="AI599" s="9">
        <f t="shared" ref="AI599" si="2648">(X599*AD599+Y599*AC599+Z599*AD602+AA599*AC602)</f>
        <v>0</v>
      </c>
      <c r="AJ599" s="2">
        <f t="shared" ref="AJ599" si="2649">X599*AE599+Z599*AE602-Y599*AF599-AA599*AF602</f>
        <v>0</v>
      </c>
      <c r="AK599" s="8">
        <f t="shared" ref="AK599" si="2650">(X599*AF599+Y599*AE599+Z599*AF602+AA599*AE602)</f>
        <v>-23.417546366323151</v>
      </c>
      <c r="AM599" s="26">
        <f t="shared" ref="AM599" si="2651">20*LOG((2*$AH$9)/(($AH$9*AH599+AJ599+$AH$9*AH602+AJ602)^2+($AH$9*AI599+AK599+$AH$9*AI602+AK602)^2)^0.5)</f>
        <v>-27.444658607262248</v>
      </c>
      <c r="AO599" s="133">
        <f t="shared" ref="AO599" si="2652">((AI599^2+AJ599^2+AK599^2+AL599^2)/(AI602^2+AJ602^2+AK602^2+AL602^2))^0.5</f>
        <v>0.74566862536230427</v>
      </c>
      <c r="AP599" s="13"/>
      <c r="AQ599" s="32"/>
      <c r="AR599" s="32"/>
      <c r="AS599" s="32"/>
      <c r="AT599" s="32"/>
    </row>
    <row r="600" spans="2:46" ht="18.649999999999999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O600" s="134"/>
      <c r="AP600" s="33"/>
      <c r="AQ600" s="32"/>
      <c r="AR600" s="32"/>
      <c r="AS600" s="32"/>
      <c r="AT600" s="32"/>
    </row>
    <row r="601" spans="2:46" ht="18.649999999999999" customHeight="1" thickBot="1">
      <c r="D601" s="209" t="s">
        <v>66</v>
      </c>
      <c r="E601" s="210"/>
      <c r="F601" s="211" t="s">
        <v>67</v>
      </c>
      <c r="G601" s="212"/>
      <c r="H601" s="204"/>
      <c r="I601" s="209" t="s">
        <v>68</v>
      </c>
      <c r="J601" s="210"/>
      <c r="K601" s="211" t="s">
        <v>69</v>
      </c>
      <c r="L601" s="212"/>
      <c r="N601" s="213" t="s">
        <v>70</v>
      </c>
      <c r="O601" s="214"/>
      <c r="P601" s="215" t="s">
        <v>71</v>
      </c>
      <c r="Q601" s="216"/>
      <c r="S601" s="209" t="s">
        <v>72</v>
      </c>
      <c r="T601" s="210"/>
      <c r="U601" s="211" t="s">
        <v>73</v>
      </c>
      <c r="V601" s="212"/>
      <c r="W601" s="22"/>
      <c r="X601" s="213" t="s">
        <v>74</v>
      </c>
      <c r="Y601" s="214"/>
      <c r="Z601" s="215" t="s">
        <v>75</v>
      </c>
      <c r="AA601" s="216"/>
      <c r="AB601" s="22"/>
      <c r="AC601" s="209" t="s">
        <v>76</v>
      </c>
      <c r="AD601" s="210"/>
      <c r="AE601" s="211" t="s">
        <v>77</v>
      </c>
      <c r="AF601" s="212"/>
      <c r="AG601" s="22"/>
      <c r="AH601" s="213" t="s">
        <v>78</v>
      </c>
      <c r="AI601" s="214"/>
      <c r="AJ601" s="215" t="s">
        <v>79</v>
      </c>
      <c r="AK601" s="216"/>
      <c r="AL601" s="22"/>
      <c r="AM601" s="44" t="s">
        <v>6</v>
      </c>
      <c r="AO601" s="135" t="s">
        <v>42</v>
      </c>
      <c r="AP601" s="33"/>
      <c r="AQ601" s="32"/>
      <c r="AR601" s="32"/>
      <c r="AS601" s="32"/>
      <c r="AT601" s="32"/>
    </row>
    <row r="602" spans="2:46" ht="18.649999999999999" customHeight="1" thickTop="1" thickBot="1">
      <c r="D602" s="1">
        <v>0</v>
      </c>
      <c r="E602" s="8">
        <f t="shared" ref="E602" si="2653">$E$9*$B599</f>
        <v>0.97474120000000009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2654">D602*I599+F602*I602-E602*J599-G602*J602</f>
        <v>0</v>
      </c>
      <c r="O602" s="9">
        <f t="shared" ref="O602" si="2655">(D602*J599+E602*I599+F602*J602+G602*I602)</f>
        <v>0.97474120000000009</v>
      </c>
      <c r="P602" s="2">
        <f t="shared" ref="P602" si="2656">D602*K599+F602*K602-E602*L599-G602*L602</f>
        <v>-11.727083808158255</v>
      </c>
      <c r="Q602" s="8">
        <f t="shared" ref="Q602" si="2657">(D602*L599+E602*K599+F602*L602+G602*K602)</f>
        <v>0</v>
      </c>
      <c r="S602" s="1">
        <v>0</v>
      </c>
      <c r="T602" s="8">
        <f t="shared" ref="T602" si="2658">$T$9*$B599</f>
        <v>2.0799788000000001</v>
      </c>
      <c r="U602" s="2">
        <v>1</v>
      </c>
      <c r="V602" s="8">
        <v>0</v>
      </c>
      <c r="X602" s="1">
        <f t="shared" ref="X602" si="2659">N602*S599+P602*S602-O602*T599-Q602*T602</f>
        <v>0</v>
      </c>
      <c r="Y602" s="9">
        <f t="shared" ref="Y602" si="2660">(N602*T599+O602*S599+P602*T602+Q602*S602)</f>
        <v>-23.417344506792439</v>
      </c>
      <c r="Z602" s="2">
        <f t="shared" ref="Z602" si="2661">N602*U599+P602*U602-O602*V599-Q602*V602</f>
        <v>-11.727083808158255</v>
      </c>
      <c r="AA602" s="8">
        <f t="shared" ref="AA602" si="2662">(N602*V599+O602*U599+P602*V602+Q602*U602)</f>
        <v>0</v>
      </c>
      <c r="AB602" s="22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2663">X602*AC599+Z602*AC602-Y602*AD599-AA602*AD602</f>
        <v>0</v>
      </c>
      <c r="AI602" s="9">
        <f t="shared" ref="AI602" si="2664">(X602*AD599+Y602*AC599+Z602*AD602+AA602*AC602)</f>
        <v>-23.417344506792439</v>
      </c>
      <c r="AJ602" s="2">
        <f t="shared" ref="AJ602" si="2665">X602*AE599+Z602*AE602-Y602*AF599-AA602*AF602</f>
        <v>20.925752263165627</v>
      </c>
      <c r="AK602" s="8">
        <f t="shared" ref="AK602" si="2666">(X602*AF599+Y602*AE599+Z602*AF602+AA602*AE602)</f>
        <v>0</v>
      </c>
      <c r="AM602" s="45">
        <f t="shared" ref="AM602" si="2667">(180/PI())*ATAN(-1*(($AH$9*AJ599+AL599+$AH$9*AJ602+AL602)/($AH$9*AI599+AK599+$AH$9*AI602+AK602)))</f>
        <v>24.075013276577774</v>
      </c>
      <c r="AO602" s="206">
        <f t="shared" ref="AO602" si="2668">20*LOG(((($AH$9*AH599+AJ599-$AH$9*AH602-AJ602)^2+($AH$9*AI599+AK599-$AH$9*AI602-AK602)^2)/(($AH$9*AH599+AJ599+$AH$9*AH602+AJ602)^2+($AH$9*AI599+AK599+$AH$9*AI602+AK602)^2))^0.5)</f>
        <v>-7.8290640302320965E-3</v>
      </c>
      <c r="AP602" s="33"/>
      <c r="AQ602" s="32"/>
      <c r="AR602" s="32"/>
      <c r="AS602" s="32"/>
      <c r="AT602" s="32"/>
    </row>
    <row r="603" spans="2:46" ht="18.649999999999999" customHeight="1">
      <c r="AO603" s="33"/>
      <c r="AP603" s="33"/>
    </row>
    <row r="604" spans="2:46" ht="18.649999999999999" customHeight="1" thickBot="1">
      <c r="D604" s="22" t="s">
        <v>80</v>
      </c>
      <c r="E604" s="22"/>
      <c r="F604" s="22"/>
      <c r="G604" s="22"/>
      <c r="H604" s="22"/>
      <c r="I604" s="22" t="s">
        <v>81</v>
      </c>
      <c r="J604" s="22"/>
      <c r="K604" s="22"/>
      <c r="L604" s="22"/>
      <c r="M604" s="23"/>
      <c r="N604" s="23"/>
      <c r="O604" s="24" t="s">
        <v>82</v>
      </c>
      <c r="P604" s="23"/>
      <c r="Q604" s="23"/>
      <c r="R604" s="23"/>
      <c r="S604" s="22"/>
      <c r="T604" s="22" t="s">
        <v>83</v>
      </c>
      <c r="U604" s="23"/>
      <c r="V604" s="23"/>
      <c r="W604" s="23"/>
      <c r="X604" s="23"/>
      <c r="Y604" s="24" t="s">
        <v>84</v>
      </c>
      <c r="Z604" s="23"/>
      <c r="AA604" s="23"/>
      <c r="AB604" s="23"/>
      <c r="AC604" s="24" t="s">
        <v>85</v>
      </c>
      <c r="AD604" s="22"/>
      <c r="AE604" s="22"/>
      <c r="AF604" s="22"/>
      <c r="AG604" s="22"/>
      <c r="AH604" s="23"/>
      <c r="AI604" s="24" t="s">
        <v>86</v>
      </c>
      <c r="AJ604" s="23"/>
      <c r="AK604" s="23"/>
      <c r="AL604" s="22"/>
    </row>
    <row r="605" spans="2:46" ht="18.649999999999999" customHeight="1" thickBot="1">
      <c r="B605" s="11"/>
      <c r="D605" s="217" t="s">
        <v>55</v>
      </c>
      <c r="E605" s="218"/>
      <c r="F605" s="219" t="s">
        <v>56</v>
      </c>
      <c r="G605" s="220"/>
      <c r="H605" s="204"/>
      <c r="I605" s="217" t="s">
        <v>87</v>
      </c>
      <c r="J605" s="218"/>
      <c r="K605" s="219" t="s">
        <v>88</v>
      </c>
      <c r="L605" s="220"/>
      <c r="M605" s="23"/>
      <c r="N605" s="213" t="s">
        <v>57</v>
      </c>
      <c r="O605" s="214"/>
      <c r="P605" s="215" t="s">
        <v>58</v>
      </c>
      <c r="Q605" s="216"/>
      <c r="R605" s="23"/>
      <c r="S605" s="217" t="s">
        <v>59</v>
      </c>
      <c r="T605" s="218"/>
      <c r="U605" s="219" t="s">
        <v>60</v>
      </c>
      <c r="V605" s="220"/>
      <c r="W605" s="22"/>
      <c r="X605" s="213" t="s">
        <v>61</v>
      </c>
      <c r="Y605" s="214"/>
      <c r="Z605" s="215" t="s">
        <v>62</v>
      </c>
      <c r="AA605" s="216"/>
      <c r="AB605" s="22"/>
      <c r="AC605" s="217" t="s">
        <v>63</v>
      </c>
      <c r="AD605" s="218"/>
      <c r="AE605" s="219" t="s">
        <v>89</v>
      </c>
      <c r="AF605" s="220"/>
      <c r="AG605" s="22"/>
      <c r="AH605" s="213" t="s">
        <v>64</v>
      </c>
      <c r="AI605" s="214"/>
      <c r="AJ605" s="215" t="s">
        <v>65</v>
      </c>
      <c r="AK605" s="216"/>
      <c r="AL605" s="22"/>
      <c r="AM605" s="25" t="s">
        <v>2</v>
      </c>
      <c r="AO605" s="132" t="s">
        <v>41</v>
      </c>
      <c r="AQ605" s="32"/>
      <c r="AR605" s="32"/>
      <c r="AS605" s="32"/>
      <c r="AT605" s="32"/>
    </row>
    <row r="606" spans="2:46" ht="18.649999999999999" customHeight="1" thickTop="1" thickBot="1">
      <c r="B606" s="36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9">
        <f t="shared" ref="L606" si="2669">IF(0=(1-$J$9*$K$9*$B606^2),10^14,$B606*$K$9/(1-$J$9*$K$9*$B606^2))</f>
        <v>15.735075142769738</v>
      </c>
      <c r="N606" s="1">
        <f t="shared" ref="N606" si="2670">D606*I606+F606*I609-E606*J606-G606*J609</f>
        <v>1</v>
      </c>
      <c r="O606" s="9">
        <f t="shared" ref="O606" si="2671">(D606*J606+E606*I606+F606*J609+G606*I609)</f>
        <v>0</v>
      </c>
      <c r="P606" s="2">
        <f t="shared" ref="P606" si="2672">D606*K606+F606*K609-E606*L606-G606*L609</f>
        <v>0</v>
      </c>
      <c r="Q606" s="8">
        <f t="shared" ref="Q606" si="2673">(D606*L606+E606*K606+F606*L609+G606*K609)</f>
        <v>15.735075142769738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2674">N606*S606+P606*S609-O606*T606-Q606*T609</f>
        <v>-32.109188093756025</v>
      </c>
      <c r="Y606" s="9">
        <f t="shared" ref="Y606" si="2675">(N606*T606+O606*S606+P606*T609+Q606*S609)</f>
        <v>0</v>
      </c>
      <c r="Z606" s="2">
        <f t="shared" ref="Z606" si="2676">N606*U606+P606*U609-O606*V606-Q606*V609</f>
        <v>0</v>
      </c>
      <c r="AA606" s="8">
        <f t="shared" ref="AA606" si="2677">(N606*V606+O606*U606+P606*V609+Q606*U609)</f>
        <v>15.735075142769738</v>
      </c>
      <c r="AB606" s="22"/>
      <c r="AC606" s="1">
        <v>1</v>
      </c>
      <c r="AD606" s="9">
        <v>0</v>
      </c>
      <c r="AE606" s="2">
        <v>0</v>
      </c>
      <c r="AF606" s="9">
        <f t="shared" ref="AF606" si="2678">$B606*$AE$9</f>
        <v>1.4106006</v>
      </c>
      <c r="AH606" s="1">
        <f t="shared" ref="AH606" si="2679">X606*AC606+Z606*AC609-Y606*AD606-AA606*AD609</f>
        <v>-32.109188093756025</v>
      </c>
      <c r="AI606" s="9">
        <f t="shared" ref="AI606" si="2680">(X606*AD606+Y606*AC606+Z606*AD609+AA606*AC609)</f>
        <v>0</v>
      </c>
      <c r="AJ606" s="2">
        <f t="shared" ref="AJ606" si="2681">X606*AE606+Z606*AE609-Y606*AF606-AA606*AF609</f>
        <v>0</v>
      </c>
      <c r="AK606" s="8">
        <f t="shared" ref="AK606" si="2682">(X606*AF606+Y606*AE606+Z606*AF609+AA606*AE609)</f>
        <v>-29.558164847795368</v>
      </c>
      <c r="AM606" s="26">
        <f t="shared" ref="AM606" si="2683">20*LOG((2*$AH$9)/(($AH$9*AH606+AJ606+$AH$9*AH609+AJ609)^2+($AH$9*AI606+AK606+$AH$9*AI609+AK609)^2)^0.5)</f>
        <v>-29.443621443377502</v>
      </c>
      <c r="AO606" s="133">
        <f t="shared" ref="AO606" si="2684">((AI606^2+AJ606^2+AK606^2+AL606^2)/(AI609^2+AJ609^2+AK609^2+AL609^2))^0.5</f>
        <v>0.73612132352692006</v>
      </c>
      <c r="AP606" s="13"/>
      <c r="AQ606" s="32"/>
      <c r="AR606" s="32"/>
      <c r="AS606" s="32"/>
      <c r="AT606" s="32"/>
    </row>
    <row r="607" spans="2:46" ht="18.649999999999999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O607" s="134"/>
      <c r="AP607" s="33"/>
      <c r="AQ607" s="32"/>
      <c r="AR607" s="32"/>
      <c r="AS607" s="32"/>
      <c r="AT607" s="32"/>
    </row>
    <row r="608" spans="2:46" ht="18.649999999999999" customHeight="1" thickBot="1">
      <c r="D608" s="209" t="s">
        <v>66</v>
      </c>
      <c r="E608" s="210"/>
      <c r="F608" s="211" t="s">
        <v>67</v>
      </c>
      <c r="G608" s="212"/>
      <c r="H608" s="204"/>
      <c r="I608" s="209" t="s">
        <v>68</v>
      </c>
      <c r="J608" s="210"/>
      <c r="K608" s="211" t="s">
        <v>69</v>
      </c>
      <c r="L608" s="212"/>
      <c r="N608" s="213" t="s">
        <v>70</v>
      </c>
      <c r="O608" s="214"/>
      <c r="P608" s="215" t="s">
        <v>71</v>
      </c>
      <c r="Q608" s="216"/>
      <c r="S608" s="209" t="s">
        <v>72</v>
      </c>
      <c r="T608" s="210"/>
      <c r="U608" s="211" t="s">
        <v>73</v>
      </c>
      <c r="V608" s="212"/>
      <c r="W608" s="22"/>
      <c r="X608" s="213" t="s">
        <v>74</v>
      </c>
      <c r="Y608" s="214"/>
      <c r="Z608" s="215" t="s">
        <v>75</v>
      </c>
      <c r="AA608" s="216"/>
      <c r="AB608" s="22"/>
      <c r="AC608" s="209" t="s">
        <v>76</v>
      </c>
      <c r="AD608" s="210"/>
      <c r="AE608" s="211" t="s">
        <v>77</v>
      </c>
      <c r="AF608" s="212"/>
      <c r="AG608" s="22"/>
      <c r="AH608" s="213" t="s">
        <v>78</v>
      </c>
      <c r="AI608" s="214"/>
      <c r="AJ608" s="215" t="s">
        <v>79</v>
      </c>
      <c r="AK608" s="216"/>
      <c r="AL608" s="22"/>
      <c r="AM608" s="44" t="s">
        <v>6</v>
      </c>
      <c r="AO608" s="135" t="s">
        <v>42</v>
      </c>
      <c r="AP608" s="33"/>
      <c r="AQ608" s="32"/>
      <c r="AR608" s="32"/>
      <c r="AS608" s="32"/>
      <c r="AT608" s="32"/>
    </row>
    <row r="609" spans="2:46" ht="18.649999999999999" customHeight="1" thickTop="1" thickBot="1">
      <c r="D609" s="1">
        <v>0</v>
      </c>
      <c r="E609" s="8">
        <f t="shared" ref="E609" si="2685">$E$9*$B606</f>
        <v>0.98607540000000005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2686">D609*I606+F609*I609-E609*J606-G609*J609</f>
        <v>0</v>
      </c>
      <c r="O609" s="9">
        <f t="shared" ref="O609" si="2687">(D609*J606+E609*I606+F609*J609+G609*I609)</f>
        <v>0.98607540000000005</v>
      </c>
      <c r="P609" s="2">
        <f t="shared" ref="P609" si="2688">D609*K606+F609*K609-E609*L606-G609*L609</f>
        <v>-14.515970515436727</v>
      </c>
      <c r="Q609" s="8">
        <f t="shared" ref="Q609" si="2689">(D609*L606+E609*K606+F609*L609+G609*K609)</f>
        <v>0</v>
      </c>
      <c r="S609" s="1">
        <v>0</v>
      </c>
      <c r="T609" s="8">
        <f t="shared" ref="T609" si="2690">$T$9*$B606</f>
        <v>2.1041645999999998</v>
      </c>
      <c r="U609" s="2">
        <v>1</v>
      </c>
      <c r="V609" s="8">
        <v>0</v>
      </c>
      <c r="X609" s="1">
        <f t="shared" ref="X609" si="2691">N609*S606+P609*S609-O609*T606-Q609*T609</f>
        <v>0</v>
      </c>
      <c r="Y609" s="9">
        <f t="shared" ref="Y609" si="2692">(N609*T606+O609*S606+P609*T609+Q609*S609)</f>
        <v>-29.557915893225712</v>
      </c>
      <c r="Z609" s="2">
        <f t="shared" ref="Z609" si="2693">N609*U606+P609*U609-O609*V606-Q609*V609</f>
        <v>-14.515970515436727</v>
      </c>
      <c r="AA609" s="8">
        <f t="shared" ref="AA609" si="2694">(N609*V606+O609*U606+P609*V609+Q609*U609)</f>
        <v>0</v>
      </c>
      <c r="AB609" s="22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2695">X609*AC606+Z609*AC609-Y609*AD606-AA609*AD609</f>
        <v>0</v>
      </c>
      <c r="AI609" s="9">
        <f t="shared" ref="AI609" si="2696">(X609*AD606+Y609*AC606+Z609*AD609+AA609*AC609)</f>
        <v>-29.557915893225712</v>
      </c>
      <c r="AJ609" s="2">
        <f t="shared" ref="AJ609" si="2697">X609*AE606+Z609*AE609-Y609*AF606-AA609*AF609</f>
        <v>27.178443378296997</v>
      </c>
      <c r="AK609" s="8">
        <f t="shared" ref="AK609" si="2698">(X609*AF606+Y609*AE606+Z609*AF609+AA609*AE609)</f>
        <v>0</v>
      </c>
      <c r="AM609" s="45">
        <f t="shared" ref="AM609" si="2699">(180/PI())*ATAN(-1*(($AH$9*AJ606+AL606+$AH$9*AJ609+AL609)/($AH$9*AI606+AK606+$AH$9*AI609+AK609)))</f>
        <v>24.690466957357252</v>
      </c>
      <c r="AO609" s="206">
        <f t="shared" ref="AO609" si="2700">20*LOG(((($AH$9*AH606+AJ606-$AH$9*AH609-AJ609)^2+($AH$9*AI606+AK606-$AH$9*AI609-AK609)^2)/(($AH$9*AH606+AJ606+$AH$9*AH609+AJ609)^2+($AH$9*AI606+AK606+$AH$9*AI609+AK609)^2))^0.5)</f>
        <v>-4.9393421468768225E-3</v>
      </c>
      <c r="AP609" s="33"/>
      <c r="AQ609" s="32"/>
      <c r="AR609" s="32"/>
      <c r="AS609" s="32"/>
      <c r="AT609" s="32"/>
    </row>
    <row r="610" spans="2:46" ht="18.649999999999999" customHeight="1">
      <c r="AO610" s="33"/>
      <c r="AP610" s="33"/>
    </row>
    <row r="611" spans="2:46" ht="18.649999999999999" customHeight="1" thickBot="1">
      <c r="D611" s="22" t="s">
        <v>80</v>
      </c>
      <c r="E611" s="22"/>
      <c r="F611" s="22"/>
      <c r="G611" s="22"/>
      <c r="H611" s="22"/>
      <c r="I611" s="22" t="s">
        <v>81</v>
      </c>
      <c r="J611" s="22"/>
      <c r="K611" s="22"/>
      <c r="L611" s="22"/>
      <c r="M611" s="23"/>
      <c r="N611" s="23"/>
      <c r="O611" s="24" t="s">
        <v>82</v>
      </c>
      <c r="P611" s="23"/>
      <c r="Q611" s="23"/>
      <c r="R611" s="23"/>
      <c r="S611" s="22"/>
      <c r="T611" s="22" t="s">
        <v>83</v>
      </c>
      <c r="U611" s="23"/>
      <c r="V611" s="23"/>
      <c r="W611" s="23"/>
      <c r="X611" s="23"/>
      <c r="Y611" s="24" t="s">
        <v>84</v>
      </c>
      <c r="Z611" s="23"/>
      <c r="AA611" s="23"/>
      <c r="AB611" s="23"/>
      <c r="AC611" s="24" t="s">
        <v>85</v>
      </c>
      <c r="AD611" s="22"/>
      <c r="AE611" s="22"/>
      <c r="AF611" s="22"/>
      <c r="AG611" s="22"/>
      <c r="AH611" s="23"/>
      <c r="AI611" s="24" t="s">
        <v>86</v>
      </c>
      <c r="AJ611" s="23"/>
      <c r="AK611" s="23"/>
      <c r="AL611" s="22"/>
    </row>
    <row r="612" spans="2:46" ht="18.649999999999999" customHeight="1" thickBot="1">
      <c r="B612" s="11"/>
      <c r="D612" s="217" t="s">
        <v>55</v>
      </c>
      <c r="E612" s="218"/>
      <c r="F612" s="219" t="s">
        <v>56</v>
      </c>
      <c r="G612" s="220"/>
      <c r="H612" s="204"/>
      <c r="I612" s="217" t="s">
        <v>87</v>
      </c>
      <c r="J612" s="218"/>
      <c r="K612" s="219" t="s">
        <v>88</v>
      </c>
      <c r="L612" s="220"/>
      <c r="M612" s="23"/>
      <c r="N612" s="213" t="s">
        <v>57</v>
      </c>
      <c r="O612" s="214"/>
      <c r="P612" s="215" t="s">
        <v>58</v>
      </c>
      <c r="Q612" s="216"/>
      <c r="R612" s="23"/>
      <c r="S612" s="217" t="s">
        <v>59</v>
      </c>
      <c r="T612" s="218"/>
      <c r="U612" s="219" t="s">
        <v>60</v>
      </c>
      <c r="V612" s="220"/>
      <c r="W612" s="22"/>
      <c r="X612" s="213" t="s">
        <v>61</v>
      </c>
      <c r="Y612" s="214"/>
      <c r="Z612" s="215" t="s">
        <v>62</v>
      </c>
      <c r="AA612" s="216"/>
      <c r="AB612" s="22"/>
      <c r="AC612" s="217" t="s">
        <v>63</v>
      </c>
      <c r="AD612" s="218"/>
      <c r="AE612" s="219" t="s">
        <v>89</v>
      </c>
      <c r="AF612" s="220"/>
      <c r="AG612" s="22"/>
      <c r="AH612" s="213" t="s">
        <v>64</v>
      </c>
      <c r="AI612" s="214"/>
      <c r="AJ612" s="215" t="s">
        <v>65</v>
      </c>
      <c r="AK612" s="216"/>
      <c r="AL612" s="22"/>
      <c r="AM612" s="25" t="s">
        <v>2</v>
      </c>
      <c r="AO612" s="132" t="s">
        <v>41</v>
      </c>
      <c r="AQ612" s="32"/>
      <c r="AR612" s="32"/>
      <c r="AS612" s="32"/>
      <c r="AT612" s="32"/>
    </row>
    <row r="613" spans="2:46" ht="18.649999999999999" customHeight="1" thickTop="1" thickBot="1">
      <c r="B613" s="36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9">
        <f t="shared" ref="L613" si="2701">IF(0=(1-$J$9*$K$9*$B613^2),10^14,$B613*$K$9/(1-$J$9*$K$9*$B613^2))</f>
        <v>19.733999563600729</v>
      </c>
      <c r="N613" s="1">
        <f t="shared" ref="N613" si="2702">D613*I613+F613*I616-E613*J613-G613*J616</f>
        <v>1</v>
      </c>
      <c r="O613" s="9">
        <f t="shared" ref="O613" si="2703">(D613*J613+E613*I613+F613*J616+G613*I616)</f>
        <v>0</v>
      </c>
      <c r="P613" s="2">
        <f t="shared" ref="P613" si="2704">D613*K613+F613*K616-E613*L613-G613*L616</f>
        <v>0</v>
      </c>
      <c r="Q613" s="8">
        <f t="shared" ref="Q613" si="2705">(D613*L613+E613*K613+F613*L616+G613*K616)</f>
        <v>19.733999563600729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2706">N613*S613+P613*S616-O613*T613-Q613*T616</f>
        <v>-41.000865864789439</v>
      </c>
      <c r="Y613" s="9">
        <f t="shared" ref="Y613" si="2707">(N613*T613+O613*S613+P613*T616+Q613*S616)</f>
        <v>0</v>
      </c>
      <c r="Z613" s="2">
        <f t="shared" ref="Z613" si="2708">N613*U613+P613*U616-O613*V613-Q613*V616</f>
        <v>0</v>
      </c>
      <c r="AA613" s="8">
        <f t="shared" ref="AA613" si="2709">(N613*V613+O613*U613+P613*V616+Q613*U616)</f>
        <v>19.733999563600729</v>
      </c>
      <c r="AB613" s="22"/>
      <c r="AC613" s="1">
        <v>1</v>
      </c>
      <c r="AD613" s="9">
        <v>0</v>
      </c>
      <c r="AE613" s="2">
        <v>0</v>
      </c>
      <c r="AF613" s="9">
        <f t="shared" ref="AF613" si="2710">$B613*$AE$9</f>
        <v>1.4268144</v>
      </c>
      <c r="AH613" s="1">
        <f t="shared" ref="AH613" si="2711">X613*AC613+Z613*AC616-Y613*AD613-AA613*AD616</f>
        <v>-41.000865864789439</v>
      </c>
      <c r="AI613" s="9">
        <f t="shared" ref="AI613" si="2712">(X613*AD613+Y613*AC613+Z613*AD616+AA613*AC616)</f>
        <v>0</v>
      </c>
      <c r="AJ613" s="2">
        <f t="shared" ref="AJ613" si="2713">X613*AE613+Z613*AE616-Y613*AF613-AA613*AF616</f>
        <v>0</v>
      </c>
      <c r="AK613" s="8">
        <f t="shared" ref="AK613" si="2714">(X613*AF613+Y613*AE613+Z613*AF616+AA613*AE616)</f>
        <v>-38.766626264749291</v>
      </c>
      <c r="AM613" s="26">
        <f t="shared" ref="AM613" si="2715">20*LOG((2*$AH$9)/(($AH$9*AH613+AJ613+$AH$9*AH616+AJ616)^2+($AH$9*AI613+AK613+$AH$9*AI616+AK616)^2)^0.5)</f>
        <v>-31.782908128015276</v>
      </c>
      <c r="AO613" s="133">
        <f t="shared" ref="AO613" si="2716">((AI613^2+AJ613^2+AK613^2+AL613^2)/(AI616^2+AJ616^2+AK616^2+AL616^2))^0.5</f>
        <v>0.72686168516871119</v>
      </c>
      <c r="AP613" s="13"/>
      <c r="AQ613" s="32"/>
      <c r="AR613" s="32"/>
      <c r="AS613" s="32"/>
      <c r="AT613" s="32"/>
    </row>
    <row r="614" spans="2:46" ht="18.649999999999999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O614" s="134"/>
      <c r="AP614" s="33"/>
      <c r="AQ614" s="32"/>
      <c r="AR614" s="32"/>
      <c r="AS614" s="32"/>
      <c r="AT614" s="32"/>
    </row>
    <row r="615" spans="2:46" ht="18.649999999999999" customHeight="1" thickBot="1">
      <c r="D615" s="209" t="s">
        <v>66</v>
      </c>
      <c r="E615" s="210"/>
      <c r="F615" s="211" t="s">
        <v>67</v>
      </c>
      <c r="G615" s="212"/>
      <c r="H615" s="204"/>
      <c r="I615" s="209" t="s">
        <v>68</v>
      </c>
      <c r="J615" s="210"/>
      <c r="K615" s="211" t="s">
        <v>69</v>
      </c>
      <c r="L615" s="212"/>
      <c r="N615" s="213" t="s">
        <v>70</v>
      </c>
      <c r="O615" s="214"/>
      <c r="P615" s="215" t="s">
        <v>71</v>
      </c>
      <c r="Q615" s="216"/>
      <c r="S615" s="209" t="s">
        <v>72</v>
      </c>
      <c r="T615" s="210"/>
      <c r="U615" s="211" t="s">
        <v>73</v>
      </c>
      <c r="V615" s="212"/>
      <c r="W615" s="22"/>
      <c r="X615" s="213" t="s">
        <v>74</v>
      </c>
      <c r="Y615" s="214"/>
      <c r="Z615" s="215" t="s">
        <v>75</v>
      </c>
      <c r="AA615" s="216"/>
      <c r="AB615" s="22"/>
      <c r="AC615" s="209" t="s">
        <v>76</v>
      </c>
      <c r="AD615" s="210"/>
      <c r="AE615" s="211" t="s">
        <v>77</v>
      </c>
      <c r="AF615" s="212"/>
      <c r="AG615" s="22"/>
      <c r="AH615" s="213" t="s">
        <v>78</v>
      </c>
      <c r="AI615" s="214"/>
      <c r="AJ615" s="215" t="s">
        <v>79</v>
      </c>
      <c r="AK615" s="216"/>
      <c r="AL615" s="22"/>
      <c r="AM615" s="44" t="s">
        <v>6</v>
      </c>
      <c r="AO615" s="135" t="s">
        <v>42</v>
      </c>
      <c r="AP615" s="33"/>
      <c r="AQ615" s="32"/>
      <c r="AR615" s="32"/>
      <c r="AS615" s="32"/>
      <c r="AT615" s="32"/>
    </row>
    <row r="616" spans="2:46" ht="18.649999999999999" customHeight="1" thickTop="1" thickBot="1">
      <c r="D616" s="1">
        <v>0</v>
      </c>
      <c r="E616" s="8">
        <f t="shared" ref="E616" si="2717">$E$9*$B613</f>
        <v>0.99740960000000012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2718">D616*I613+F616*I616-E616*J613-G616*J616</f>
        <v>0</v>
      </c>
      <c r="O616" s="9">
        <f t="shared" ref="O616" si="2719">(D616*J613+E616*I613+F616*J616+G616*I616)</f>
        <v>0.99740960000000012</v>
      </c>
      <c r="P616" s="2">
        <f t="shared" ref="P616" si="2720">D616*K613+F616*K616-E616*L613-G616*L616</f>
        <v>-18.682880611131182</v>
      </c>
      <c r="Q616" s="8">
        <f t="shared" ref="Q616" si="2721">(D616*L613+E616*K613+F616*L616+G616*K616)</f>
        <v>0</v>
      </c>
      <c r="S616" s="1">
        <v>0</v>
      </c>
      <c r="T616" s="8">
        <f t="shared" ref="T616" si="2722">$T$9*$B613</f>
        <v>2.1283504</v>
      </c>
      <c r="U616" s="2">
        <v>1</v>
      </c>
      <c r="V616" s="8">
        <v>0</v>
      </c>
      <c r="X616" s="1">
        <f t="shared" ref="X616" si="2723">N616*S613+P616*S616-O616*T613-Q616*T616</f>
        <v>0</v>
      </c>
      <c r="Y616" s="9">
        <f t="shared" ref="Y616" si="2724">(N616*T613+O616*S613+P616*T616+Q616*S616)</f>
        <v>-38.766306821853298</v>
      </c>
      <c r="Z616" s="2">
        <f t="shared" ref="Z616" si="2725">N616*U613+P616*U616-O616*V613-Q616*V616</f>
        <v>-18.682880611131182</v>
      </c>
      <c r="AA616" s="8">
        <f t="shared" ref="AA616" si="2726">(N616*V613+O616*U613+P616*V616+Q616*U616)</f>
        <v>0</v>
      </c>
      <c r="AB616" s="22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2727">X616*AC613+Z616*AC616-Y616*AD613-AA616*AD616</f>
        <v>0</v>
      </c>
      <c r="AI616" s="9">
        <f t="shared" ref="AI616" si="2728">(X616*AD613+Y616*AC613+Z616*AD616+AA616*AC616)</f>
        <v>-38.766306821853298</v>
      </c>
      <c r="AJ616" s="2">
        <f t="shared" ref="AJ616" si="2729">X616*AE613+Z616*AE616-Y616*AF613-AA616*AF616</f>
        <v>36.62944419710734</v>
      </c>
      <c r="AK616" s="8">
        <f t="shared" ref="AK616" si="2730">(X616*AF613+Y616*AE613+Z616*AF616+AA616*AE616)</f>
        <v>0</v>
      </c>
      <c r="AM616" s="45">
        <f t="shared" ref="AM616" si="2731">(180/PI())*ATAN(-1*(($AH$9*AJ613+AL613+$AH$9*AJ616+AL616)/($AH$9*AI613+AK613+$AH$9*AI616+AK616)))</f>
        <v>25.287794287024294</v>
      </c>
      <c r="AO616" s="206">
        <f t="shared" ref="AO616" si="2732">20*LOG(((($AH$9*AH613+AJ613-$AH$9*AH616-AJ616)^2+($AH$9*AI613+AK613-$AH$9*AI616-AK616)^2)/(($AH$9*AH613+AJ613+$AH$9*AH616+AJ616)^2+($AH$9*AI613+AK613+$AH$9*AI616+AK616)^2))^0.5)</f>
        <v>-2.8816257201489132E-3</v>
      </c>
      <c r="AP616" s="33"/>
      <c r="AQ616" s="32"/>
      <c r="AR616" s="32"/>
      <c r="AS616" s="32"/>
      <c r="AT616" s="32"/>
    </row>
    <row r="617" spans="2:46" ht="18.649999999999999" customHeight="1">
      <c r="AO617" s="33"/>
      <c r="AP617" s="33"/>
    </row>
    <row r="618" spans="2:46" ht="18.649999999999999" customHeight="1" thickBot="1">
      <c r="D618" s="22" t="s">
        <v>80</v>
      </c>
      <c r="E618" s="22"/>
      <c r="F618" s="22"/>
      <c r="G618" s="22"/>
      <c r="H618" s="22"/>
      <c r="I618" s="22" t="s">
        <v>81</v>
      </c>
      <c r="J618" s="22"/>
      <c r="K618" s="22"/>
      <c r="L618" s="22"/>
      <c r="M618" s="23"/>
      <c r="N618" s="23"/>
      <c r="O618" s="24" t="s">
        <v>82</v>
      </c>
      <c r="P618" s="23"/>
      <c r="Q618" s="23"/>
      <c r="R618" s="23"/>
      <c r="S618" s="22"/>
      <c r="T618" s="22" t="s">
        <v>83</v>
      </c>
      <c r="U618" s="23"/>
      <c r="V618" s="23"/>
      <c r="W618" s="23"/>
      <c r="X618" s="23"/>
      <c r="Y618" s="24" t="s">
        <v>84</v>
      </c>
      <c r="Z618" s="23"/>
      <c r="AA618" s="23"/>
      <c r="AB618" s="23"/>
      <c r="AC618" s="24" t="s">
        <v>85</v>
      </c>
      <c r="AD618" s="22"/>
      <c r="AE618" s="22"/>
      <c r="AF618" s="22"/>
      <c r="AG618" s="22"/>
      <c r="AH618" s="23"/>
      <c r="AI618" s="24" t="s">
        <v>86</v>
      </c>
      <c r="AJ618" s="23"/>
      <c r="AK618" s="23"/>
      <c r="AL618" s="22"/>
    </row>
    <row r="619" spans="2:46" ht="18.649999999999999" customHeight="1" thickBot="1">
      <c r="B619" s="11"/>
      <c r="D619" s="217" t="s">
        <v>55</v>
      </c>
      <c r="E619" s="218"/>
      <c r="F619" s="219" t="s">
        <v>56</v>
      </c>
      <c r="G619" s="220"/>
      <c r="H619" s="204"/>
      <c r="I619" s="217" t="s">
        <v>87</v>
      </c>
      <c r="J619" s="218"/>
      <c r="K619" s="219" t="s">
        <v>88</v>
      </c>
      <c r="L619" s="220"/>
      <c r="M619" s="23"/>
      <c r="N619" s="213" t="s">
        <v>57</v>
      </c>
      <c r="O619" s="214"/>
      <c r="P619" s="215" t="s">
        <v>58</v>
      </c>
      <c r="Q619" s="216"/>
      <c r="R619" s="23"/>
      <c r="S619" s="217" t="s">
        <v>59</v>
      </c>
      <c r="T619" s="218"/>
      <c r="U619" s="219" t="s">
        <v>60</v>
      </c>
      <c r="V619" s="220"/>
      <c r="W619" s="22"/>
      <c r="X619" s="213" t="s">
        <v>61</v>
      </c>
      <c r="Y619" s="214"/>
      <c r="Z619" s="215" t="s">
        <v>62</v>
      </c>
      <c r="AA619" s="216"/>
      <c r="AB619" s="22"/>
      <c r="AC619" s="217" t="s">
        <v>63</v>
      </c>
      <c r="AD619" s="218"/>
      <c r="AE619" s="219" t="s">
        <v>89</v>
      </c>
      <c r="AF619" s="220"/>
      <c r="AG619" s="22"/>
      <c r="AH619" s="213" t="s">
        <v>64</v>
      </c>
      <c r="AI619" s="214"/>
      <c r="AJ619" s="215" t="s">
        <v>65</v>
      </c>
      <c r="AK619" s="216"/>
      <c r="AL619" s="22"/>
      <c r="AM619" s="25" t="s">
        <v>2</v>
      </c>
      <c r="AO619" s="132" t="s">
        <v>41</v>
      </c>
      <c r="AQ619" s="32"/>
      <c r="AR619" s="32"/>
      <c r="AS619" s="32"/>
      <c r="AT619" s="32"/>
    </row>
    <row r="620" spans="2:46" ht="18.649999999999999" customHeight="1" thickTop="1" thickBot="1">
      <c r="B620" s="36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9">
        <f t="shared" ref="L620" si="2733">IF(0=(1-$J$9*$K$9*$B620^2),10^14,$B620*$K$9/(1-$J$9*$K$9*$B620^2))</f>
        <v>26.352073787854959</v>
      </c>
      <c r="N620" s="1">
        <f t="shared" ref="N620" si="2734">D620*I620+F620*I623-E620*J620-G620*J623</f>
        <v>1</v>
      </c>
      <c r="O620" s="9">
        <f t="shared" ref="O620" si="2735">(D620*J620+E620*I620+F620*J623+G620*I623)</f>
        <v>0</v>
      </c>
      <c r="P620" s="2">
        <f t="shared" ref="P620" si="2736">D620*K620+F620*K623-E620*L620-G620*L623</f>
        <v>0</v>
      </c>
      <c r="Q620" s="8">
        <f t="shared" ref="Q620" si="2737">(D620*L620+E620*K620+F620*L623+G620*K623)</f>
        <v>26.352073787854959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2738">N620*S620+P620*S623-O620*T620-Q620*T623</f>
        <v>-55.723792773428926</v>
      </c>
      <c r="Y620" s="9">
        <f t="shared" ref="Y620" si="2739">(N620*T620+O620*S620+P620*T623+Q620*S623)</f>
        <v>0</v>
      </c>
      <c r="Z620" s="2">
        <f t="shared" ref="Z620" si="2740">N620*U620+P620*U623-O620*V620-Q620*V623</f>
        <v>0</v>
      </c>
      <c r="AA620" s="8">
        <f t="shared" ref="AA620" si="2741">(N620*V620+O620*U620+P620*V623+Q620*U623)</f>
        <v>26.352073787854959</v>
      </c>
      <c r="AB620" s="22"/>
      <c r="AC620" s="1">
        <v>1</v>
      </c>
      <c r="AD620" s="9">
        <v>0</v>
      </c>
      <c r="AE620" s="2">
        <v>0</v>
      </c>
      <c r="AF620" s="9">
        <f t="shared" ref="AF620" si="2742">$B620*$AE$9</f>
        <v>1.4430282000000001</v>
      </c>
      <c r="AH620" s="1">
        <f t="shared" ref="AH620" si="2743">X620*AC620+Z620*AC623-Y620*AD620-AA620*AD623</f>
        <v>-55.723792773428926</v>
      </c>
      <c r="AI620" s="9">
        <f t="shared" ref="AI620" si="2744">(X620*AD620+Y620*AC620+Z620*AD623+AA620*AC623)</f>
        <v>0</v>
      </c>
      <c r="AJ620" s="2">
        <f t="shared" ref="AJ620" si="2745">X620*AE620+Z620*AE623-Y620*AF620-AA620*AF623</f>
        <v>0</v>
      </c>
      <c r="AK620" s="8">
        <f t="shared" ref="AK620" si="2746">(X620*AF620+Y620*AE620+Z620*AF623+AA620*AE623)</f>
        <v>-54.058930595159197</v>
      </c>
      <c r="AM620" s="26">
        <f t="shared" ref="AM620" si="2747">20*LOG((2*$AH$9)/(($AH$9*AH620+AJ620+$AH$9*AH623+AJ623)^2+($AH$9*AI620+AK620+$AH$9*AI623+AK623)^2)^0.5)</f>
        <v>-34.661353983220849</v>
      </c>
      <c r="AO620" s="133">
        <f t="shared" ref="AO620" si="2748">((AI620^2+AJ620^2+AK620^2+AL620^2)/(AI623^2+AJ623^2+AK623^2+AL623^2))^0.5</f>
        <v>0.71787245597172999</v>
      </c>
      <c r="AP620" s="13"/>
      <c r="AQ620" s="32"/>
      <c r="AR620" s="32"/>
      <c r="AS620" s="32"/>
      <c r="AT620" s="32"/>
    </row>
    <row r="621" spans="2:46" ht="18.649999999999999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O621" s="134"/>
      <c r="AP621" s="33"/>
      <c r="AQ621" s="32"/>
      <c r="AR621" s="32"/>
      <c r="AS621" s="32"/>
      <c r="AT621" s="32"/>
    </row>
    <row r="622" spans="2:46" ht="18.649999999999999" customHeight="1" thickBot="1">
      <c r="D622" s="209" t="s">
        <v>66</v>
      </c>
      <c r="E622" s="210"/>
      <c r="F622" s="211" t="s">
        <v>67</v>
      </c>
      <c r="G622" s="212"/>
      <c r="H622" s="204"/>
      <c r="I622" s="209" t="s">
        <v>68</v>
      </c>
      <c r="J622" s="210"/>
      <c r="K622" s="211" t="s">
        <v>69</v>
      </c>
      <c r="L622" s="212"/>
      <c r="N622" s="213" t="s">
        <v>70</v>
      </c>
      <c r="O622" s="214"/>
      <c r="P622" s="215" t="s">
        <v>71</v>
      </c>
      <c r="Q622" s="216"/>
      <c r="S622" s="209" t="s">
        <v>72</v>
      </c>
      <c r="T622" s="210"/>
      <c r="U622" s="211" t="s">
        <v>73</v>
      </c>
      <c r="V622" s="212"/>
      <c r="W622" s="22"/>
      <c r="X622" s="213" t="s">
        <v>74</v>
      </c>
      <c r="Y622" s="214"/>
      <c r="Z622" s="215" t="s">
        <v>75</v>
      </c>
      <c r="AA622" s="216"/>
      <c r="AB622" s="22"/>
      <c r="AC622" s="209" t="s">
        <v>76</v>
      </c>
      <c r="AD622" s="210"/>
      <c r="AE622" s="211" t="s">
        <v>77</v>
      </c>
      <c r="AF622" s="212"/>
      <c r="AG622" s="22"/>
      <c r="AH622" s="213" t="s">
        <v>78</v>
      </c>
      <c r="AI622" s="214"/>
      <c r="AJ622" s="215" t="s">
        <v>79</v>
      </c>
      <c r="AK622" s="216"/>
      <c r="AL622" s="22"/>
      <c r="AM622" s="44" t="s">
        <v>6</v>
      </c>
      <c r="AO622" s="135" t="s">
        <v>42</v>
      </c>
      <c r="AP622" s="33"/>
      <c r="AQ622" s="32"/>
      <c r="AR622" s="32"/>
      <c r="AS622" s="32"/>
      <c r="AT622" s="32"/>
    </row>
    <row r="623" spans="2:46" ht="18.649999999999999" customHeight="1" thickTop="1" thickBot="1">
      <c r="D623" s="1">
        <v>0</v>
      </c>
      <c r="E623" s="8">
        <f t="shared" ref="E623" si="2749">$E$9*$B620</f>
        <v>1.0087438000000002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2750">D623*I620+F623*I623-E623*J620-G623*J623</f>
        <v>0</v>
      </c>
      <c r="O623" s="9">
        <f t="shared" ref="O623" si="2751">(D623*J620+E623*I620+F623*J623+G623*I623)</f>
        <v>1.0087438000000002</v>
      </c>
      <c r="P623" s="2">
        <f t="shared" ref="P623" si="2752">D623*K620+F623*K623-E623*L620-G623*L623</f>
        <v>-25.58249105064121</v>
      </c>
      <c r="Q623" s="8">
        <f t="shared" ref="Q623" si="2753">(D623*L620+E623*K620+F623*L623+G623*K623)</f>
        <v>0</v>
      </c>
      <c r="S623" s="1">
        <v>0</v>
      </c>
      <c r="T623" s="8">
        <f t="shared" ref="T623" si="2754">$T$9*$B620</f>
        <v>2.1525362000000001</v>
      </c>
      <c r="U623" s="2">
        <v>1</v>
      </c>
      <c r="V623" s="8">
        <v>0</v>
      </c>
      <c r="X623" s="1">
        <f t="shared" ref="X623" si="2755">N623*S620+P623*S623-O623*T620-Q623*T623</f>
        <v>0</v>
      </c>
      <c r="Y623" s="9">
        <f t="shared" ref="Y623" si="2756">(N623*T620+O623*S620+P623*T623+Q623*S623)</f>
        <v>-54.058494272681244</v>
      </c>
      <c r="Z623" s="2">
        <f t="shared" ref="Z623" si="2757">N623*U620+P623*U623-O623*V620-Q623*V623</f>
        <v>-25.58249105064121</v>
      </c>
      <c r="AA623" s="8">
        <f t="shared" ref="AA623" si="2758">(N623*V620+O623*U620+P623*V623+Q623*U623)</f>
        <v>0</v>
      </c>
      <c r="AB623" s="22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2759">X623*AC620+Z623*AC623-Y623*AD620-AA623*AD623</f>
        <v>0</v>
      </c>
      <c r="AI623" s="9">
        <f t="shared" ref="AI623" si="2760">(X623*AD620+Y623*AC620+Z623*AD623+AA623*AC623)</f>
        <v>-54.058494272681244</v>
      </c>
      <c r="AJ623" s="2">
        <f t="shared" ref="AJ623" si="2761">X623*AE620+Z623*AE623-Y623*AF620-AA623*AF623</f>
        <v>52.425440634376315</v>
      </c>
      <c r="AK623" s="8">
        <f t="shared" ref="AK623" si="2762">(X623*AF620+Y623*AE620+Z623*AF623+AA623*AE623)</f>
        <v>0</v>
      </c>
      <c r="AM623" s="45">
        <f t="shared" ref="AM623" si="2763">(180/PI())*ATAN(-1*(($AH$9*AJ620+AL620+$AH$9*AJ623+AL623)/($AH$9*AI620+AK620+$AH$9*AI623+AK623)))</f>
        <v>25.868446778835892</v>
      </c>
      <c r="AO623" s="206">
        <f t="shared" ref="AO623" si="2764">20*LOG(((($AH$9*AH620+AJ620-$AH$9*AH623-AJ623)^2+($AH$9*AI620+AK620-$AH$9*AI623-AK623)^2)/(($AH$9*AH620+AJ620+$AH$9*AH623+AJ623)^2+($AH$9*AI620+AK620+$AH$9*AI623+AK623)^2))^0.5)</f>
        <v>-1.4849887389514109E-3</v>
      </c>
      <c r="AP623" s="33"/>
      <c r="AQ623" s="32"/>
      <c r="AR623" s="32"/>
      <c r="AS623" s="32"/>
      <c r="AT623" s="32"/>
    </row>
    <row r="624" spans="2:46" ht="18.649999999999999" customHeight="1">
      <c r="AO624" s="33"/>
      <c r="AP624" s="33"/>
    </row>
    <row r="625" spans="2:46" ht="18.649999999999999" customHeight="1" thickBot="1">
      <c r="D625" s="22" t="s">
        <v>80</v>
      </c>
      <c r="E625" s="22"/>
      <c r="F625" s="22"/>
      <c r="G625" s="22"/>
      <c r="H625" s="22"/>
      <c r="I625" s="22" t="s">
        <v>81</v>
      </c>
      <c r="J625" s="22"/>
      <c r="K625" s="22"/>
      <c r="L625" s="22"/>
      <c r="M625" s="23"/>
      <c r="N625" s="23"/>
      <c r="O625" s="24" t="s">
        <v>82</v>
      </c>
      <c r="P625" s="23"/>
      <c r="Q625" s="23"/>
      <c r="R625" s="23"/>
      <c r="S625" s="22"/>
      <c r="T625" s="22" t="s">
        <v>83</v>
      </c>
      <c r="U625" s="23"/>
      <c r="V625" s="23"/>
      <c r="W625" s="23"/>
      <c r="X625" s="23"/>
      <c r="Y625" s="24" t="s">
        <v>84</v>
      </c>
      <c r="Z625" s="23"/>
      <c r="AA625" s="23"/>
      <c r="AB625" s="23"/>
      <c r="AC625" s="24" t="s">
        <v>85</v>
      </c>
      <c r="AD625" s="22"/>
      <c r="AE625" s="22"/>
      <c r="AF625" s="22"/>
      <c r="AG625" s="22"/>
      <c r="AH625" s="23"/>
      <c r="AI625" s="24" t="s">
        <v>86</v>
      </c>
      <c r="AJ625" s="23"/>
      <c r="AK625" s="23"/>
      <c r="AL625" s="22"/>
    </row>
    <row r="626" spans="2:46" ht="18.649999999999999" customHeight="1" thickBot="1">
      <c r="B626" s="11"/>
      <c r="D626" s="217" t="s">
        <v>55</v>
      </c>
      <c r="E626" s="218"/>
      <c r="F626" s="219" t="s">
        <v>56</v>
      </c>
      <c r="G626" s="220"/>
      <c r="H626" s="204"/>
      <c r="I626" s="217" t="s">
        <v>87</v>
      </c>
      <c r="J626" s="218"/>
      <c r="K626" s="219" t="s">
        <v>88</v>
      </c>
      <c r="L626" s="220"/>
      <c r="M626" s="23"/>
      <c r="N626" s="213" t="s">
        <v>57</v>
      </c>
      <c r="O626" s="214"/>
      <c r="P626" s="215" t="s">
        <v>58</v>
      </c>
      <c r="Q626" s="216"/>
      <c r="R626" s="23"/>
      <c r="S626" s="217" t="s">
        <v>59</v>
      </c>
      <c r="T626" s="218"/>
      <c r="U626" s="219" t="s">
        <v>60</v>
      </c>
      <c r="V626" s="220"/>
      <c r="W626" s="22"/>
      <c r="X626" s="213" t="s">
        <v>61</v>
      </c>
      <c r="Y626" s="214"/>
      <c r="Z626" s="215" t="s">
        <v>62</v>
      </c>
      <c r="AA626" s="216"/>
      <c r="AB626" s="22"/>
      <c r="AC626" s="217" t="s">
        <v>63</v>
      </c>
      <c r="AD626" s="218"/>
      <c r="AE626" s="219" t="s">
        <v>89</v>
      </c>
      <c r="AF626" s="220"/>
      <c r="AG626" s="22"/>
      <c r="AH626" s="213" t="s">
        <v>64</v>
      </c>
      <c r="AI626" s="214"/>
      <c r="AJ626" s="215" t="s">
        <v>65</v>
      </c>
      <c r="AK626" s="216"/>
      <c r="AL626" s="22"/>
      <c r="AM626" s="25" t="s">
        <v>2</v>
      </c>
      <c r="AO626" s="132" t="s">
        <v>41</v>
      </c>
      <c r="AQ626" s="32"/>
      <c r="AR626" s="32"/>
      <c r="AS626" s="32"/>
      <c r="AT626" s="32"/>
    </row>
    <row r="627" spans="2:46" ht="18.649999999999999" customHeight="1" thickTop="1" thickBot="1">
      <c r="B627" s="36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9">
        <f t="shared" ref="L627" si="2765">IF(0=(1-$J$9*$K$9*$B627^2),10^14,$B627*$K$9/(1-$J$9*$K$9*$B627^2))</f>
        <v>39.419187084996388</v>
      </c>
      <c r="N627" s="1">
        <f t="shared" ref="N627" si="2766">D627*I627+F627*I630-E627*J627-G627*J630</f>
        <v>1</v>
      </c>
      <c r="O627" s="9">
        <f t="shared" ref="O627" si="2767">(D627*J627+E627*I627+F627*J630+G627*I630)</f>
        <v>0</v>
      </c>
      <c r="P627" s="2">
        <f t="shared" ref="P627" si="2768">D627*K627+F627*K630-E627*L627-G627*L630</f>
        <v>0</v>
      </c>
      <c r="Q627" s="8">
        <f t="shared" ref="Q627" si="2769">(D627*L627+E627*K627+F627*L630+G627*K630)</f>
        <v>39.419187084996388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2770">N627*S627+P627*S630-O627*T627-Q627*T630</f>
        <v>-84.804611750027505</v>
      </c>
      <c r="Y627" s="9">
        <f t="shared" ref="Y627" si="2771">(N627*T627+O627*S627+P627*T630+Q627*S630)</f>
        <v>0</v>
      </c>
      <c r="Z627" s="2">
        <f t="shared" ref="Z627" si="2772">N627*U627+P627*U630-O627*V627-Q627*V630</f>
        <v>0</v>
      </c>
      <c r="AA627" s="8">
        <f t="shared" ref="AA627" si="2773">(N627*V627+O627*U627+P627*V630+Q627*U630)</f>
        <v>39.419187084996388</v>
      </c>
      <c r="AB627" s="22"/>
      <c r="AC627" s="1">
        <v>1</v>
      </c>
      <c r="AD627" s="9">
        <v>0</v>
      </c>
      <c r="AE627" s="2">
        <v>0</v>
      </c>
      <c r="AF627" s="9">
        <f t="shared" ref="AF627" si="2774">$B627*$AE$9</f>
        <v>1.4592420000000002</v>
      </c>
      <c r="AH627" s="1">
        <f t="shared" ref="AH627" si="2775">X627*AC627+Z627*AC630-Y627*AD627-AA627*AD630</f>
        <v>-84.804611750027505</v>
      </c>
      <c r="AI627" s="9">
        <f t="shared" ref="AI627" si="2776">(X627*AD627+Y627*AC627+Z627*AD630+AA627*AC630)</f>
        <v>0</v>
      </c>
      <c r="AJ627" s="2">
        <f t="shared" ref="AJ627" si="2777">X627*AE627+Z627*AE630-Y627*AF627-AA627*AF630</f>
        <v>0</v>
      </c>
      <c r="AK627" s="8">
        <f t="shared" ref="AK627" si="2778">(X627*AF627+Y627*AE627+Z627*AF630+AA627*AE630)</f>
        <v>-84.331264174337264</v>
      </c>
      <c r="AM627" s="26">
        <f t="shared" ref="AM627" si="2779">20*LOG((2*$AH$9)/(($AH$9*AH627+AJ627+$AH$9*AH630+AJ630)^2+($AH$9*AI627+AK627+$AH$9*AI630+AK630)^2)^0.5)</f>
        <v>-38.519877518089977</v>
      </c>
      <c r="AO627" s="133">
        <f t="shared" ref="AO627" si="2780">((AI627^2+AJ627^2+AK627^2+AL627^2)/(AI630^2+AJ630^2+AK630^2+AL630^2))^0.5</f>
        <v>0.70913811800493054</v>
      </c>
      <c r="AP627" s="13"/>
      <c r="AQ627" s="32"/>
      <c r="AR627" s="32"/>
      <c r="AS627" s="32"/>
      <c r="AT627" s="32"/>
    </row>
    <row r="628" spans="2:46" ht="18.649999999999999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O628" s="134"/>
      <c r="AP628" s="33"/>
      <c r="AQ628" s="32"/>
      <c r="AR628" s="32"/>
      <c r="AS628" s="32"/>
      <c r="AT628" s="32"/>
    </row>
    <row r="629" spans="2:46" ht="18.649999999999999" customHeight="1" thickBot="1">
      <c r="D629" s="209" t="s">
        <v>66</v>
      </c>
      <c r="E629" s="210"/>
      <c r="F629" s="211" t="s">
        <v>67</v>
      </c>
      <c r="G629" s="212"/>
      <c r="H629" s="204"/>
      <c r="I629" s="209" t="s">
        <v>68</v>
      </c>
      <c r="J629" s="210"/>
      <c r="K629" s="211" t="s">
        <v>69</v>
      </c>
      <c r="L629" s="212"/>
      <c r="N629" s="213" t="s">
        <v>70</v>
      </c>
      <c r="O629" s="214"/>
      <c r="P629" s="215" t="s">
        <v>71</v>
      </c>
      <c r="Q629" s="216"/>
      <c r="S629" s="209" t="s">
        <v>72</v>
      </c>
      <c r="T629" s="210"/>
      <c r="U629" s="211" t="s">
        <v>73</v>
      </c>
      <c r="V629" s="212"/>
      <c r="W629" s="22"/>
      <c r="X629" s="213" t="s">
        <v>74</v>
      </c>
      <c r="Y629" s="214"/>
      <c r="Z629" s="215" t="s">
        <v>75</v>
      </c>
      <c r="AA629" s="216"/>
      <c r="AB629" s="22"/>
      <c r="AC629" s="209" t="s">
        <v>76</v>
      </c>
      <c r="AD629" s="210"/>
      <c r="AE629" s="211" t="s">
        <v>77</v>
      </c>
      <c r="AF629" s="212"/>
      <c r="AG629" s="22"/>
      <c r="AH629" s="213" t="s">
        <v>78</v>
      </c>
      <c r="AI629" s="214"/>
      <c r="AJ629" s="215" t="s">
        <v>79</v>
      </c>
      <c r="AK629" s="216"/>
      <c r="AL629" s="22"/>
      <c r="AM629" s="44" t="s">
        <v>6</v>
      </c>
      <c r="AO629" s="135" t="s">
        <v>42</v>
      </c>
      <c r="AP629" s="33"/>
      <c r="AQ629" s="32"/>
      <c r="AR629" s="32"/>
      <c r="AS629" s="32"/>
      <c r="AT629" s="32"/>
    </row>
    <row r="630" spans="2:46" ht="18.649999999999999" customHeight="1" thickTop="1" thickBot="1">
      <c r="D630" s="1">
        <v>0</v>
      </c>
      <c r="E630" s="8">
        <f t="shared" ref="E630" si="2781">$E$9*$B627</f>
        <v>1.020078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2782">D630*I627+F630*I630-E630*J627-G630*J630</f>
        <v>0</v>
      </c>
      <c r="O630" s="9">
        <f t="shared" ref="O630" si="2783">(D630*J627+E630*I627+F630*J630+G630*I630)</f>
        <v>1.020078</v>
      </c>
      <c r="P630" s="2">
        <f t="shared" ref="P630" si="2784">D630*K627+F630*K630-E630*L627-G630*L630</f>
        <v>-39.210645523288946</v>
      </c>
      <c r="Q630" s="8">
        <f t="shared" ref="Q630" si="2785">(D630*L627+E630*K627+F630*L630+G630*K630)</f>
        <v>0</v>
      </c>
      <c r="S630" s="1">
        <v>0</v>
      </c>
      <c r="T630" s="8">
        <f t="shared" ref="T630" si="2786">$T$9*$B627</f>
        <v>2.1767219999999998</v>
      </c>
      <c r="U630" s="2">
        <v>1</v>
      </c>
      <c r="V630" s="8">
        <v>0</v>
      </c>
      <c r="X630" s="1">
        <f t="shared" ref="X630" si="2787">N630*S627+P630*S630-O630*T627-Q630*T630</f>
        <v>0</v>
      </c>
      <c r="Y630" s="9">
        <f t="shared" ref="Y630" si="2788">(N630*T627+O630*S627+P630*T630+Q630*S630)</f>
        <v>-84.330596744744554</v>
      </c>
      <c r="Z630" s="2">
        <f t="shared" ref="Z630" si="2789">N630*U627+P630*U630-O630*V627-Q630*V630</f>
        <v>-39.210645523288946</v>
      </c>
      <c r="AA630" s="8">
        <f t="shared" ref="AA630" si="2790">(N630*V627+O630*U627+P630*V630+Q630*U630)</f>
        <v>0</v>
      </c>
      <c r="AB630" s="22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2791">X630*AC627+Z630*AC630-Y630*AD627-AA630*AD630</f>
        <v>0</v>
      </c>
      <c r="AI630" s="9">
        <f t="shared" ref="AI630" si="2792">(X630*AD627+Y630*AC627+Z630*AD630+AA630*AC630)</f>
        <v>-84.330596744744554</v>
      </c>
      <c r="AJ630" s="2">
        <f t="shared" ref="AJ630" si="2793">X630*AE627+Z630*AE630-Y630*AF627-AA630*AF630</f>
        <v>83.848103131705599</v>
      </c>
      <c r="AK630" s="8">
        <f t="shared" ref="AK630" si="2794">(X630*AF627+Y630*AE627+Z630*AF630+AA630*AE630)</f>
        <v>0</v>
      </c>
      <c r="AM630" s="45">
        <f t="shared" ref="AM630" si="2795">(180/PI())*ATAN(-1*(($AH$9*AJ627+AL627+$AH$9*AJ630+AL630)/($AH$9*AI627+AK627+$AH$9*AI630+AK630)))</f>
        <v>26.433684746545165</v>
      </c>
      <c r="AO630" s="206">
        <f t="shared" ref="AO630" si="2796">20*LOG(((($AH$9*AH627+AJ627-$AH$9*AH630-AJ630)^2+($AH$9*AI627+AK627-$AH$9*AI630-AK630)^2)/(($AH$9*AH627+AJ627+$AH$9*AH630+AJ630)^2+($AH$9*AI627+AK627+$AH$9*AI630+AK630)^2))^0.5)</f>
        <v>-6.1069883860081684E-4</v>
      </c>
      <c r="AP630" s="33"/>
      <c r="AQ630" s="32"/>
      <c r="AR630" s="32"/>
      <c r="AS630" s="32"/>
      <c r="AT630" s="32"/>
    </row>
    <row r="631" spans="2:46" ht="18.649999999999999" customHeight="1">
      <c r="AO631" s="33"/>
      <c r="AP631" s="33"/>
    </row>
    <row r="632" spans="2:46" ht="18.649999999999999" customHeight="1" thickBot="1">
      <c r="D632" s="22" t="s">
        <v>80</v>
      </c>
      <c r="E632" s="22"/>
      <c r="F632" s="22"/>
      <c r="G632" s="22"/>
      <c r="H632" s="22"/>
      <c r="I632" s="22" t="s">
        <v>81</v>
      </c>
      <c r="J632" s="22"/>
      <c r="K632" s="22"/>
      <c r="L632" s="22"/>
      <c r="M632" s="23"/>
      <c r="N632" s="23"/>
      <c r="O632" s="24" t="s">
        <v>82</v>
      </c>
      <c r="P632" s="23"/>
      <c r="Q632" s="23"/>
      <c r="R632" s="23"/>
      <c r="S632" s="22"/>
      <c r="T632" s="22" t="s">
        <v>83</v>
      </c>
      <c r="U632" s="23"/>
      <c r="V632" s="23"/>
      <c r="W632" s="23"/>
      <c r="X632" s="23"/>
      <c r="Y632" s="24" t="s">
        <v>84</v>
      </c>
      <c r="Z632" s="23"/>
      <c r="AA632" s="23"/>
      <c r="AB632" s="23"/>
      <c r="AC632" s="24" t="s">
        <v>85</v>
      </c>
      <c r="AD632" s="22"/>
      <c r="AE632" s="22"/>
      <c r="AF632" s="22"/>
      <c r="AG632" s="22"/>
      <c r="AH632" s="23"/>
      <c r="AI632" s="24" t="s">
        <v>86</v>
      </c>
      <c r="AJ632" s="23"/>
      <c r="AK632" s="23"/>
      <c r="AL632" s="22"/>
    </row>
    <row r="633" spans="2:46" ht="18.649999999999999" customHeight="1" thickBot="1">
      <c r="B633" s="11"/>
      <c r="D633" s="217" t="s">
        <v>55</v>
      </c>
      <c r="E633" s="218"/>
      <c r="F633" s="219" t="s">
        <v>56</v>
      </c>
      <c r="G633" s="220"/>
      <c r="H633" s="204"/>
      <c r="I633" s="217" t="s">
        <v>87</v>
      </c>
      <c r="J633" s="218"/>
      <c r="K633" s="219" t="s">
        <v>88</v>
      </c>
      <c r="L633" s="220"/>
      <c r="M633" s="23"/>
      <c r="N633" s="213" t="s">
        <v>57</v>
      </c>
      <c r="O633" s="214"/>
      <c r="P633" s="215" t="s">
        <v>58</v>
      </c>
      <c r="Q633" s="216"/>
      <c r="R633" s="23"/>
      <c r="S633" s="217" t="s">
        <v>59</v>
      </c>
      <c r="T633" s="218"/>
      <c r="U633" s="219" t="s">
        <v>60</v>
      </c>
      <c r="V633" s="220"/>
      <c r="W633" s="22"/>
      <c r="X633" s="213" t="s">
        <v>61</v>
      </c>
      <c r="Y633" s="214"/>
      <c r="Z633" s="215" t="s">
        <v>62</v>
      </c>
      <c r="AA633" s="216"/>
      <c r="AB633" s="22"/>
      <c r="AC633" s="217" t="s">
        <v>63</v>
      </c>
      <c r="AD633" s="218"/>
      <c r="AE633" s="219" t="s">
        <v>89</v>
      </c>
      <c r="AF633" s="220"/>
      <c r="AG633" s="22"/>
      <c r="AH633" s="213" t="s">
        <v>64</v>
      </c>
      <c r="AI633" s="214"/>
      <c r="AJ633" s="215" t="s">
        <v>65</v>
      </c>
      <c r="AK633" s="216"/>
      <c r="AL633" s="22"/>
      <c r="AM633" s="25" t="s">
        <v>2</v>
      </c>
      <c r="AO633" s="132" t="s">
        <v>41</v>
      </c>
      <c r="AQ633" s="32"/>
      <c r="AR633" s="32"/>
      <c r="AS633" s="32"/>
      <c r="AT633" s="32"/>
    </row>
    <row r="634" spans="2:46" ht="18.649999999999999" customHeight="1" thickTop="1" thickBot="1">
      <c r="B634" s="36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9">
        <f t="shared" ref="L634" si="2797">IF(0=(1-$J$9*$K$9*$B634^2),10^14,$B634*$K$9/(1-$J$9*$K$9*$B634^2))</f>
        <v>77.332599400613404</v>
      </c>
      <c r="N634" s="1">
        <f t="shared" ref="N634" si="2798">D634*I634+F634*I637-E634*J634-G634*J637</f>
        <v>1</v>
      </c>
      <c r="O634" s="9">
        <f t="shared" ref="O634" si="2799">(D634*J634+E634*I634+F634*J637+G634*I637)</f>
        <v>0</v>
      </c>
      <c r="P634" s="2">
        <f t="shared" ref="P634" si="2800">D634*K634+F634*K637-E634*L634-G634*L637</f>
        <v>0</v>
      </c>
      <c r="Q634" s="8">
        <f t="shared" ref="Q634" si="2801">(D634*L634+E634*K634+F634*L637+G634*K637)</f>
        <v>77.332599400613404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2802">N634*S634+P634*S637-O634*T634-Q634*T637</f>
        <v>-169.20192121508535</v>
      </c>
      <c r="Y634" s="9">
        <f t="shared" ref="Y634" si="2803">(N634*T634+O634*S634+P634*T637+Q634*S637)</f>
        <v>0</v>
      </c>
      <c r="Z634" s="2">
        <f t="shared" ref="Z634" si="2804">N634*U634+P634*U637-O634*V634-Q634*V637</f>
        <v>0</v>
      </c>
      <c r="AA634" s="8">
        <f t="shared" ref="AA634" si="2805">(N634*V634+O634*U634+P634*V637+Q634*U637)</f>
        <v>77.332599400613404</v>
      </c>
      <c r="AB634" s="22"/>
      <c r="AC634" s="1">
        <v>1</v>
      </c>
      <c r="AD634" s="9">
        <v>0</v>
      </c>
      <c r="AE634" s="2">
        <v>0</v>
      </c>
      <c r="AF634" s="9">
        <f t="shared" ref="AF634" si="2806">$B634*$AE$9</f>
        <v>1.4754558</v>
      </c>
      <c r="AH634" s="1">
        <f t="shared" ref="AH634" si="2807">X634*AC634+Z634*AC637-Y634*AD634-AA634*AD637</f>
        <v>-169.20192121508535</v>
      </c>
      <c r="AI634" s="9">
        <f t="shared" ref="AI634" si="2808">(X634*AD634+Y634*AC634+Z634*AD637+AA634*AC637)</f>
        <v>0</v>
      </c>
      <c r="AJ634" s="2">
        <f t="shared" ref="AJ634" si="2809">X634*AE634+Z634*AE637-Y634*AF634-AA634*AF637</f>
        <v>0</v>
      </c>
      <c r="AK634" s="8">
        <f t="shared" ref="AK634" si="2810">(X634*AF634+Y634*AE634+Z634*AF637+AA634*AE637)</f>
        <v>-172.31735662732734</v>
      </c>
      <c r="AM634" s="26">
        <f t="shared" ref="AM634" si="2811">20*LOG((2*$AH$9)/(($AH$9*AH634+AJ634+$AH$9*AH637+AJ637)^2+($AH$9*AI634+AK634+$AH$9*AI637+AK637)^2)^0.5)</f>
        <v>-44.727989019957619</v>
      </c>
      <c r="AO634" s="133">
        <f t="shared" ref="AO634" si="2812">((AI634^2+AJ634^2+AK634^2+AL634^2)/(AI637^2+AJ637^2+AK637^2+AL637^2))^0.5</f>
        <v>0.70064465812687904</v>
      </c>
      <c r="AP634" s="13"/>
      <c r="AQ634" s="32"/>
      <c r="AR634" s="32"/>
      <c r="AS634" s="32"/>
      <c r="AT634" s="32"/>
    </row>
    <row r="635" spans="2:46" ht="18.649999999999999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O635" s="134"/>
      <c r="AP635" s="33"/>
      <c r="AQ635" s="32"/>
      <c r="AR635" s="32"/>
      <c r="AS635" s="32"/>
      <c r="AT635" s="32"/>
    </row>
    <row r="636" spans="2:46" ht="18.649999999999999" customHeight="1" thickBot="1">
      <c r="D636" s="209" t="s">
        <v>66</v>
      </c>
      <c r="E636" s="210"/>
      <c r="F636" s="211" t="s">
        <v>67</v>
      </c>
      <c r="G636" s="212"/>
      <c r="H636" s="204"/>
      <c r="I636" s="209" t="s">
        <v>68</v>
      </c>
      <c r="J636" s="210"/>
      <c r="K636" s="211" t="s">
        <v>69</v>
      </c>
      <c r="L636" s="212"/>
      <c r="N636" s="213" t="s">
        <v>70</v>
      </c>
      <c r="O636" s="214"/>
      <c r="P636" s="215" t="s">
        <v>71</v>
      </c>
      <c r="Q636" s="216"/>
      <c r="S636" s="209" t="s">
        <v>72</v>
      </c>
      <c r="T636" s="210"/>
      <c r="U636" s="211" t="s">
        <v>73</v>
      </c>
      <c r="V636" s="212"/>
      <c r="W636" s="22"/>
      <c r="X636" s="213" t="s">
        <v>74</v>
      </c>
      <c r="Y636" s="214"/>
      <c r="Z636" s="215" t="s">
        <v>75</v>
      </c>
      <c r="AA636" s="216"/>
      <c r="AB636" s="22"/>
      <c r="AC636" s="209" t="s">
        <v>76</v>
      </c>
      <c r="AD636" s="210"/>
      <c r="AE636" s="211" t="s">
        <v>77</v>
      </c>
      <c r="AF636" s="212"/>
      <c r="AG636" s="22"/>
      <c r="AH636" s="213" t="s">
        <v>78</v>
      </c>
      <c r="AI636" s="214"/>
      <c r="AJ636" s="215" t="s">
        <v>79</v>
      </c>
      <c r="AK636" s="216"/>
      <c r="AL636" s="22"/>
      <c r="AM636" s="44" t="s">
        <v>6</v>
      </c>
      <c r="AO636" s="135" t="s">
        <v>42</v>
      </c>
      <c r="AP636" s="33"/>
      <c r="AQ636" s="32"/>
      <c r="AR636" s="32"/>
      <c r="AS636" s="32"/>
      <c r="AT636" s="32"/>
    </row>
    <row r="637" spans="2:46" ht="18.649999999999999" customHeight="1" thickTop="1" thickBot="1">
      <c r="D637" s="1">
        <v>0</v>
      </c>
      <c r="E637" s="8">
        <f t="shared" ref="E637" si="2813">$E$9*$B634</f>
        <v>1.0314122000000001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2814">D637*I634+F637*I637-E637*J634-G637*J637</f>
        <v>0</v>
      </c>
      <c r="O637" s="9">
        <f t="shared" ref="O637" si="2815">(D637*J634+E637*I634+F637*J637+G637*I637)</f>
        <v>1.0314122000000001</v>
      </c>
      <c r="P637" s="2">
        <f t="shared" ref="P637" si="2816">D637*K634+F637*K637-E637*L634-G637*L637</f>
        <v>-78.761786479505361</v>
      </c>
      <c r="Q637" s="8">
        <f t="shared" ref="Q637" si="2817">(D637*L634+E637*K634+F637*L637+G637*K637)</f>
        <v>0</v>
      </c>
      <c r="S637" s="1">
        <v>0</v>
      </c>
      <c r="T637" s="8">
        <f t="shared" ref="T637" si="2818">$T$9*$B634</f>
        <v>2.2009078</v>
      </c>
      <c r="U637" s="2">
        <v>1</v>
      </c>
      <c r="V637" s="8">
        <v>0</v>
      </c>
      <c r="X637" s="1">
        <f t="shared" ref="X637" si="2819">N637*S634+P637*S637-O637*T634-Q637*T637</f>
        <v>0</v>
      </c>
      <c r="Y637" s="9">
        <f t="shared" ref="Y637" si="2820">(N637*T634+O637*S634+P637*T637+Q637*S637)</f>
        <v>-172.31601800467789</v>
      </c>
      <c r="Z637" s="2">
        <f t="shared" ref="Z637" si="2821">N637*U634+P637*U637-O637*V634-Q637*V637</f>
        <v>-78.761786479505361</v>
      </c>
      <c r="AA637" s="8">
        <f t="shared" ref="AA637" si="2822">(N637*V634+O637*U634+P637*V637+Q637*U637)</f>
        <v>0</v>
      </c>
      <c r="AB637" s="22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2823">X637*AC634+Z637*AC637-Y637*AD634-AA637*AD637</f>
        <v>0</v>
      </c>
      <c r="AI637" s="9">
        <f t="shared" ref="AI637" si="2824">(X637*AD634+Y637*AC634+Z637*AD637+AA637*AC637)</f>
        <v>-172.31601800467789</v>
      </c>
      <c r="AJ637" s="2">
        <f t="shared" ref="AJ637" si="2825">X637*AE634+Z637*AE637-Y637*AF634-AA637*AF637</f>
        <v>175.48288171840105</v>
      </c>
      <c r="AK637" s="8">
        <f t="shared" ref="AK637" si="2826">(X637*AF634+Y637*AE634+Z637*AF637+AA637*AE637)</f>
        <v>0</v>
      </c>
      <c r="AM637" s="45">
        <f t="shared" ref="AM637" si="2827">(180/PI())*ATAN(-1*(($AH$9*AJ634+AL634+$AH$9*AJ637+AL637)/($AH$9*AI634+AK634+$AH$9*AI637+AK637)))</f>
        <v>26.984609225744588</v>
      </c>
      <c r="AO637" s="206">
        <f t="shared" ref="AO637" si="2828">20*LOG(((($AH$9*AH634+AJ634-$AH$9*AH637-AJ637)^2+($AH$9*AI634+AK634-$AH$9*AI637-AK637)^2)/(($AH$9*AH634+AJ634+$AH$9*AH637+AJ637)^2+($AH$9*AI634+AK634+$AH$9*AI637+AK637)^2))^0.5)</f>
        <v>-1.462152664628997E-4</v>
      </c>
      <c r="AP637" s="33"/>
      <c r="AQ637" s="32"/>
      <c r="AR637" s="32"/>
      <c r="AS637" s="32"/>
      <c r="AT637" s="32"/>
    </row>
    <row r="638" spans="2:46" ht="18.649999999999999" customHeight="1">
      <c r="AO638" s="33"/>
      <c r="AP638" s="33"/>
    </row>
    <row r="639" spans="2:46" ht="18.649999999999999" customHeight="1" thickBot="1">
      <c r="D639" s="22" t="s">
        <v>80</v>
      </c>
      <c r="E639" s="22"/>
      <c r="F639" s="22"/>
      <c r="G639" s="22"/>
      <c r="H639" s="22"/>
      <c r="I639" s="22" t="s">
        <v>81</v>
      </c>
      <c r="J639" s="22"/>
      <c r="K639" s="22"/>
      <c r="L639" s="22"/>
      <c r="M639" s="23"/>
      <c r="N639" s="23"/>
      <c r="O639" s="24" t="s">
        <v>82</v>
      </c>
      <c r="P639" s="23"/>
      <c r="Q639" s="23"/>
      <c r="R639" s="23"/>
      <c r="S639" s="22"/>
      <c r="T639" s="22" t="s">
        <v>83</v>
      </c>
      <c r="U639" s="23"/>
      <c r="V639" s="23"/>
      <c r="W639" s="23"/>
      <c r="X639" s="23"/>
      <c r="Y639" s="24" t="s">
        <v>84</v>
      </c>
      <c r="Z639" s="23"/>
      <c r="AA639" s="23"/>
      <c r="AB639" s="23"/>
      <c r="AC639" s="24" t="s">
        <v>85</v>
      </c>
      <c r="AD639" s="22"/>
      <c r="AE639" s="22"/>
      <c r="AF639" s="22"/>
      <c r="AG639" s="22"/>
      <c r="AH639" s="23"/>
      <c r="AI639" s="24" t="s">
        <v>86</v>
      </c>
      <c r="AJ639" s="23"/>
      <c r="AK639" s="23"/>
      <c r="AL639" s="22"/>
    </row>
    <row r="640" spans="2:46" ht="18.649999999999999" customHeight="1" thickBot="1">
      <c r="B640" s="11"/>
      <c r="D640" s="217" t="s">
        <v>55</v>
      </c>
      <c r="E640" s="218"/>
      <c r="F640" s="219" t="s">
        <v>56</v>
      </c>
      <c r="G640" s="220"/>
      <c r="H640" s="204"/>
      <c r="I640" s="217" t="s">
        <v>87</v>
      </c>
      <c r="J640" s="218"/>
      <c r="K640" s="219" t="s">
        <v>88</v>
      </c>
      <c r="L640" s="220"/>
      <c r="M640" s="23"/>
      <c r="N640" s="213" t="s">
        <v>57</v>
      </c>
      <c r="O640" s="214"/>
      <c r="P640" s="215" t="s">
        <v>58</v>
      </c>
      <c r="Q640" s="216"/>
      <c r="R640" s="23"/>
      <c r="S640" s="217" t="s">
        <v>59</v>
      </c>
      <c r="T640" s="218"/>
      <c r="U640" s="219" t="s">
        <v>60</v>
      </c>
      <c r="V640" s="220"/>
      <c r="W640" s="22"/>
      <c r="X640" s="213" t="s">
        <v>61</v>
      </c>
      <c r="Y640" s="214"/>
      <c r="Z640" s="215" t="s">
        <v>62</v>
      </c>
      <c r="AA640" s="216"/>
      <c r="AB640" s="22"/>
      <c r="AC640" s="217" t="s">
        <v>63</v>
      </c>
      <c r="AD640" s="218"/>
      <c r="AE640" s="219" t="s">
        <v>89</v>
      </c>
      <c r="AF640" s="220"/>
      <c r="AG640" s="22"/>
      <c r="AH640" s="213" t="s">
        <v>64</v>
      </c>
      <c r="AI640" s="214"/>
      <c r="AJ640" s="215" t="s">
        <v>65</v>
      </c>
      <c r="AK640" s="216"/>
      <c r="AL640" s="22"/>
      <c r="AM640" s="25" t="s">
        <v>2</v>
      </c>
      <c r="AO640" s="132" t="s">
        <v>41</v>
      </c>
      <c r="AQ640" s="32"/>
      <c r="AR640" s="32"/>
      <c r="AS640" s="32"/>
      <c r="AT640" s="32"/>
    </row>
    <row r="641" spans="2:46" ht="18.649999999999999" customHeight="1" thickTop="1" thickBot="1">
      <c r="B641" s="36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9">
        <f t="shared" ref="L641" si="2829">IF(0=(1-$J$9*$K$9*$B641^2),10^14,$B641*$K$9/(1-$J$9*$K$9*$B641^2))</f>
        <v>1583.6701369085542</v>
      </c>
      <c r="N641" s="1">
        <f t="shared" ref="N641" si="2830">D641*I641+F641*I644-E641*J641-G641*J644</f>
        <v>1</v>
      </c>
      <c r="O641" s="9">
        <f t="shared" ref="O641" si="2831">(D641*J641+E641*I641+F641*J644+G641*I644)</f>
        <v>0</v>
      </c>
      <c r="P641" s="2">
        <f t="shared" ref="P641" si="2832">D641*K641+F641*K644-E641*L641-G641*L644</f>
        <v>0</v>
      </c>
      <c r="Q641" s="8">
        <f t="shared" ref="Q641" si="2833">(D641*L641+E641*K641+F641*L644+G641*K644)</f>
        <v>1583.6701369085542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2834">N641*S641+P641*S644-O641*T641-Q641*T644</f>
        <v>-3522.814286146348</v>
      </c>
      <c r="Y641" s="9">
        <f t="shared" ref="Y641" si="2835">(N641*T641+O641*S641+P641*T644+Q641*S644)</f>
        <v>0</v>
      </c>
      <c r="Z641" s="2">
        <f t="shared" ref="Z641" si="2836">N641*U641+P641*U644-O641*V641-Q641*V644</f>
        <v>0</v>
      </c>
      <c r="AA641" s="8">
        <f t="shared" ref="AA641" si="2837">(N641*V641+O641*U641+P641*V644+Q641*U644)</f>
        <v>1583.6701369085542</v>
      </c>
      <c r="AB641" s="22"/>
      <c r="AC641" s="1">
        <v>1</v>
      </c>
      <c r="AD641" s="9">
        <v>0</v>
      </c>
      <c r="AE641" s="2">
        <v>0</v>
      </c>
      <c r="AF641" s="9">
        <f t="shared" ref="AF641" si="2838">$B641*$AE$9</f>
        <v>1.4916696</v>
      </c>
      <c r="AH641" s="1">
        <f t="shared" ref="AH641" si="2839">X641*AC641+Z641*AC644-Y641*AD641-AA641*AD644</f>
        <v>-3522.814286146348</v>
      </c>
      <c r="AI641" s="9">
        <f t="shared" ref="AI641" si="2840">(X641*AD641+Y641*AC641+Z641*AD644+AA641*AC644)</f>
        <v>0</v>
      </c>
      <c r="AJ641" s="2">
        <f t="shared" ref="AJ641" si="2841">X641*AE641+Z641*AE644-Y641*AF641-AA641*AF644</f>
        <v>0</v>
      </c>
      <c r="AK641" s="8">
        <f t="shared" ref="AK641" si="2842">(X641*AF641+Y641*AE641+Z641*AF644+AA641*AE644)</f>
        <v>-3671.2048401816546</v>
      </c>
      <c r="AM641" s="26">
        <f t="shared" ref="AM641" si="2843">20*LOG((2*$AH$9)/(($AH$9*AH641+AJ641+$AH$9*AH644+AJ644)^2+($AH$9*AI641+AK641+$AH$9*AI644+AK644)^2)^0.5)</f>
        <v>-71.303528996957908</v>
      </c>
      <c r="AO641" s="133">
        <f t="shared" ref="AO641" si="2844">((AI641^2+AJ641^2+AK641^2+AL641^2)/(AI644^2+AJ644^2+AK644^2+AL644^2))^0.5</f>
        <v>0.69237937103617353</v>
      </c>
      <c r="AP641" s="13"/>
      <c r="AQ641" s="32"/>
      <c r="AR641" s="32"/>
      <c r="AS641" s="32"/>
      <c r="AT641" s="32"/>
    </row>
    <row r="642" spans="2:46" ht="18.649999999999999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O642" s="134"/>
      <c r="AP642" s="33"/>
      <c r="AQ642" s="32"/>
      <c r="AR642" s="32"/>
      <c r="AS642" s="32"/>
      <c r="AT642" s="32"/>
    </row>
    <row r="643" spans="2:46" ht="18.649999999999999" customHeight="1" thickBot="1">
      <c r="D643" s="209" t="s">
        <v>66</v>
      </c>
      <c r="E643" s="210"/>
      <c r="F643" s="211" t="s">
        <v>67</v>
      </c>
      <c r="G643" s="212"/>
      <c r="H643" s="204"/>
      <c r="I643" s="209" t="s">
        <v>68</v>
      </c>
      <c r="J643" s="210"/>
      <c r="K643" s="211" t="s">
        <v>69</v>
      </c>
      <c r="L643" s="212"/>
      <c r="N643" s="213" t="s">
        <v>70</v>
      </c>
      <c r="O643" s="214"/>
      <c r="P643" s="215" t="s">
        <v>71</v>
      </c>
      <c r="Q643" s="216"/>
      <c r="S643" s="209" t="s">
        <v>72</v>
      </c>
      <c r="T643" s="210"/>
      <c r="U643" s="211" t="s">
        <v>73</v>
      </c>
      <c r="V643" s="212"/>
      <c r="W643" s="22"/>
      <c r="X643" s="213" t="s">
        <v>74</v>
      </c>
      <c r="Y643" s="214"/>
      <c r="Z643" s="215" t="s">
        <v>75</v>
      </c>
      <c r="AA643" s="216"/>
      <c r="AB643" s="22"/>
      <c r="AC643" s="209" t="s">
        <v>76</v>
      </c>
      <c r="AD643" s="210"/>
      <c r="AE643" s="211" t="s">
        <v>77</v>
      </c>
      <c r="AF643" s="212"/>
      <c r="AG643" s="22"/>
      <c r="AH643" s="213" t="s">
        <v>78</v>
      </c>
      <c r="AI643" s="214"/>
      <c r="AJ643" s="215" t="s">
        <v>79</v>
      </c>
      <c r="AK643" s="216"/>
      <c r="AL643" s="22"/>
      <c r="AM643" s="44" t="s">
        <v>6</v>
      </c>
      <c r="AO643" s="135" t="s">
        <v>42</v>
      </c>
      <c r="AP643" s="33"/>
      <c r="AQ643" s="32"/>
      <c r="AR643" s="32"/>
      <c r="AS643" s="32"/>
      <c r="AT643" s="32"/>
    </row>
    <row r="644" spans="2:46" ht="18.649999999999999" customHeight="1" thickTop="1" thickBot="1">
      <c r="D644" s="1">
        <v>0</v>
      </c>
      <c r="E644" s="8">
        <f t="shared" ref="E644" si="2845">$E$9*$B641</f>
        <v>1.0427464000000002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2846">D644*I641+F644*I644-E644*J641-G644*J644</f>
        <v>0</v>
      </c>
      <c r="O644" s="9">
        <f t="shared" ref="O644" si="2847">(D644*J641+E644*I641+F644*J644+G644*I644)</f>
        <v>1.0427464000000002</v>
      </c>
      <c r="P644" s="2">
        <f t="shared" ref="P644" si="2848">D644*K641+F644*K644-E644*L641-G644*L644</f>
        <v>-1650.3663340489024</v>
      </c>
      <c r="Q644" s="8">
        <f t="shared" ref="Q644" si="2849">(D644*L641+E644*K641+F644*L644+G644*K644)</f>
        <v>0</v>
      </c>
      <c r="S644" s="1">
        <v>0</v>
      </c>
      <c r="T644" s="8">
        <f t="shared" ref="T644" si="2850">$T$9*$B641</f>
        <v>2.2250936000000001</v>
      </c>
      <c r="U644" s="2">
        <v>1</v>
      </c>
      <c r="V644" s="8">
        <v>0</v>
      </c>
      <c r="X644" s="1">
        <f t="shared" ref="X644" si="2851">N644*S641+P644*S644-O644*T641-Q644*T644</f>
        <v>0</v>
      </c>
      <c r="Y644" s="9">
        <f t="shared" ref="Y644" si="2852">(N644*T641+O644*S641+P644*T644+Q644*S644)</f>
        <v>-3671.1768211476751</v>
      </c>
      <c r="Z644" s="2">
        <f t="shared" ref="Z644" si="2853">N644*U641+P644*U644-O644*V641-Q644*V644</f>
        <v>-1650.3663340489024</v>
      </c>
      <c r="AA644" s="8">
        <f t="shared" ref="AA644" si="2854">(N644*V641+O644*U641+P644*V644+Q644*U644)</f>
        <v>0</v>
      </c>
      <c r="AB644" s="22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2855">X644*AC641+Z644*AC644-Y644*AD641-AA644*AD644</f>
        <v>0</v>
      </c>
      <c r="AI644" s="9">
        <f t="shared" ref="AI644" si="2856">(X644*AD641+Y644*AC641+Z644*AD644+AA644*AC644)</f>
        <v>-3671.1768211476751</v>
      </c>
      <c r="AJ644" s="2">
        <f t="shared" ref="AJ644" si="2857">X644*AE641+Z644*AE644-Y644*AF641-AA644*AF644</f>
        <v>3825.8165262817215</v>
      </c>
      <c r="AK644" s="8">
        <f t="shared" ref="AK644" si="2858">(X644*AF641+Y644*AE641+Z644*AF644+AA644*AE644)</f>
        <v>0</v>
      </c>
      <c r="AM644" s="45">
        <f t="shared" ref="AM644" si="2859">(180/PI())*ATAN(-1*(($AH$9*AJ641+AL641+$AH$9*AJ644+AL644)/($AH$9*AI641+AK641+$AH$9*AI644+AK644)))</f>
        <v>27.522187658966274</v>
      </c>
      <c r="AO644" s="206">
        <f t="shared" ref="AO644" si="2860">20*LOG(((($AH$9*AH641+AJ641-$AH$9*AH644-AJ644)^2+($AH$9*AI641+AK641-$AH$9*AI644-AK644)^2)/(($AH$9*AH641+AJ641+$AH$9*AH644+AJ644)^2+($AH$9*AI641+AK641+$AH$9*AI644+AK644)^2))^0.5)</f>
        <v>-3.2168545679172715E-7</v>
      </c>
      <c r="AP644" s="33"/>
      <c r="AQ644" s="32"/>
      <c r="AR644" s="32"/>
      <c r="AS644" s="32"/>
      <c r="AT644" s="32"/>
    </row>
    <row r="645" spans="2:46" ht="18.649999999999999" customHeight="1">
      <c r="AO645" s="33"/>
      <c r="AP645" s="33"/>
    </row>
    <row r="646" spans="2:46" ht="18.649999999999999" customHeight="1" thickBot="1">
      <c r="D646" s="22" t="s">
        <v>80</v>
      </c>
      <c r="E646" s="22"/>
      <c r="F646" s="22"/>
      <c r="G646" s="22"/>
      <c r="H646" s="22"/>
      <c r="I646" s="22" t="s">
        <v>81</v>
      </c>
      <c r="J646" s="22"/>
      <c r="K646" s="22"/>
      <c r="L646" s="22"/>
      <c r="M646" s="23"/>
      <c r="N646" s="23"/>
      <c r="O646" s="24" t="s">
        <v>82</v>
      </c>
      <c r="P646" s="23"/>
      <c r="Q646" s="23"/>
      <c r="R646" s="23"/>
      <c r="S646" s="22"/>
      <c r="T646" s="22" t="s">
        <v>83</v>
      </c>
      <c r="U646" s="23"/>
      <c r="V646" s="23"/>
      <c r="W646" s="23"/>
      <c r="X646" s="23"/>
      <c r="Y646" s="24" t="s">
        <v>84</v>
      </c>
      <c r="Z646" s="23"/>
      <c r="AA646" s="23"/>
      <c r="AB646" s="23"/>
      <c r="AC646" s="24" t="s">
        <v>85</v>
      </c>
      <c r="AD646" s="22"/>
      <c r="AE646" s="22"/>
      <c r="AF646" s="22"/>
      <c r="AG646" s="22"/>
      <c r="AH646" s="23"/>
      <c r="AI646" s="24" t="s">
        <v>86</v>
      </c>
      <c r="AJ646" s="23"/>
      <c r="AK646" s="23"/>
      <c r="AL646" s="22"/>
    </row>
    <row r="647" spans="2:46" ht="18.649999999999999" customHeight="1" thickBot="1">
      <c r="B647" s="11"/>
      <c r="D647" s="217" t="s">
        <v>55</v>
      </c>
      <c r="E647" s="218"/>
      <c r="F647" s="219" t="s">
        <v>56</v>
      </c>
      <c r="G647" s="220"/>
      <c r="H647" s="204"/>
      <c r="I647" s="217" t="s">
        <v>87</v>
      </c>
      <c r="J647" s="218"/>
      <c r="K647" s="219" t="s">
        <v>88</v>
      </c>
      <c r="L647" s="220"/>
      <c r="M647" s="23"/>
      <c r="N647" s="213" t="s">
        <v>57</v>
      </c>
      <c r="O647" s="214"/>
      <c r="P647" s="215" t="s">
        <v>58</v>
      </c>
      <c r="Q647" s="216"/>
      <c r="R647" s="23"/>
      <c r="S647" s="217" t="s">
        <v>59</v>
      </c>
      <c r="T647" s="218"/>
      <c r="U647" s="219" t="s">
        <v>60</v>
      </c>
      <c r="V647" s="220"/>
      <c r="W647" s="22"/>
      <c r="X647" s="213" t="s">
        <v>61</v>
      </c>
      <c r="Y647" s="214"/>
      <c r="Z647" s="215" t="s">
        <v>62</v>
      </c>
      <c r="AA647" s="216"/>
      <c r="AB647" s="22"/>
      <c r="AC647" s="217" t="s">
        <v>63</v>
      </c>
      <c r="AD647" s="218"/>
      <c r="AE647" s="219" t="s">
        <v>89</v>
      </c>
      <c r="AF647" s="220"/>
      <c r="AG647" s="22"/>
      <c r="AH647" s="213" t="s">
        <v>64</v>
      </c>
      <c r="AI647" s="214"/>
      <c r="AJ647" s="215" t="s">
        <v>65</v>
      </c>
      <c r="AK647" s="216"/>
      <c r="AL647" s="22"/>
      <c r="AM647" s="25" t="s">
        <v>2</v>
      </c>
      <c r="AO647" s="132" t="s">
        <v>41</v>
      </c>
      <c r="AQ647" s="32"/>
      <c r="AR647" s="32"/>
      <c r="AS647" s="32"/>
      <c r="AT647" s="32"/>
    </row>
    <row r="648" spans="2:46" ht="18.649999999999999" customHeight="1" thickTop="1" thickBot="1">
      <c r="B648" s="36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9">
        <f t="shared" ref="L648" si="2861">IF(0=(1-$J$9*$K$9*$B648^2),10^14,$B648*$K$9/(1-$J$9*$K$9*$B648^2))</f>
        <v>-86.691050620335545</v>
      </c>
      <c r="N648" s="1">
        <f t="shared" ref="N648" si="2862">D648*I648+F648*I651-E648*J648-G648*J651</f>
        <v>1</v>
      </c>
      <c r="O648" s="9">
        <f t="shared" ref="O648" si="2863">(D648*J648+E648*I648+F648*J651+G648*I651)</f>
        <v>0</v>
      </c>
      <c r="P648" s="2">
        <f t="shared" ref="P648" si="2864">D648*K648+F648*K651-E648*L648-G648*L651</f>
        <v>0</v>
      </c>
      <c r="Q648" s="8">
        <f t="shared" ref="Q648" si="2865">(D648*L648+E648*K648+F648*L651+G648*K651)</f>
        <v>-86.691050620335545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2866">N648*S648+P648*S651-O648*T648-Q648*T651</f>
        <v>195.99239432467797</v>
      </c>
      <c r="Y648" s="9">
        <f t="shared" ref="Y648" si="2867">(N648*T648+O648*S648+P648*T651+Q648*S651)</f>
        <v>0</v>
      </c>
      <c r="Z648" s="2">
        <f t="shared" ref="Z648" si="2868">N648*U648+P648*U651-O648*V648-Q648*V651</f>
        <v>0</v>
      </c>
      <c r="AA648" s="8">
        <f t="shared" ref="AA648" si="2869">(N648*V648+O648*U648+P648*V651+Q648*U651)</f>
        <v>-86.691050620335545</v>
      </c>
      <c r="AB648" s="22"/>
      <c r="AC648" s="1">
        <v>1</v>
      </c>
      <c r="AD648" s="9">
        <v>0</v>
      </c>
      <c r="AE648" s="2">
        <v>0</v>
      </c>
      <c r="AF648" s="9">
        <f t="shared" ref="AF648" si="2870">$B648*$AE$9</f>
        <v>1.5078834000000001</v>
      </c>
      <c r="AH648" s="1">
        <f t="shared" ref="AH648" si="2871">X648*AC648+Z648*AC651-Y648*AD648-AA648*AD651</f>
        <v>195.99239432467797</v>
      </c>
      <c r="AI648" s="9">
        <f t="shared" ref="AI648" si="2872">(X648*AD648+Y648*AC648+Z648*AD651+AA648*AC651)</f>
        <v>0</v>
      </c>
      <c r="AJ648" s="2">
        <f t="shared" ref="AJ648" si="2873">X648*AE648+Z648*AE651-Y648*AF648-AA648*AF651</f>
        <v>0</v>
      </c>
      <c r="AK648" s="8">
        <f t="shared" ref="AK648" si="2874">(X648*AF648+Y648*AE648+Z648*AF651+AA648*AE651)</f>
        <v>208.84262730810059</v>
      </c>
      <c r="AM648" s="26">
        <f t="shared" ref="AM648" si="2875">20*LOG((2*$AH$9)/(($AH$9*AH648+AJ648+$AH$9*AH651+AJ651)^2+($AH$9*AI648+AK648+$AH$9*AI651+AK651)^2)^0.5)</f>
        <v>-46.413844500465842</v>
      </c>
      <c r="AO648" s="133">
        <f t="shared" ref="AO648" si="2876">((AI648^2+AJ648^2+AK648^2+AL648^2)/(AI651^2+AJ651^2+AK651^2+AL651^2))^0.5</f>
        <v>0.6843306918467722</v>
      </c>
      <c r="AP648" s="13"/>
      <c r="AQ648" s="32"/>
      <c r="AR648" s="32"/>
      <c r="AS648" s="32"/>
      <c r="AT648" s="32"/>
    </row>
    <row r="649" spans="2:46" ht="18.649999999999999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O649" s="134"/>
      <c r="AP649" s="33"/>
      <c r="AQ649" s="32"/>
      <c r="AR649" s="32"/>
      <c r="AS649" s="32"/>
      <c r="AT649" s="32"/>
    </row>
    <row r="650" spans="2:46" ht="18.649999999999999" customHeight="1" thickBot="1">
      <c r="D650" s="209" t="s">
        <v>66</v>
      </c>
      <c r="E650" s="210"/>
      <c r="F650" s="211" t="s">
        <v>67</v>
      </c>
      <c r="G650" s="212"/>
      <c r="H650" s="204"/>
      <c r="I650" s="209" t="s">
        <v>68</v>
      </c>
      <c r="J650" s="210"/>
      <c r="K650" s="211" t="s">
        <v>69</v>
      </c>
      <c r="L650" s="212"/>
      <c r="N650" s="213" t="s">
        <v>70</v>
      </c>
      <c r="O650" s="214"/>
      <c r="P650" s="215" t="s">
        <v>71</v>
      </c>
      <c r="Q650" s="216"/>
      <c r="S650" s="209" t="s">
        <v>72</v>
      </c>
      <c r="T650" s="210"/>
      <c r="U650" s="211" t="s">
        <v>73</v>
      </c>
      <c r="V650" s="212"/>
      <c r="W650" s="22"/>
      <c r="X650" s="213" t="s">
        <v>74</v>
      </c>
      <c r="Y650" s="214"/>
      <c r="Z650" s="215" t="s">
        <v>75</v>
      </c>
      <c r="AA650" s="216"/>
      <c r="AB650" s="22"/>
      <c r="AC650" s="209" t="s">
        <v>76</v>
      </c>
      <c r="AD650" s="210"/>
      <c r="AE650" s="211" t="s">
        <v>77</v>
      </c>
      <c r="AF650" s="212"/>
      <c r="AG650" s="22"/>
      <c r="AH650" s="213" t="s">
        <v>78</v>
      </c>
      <c r="AI650" s="214"/>
      <c r="AJ650" s="215" t="s">
        <v>79</v>
      </c>
      <c r="AK650" s="216"/>
      <c r="AL650" s="22"/>
      <c r="AM650" s="44" t="s">
        <v>6</v>
      </c>
      <c r="AO650" s="135" t="s">
        <v>42</v>
      </c>
      <c r="AP650" s="33"/>
      <c r="AQ650" s="32"/>
      <c r="AR650" s="32"/>
      <c r="AS650" s="32"/>
      <c r="AT650" s="32"/>
    </row>
    <row r="651" spans="2:46" ht="18.649999999999999" customHeight="1" thickTop="1" thickBot="1">
      <c r="D651" s="1">
        <v>0</v>
      </c>
      <c r="E651" s="8">
        <f t="shared" ref="E651" si="2877">$E$9*$B648</f>
        <v>1.0540806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2878">D651*I648+F651*I651-E651*J648-G651*J651</f>
        <v>0</v>
      </c>
      <c r="O651" s="9">
        <f t="shared" ref="O651" si="2879">(D651*J648+E651*I648+F651*J651+G651*I651)</f>
        <v>1.0540806</v>
      </c>
      <c r="P651" s="2">
        <f t="shared" ref="P651" si="2880">D651*K648+F651*K651-E651*L648-G651*L651</f>
        <v>92.379354652513669</v>
      </c>
      <c r="Q651" s="8">
        <f t="shared" ref="Q651" si="2881">(D651*L648+E651*K648+F651*L651+G651*K651)</f>
        <v>0</v>
      </c>
      <c r="S651" s="1">
        <v>0</v>
      </c>
      <c r="T651" s="8">
        <f t="shared" ref="T651" si="2882">$T$9*$B648</f>
        <v>2.2492794000000003</v>
      </c>
      <c r="U651" s="2">
        <v>1</v>
      </c>
      <c r="V651" s="8">
        <v>0</v>
      </c>
      <c r="X651" s="1">
        <f t="shared" ref="X651" si="2883">N651*S648+P651*S651-O651*T648-Q651*T651</f>
        <v>0</v>
      </c>
      <c r="Y651" s="9">
        <f t="shared" ref="Y651" si="2884">(N651*T648+O651*S648+P651*T651+Q651*S651)</f>
        <v>208.84106000519316</v>
      </c>
      <c r="Z651" s="2">
        <f t="shared" ref="Z651" si="2885">N651*U648+P651*U651-O651*V648-Q651*V651</f>
        <v>92.379354652513669</v>
      </c>
      <c r="AA651" s="8">
        <f t="shared" ref="AA651" si="2886">(N651*V648+O651*U648+P651*V651+Q651*U651)</f>
        <v>0</v>
      </c>
      <c r="AB651" s="22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2887">X651*AC648+Z651*AC651-Y651*AD648-AA651*AD651</f>
        <v>0</v>
      </c>
      <c r="AI651" s="9">
        <f t="shared" ref="AI651" si="2888">(X651*AD648+Y651*AC648+Z651*AD651+AA651*AC651)</f>
        <v>208.84106000519316</v>
      </c>
      <c r="AJ651" s="2">
        <f t="shared" ref="AJ651" si="2889">X651*AE648+Z651*AE651-Y651*AF648-AA651*AF651</f>
        <v>-222.52861296772102</v>
      </c>
      <c r="AK651" s="8">
        <f t="shared" ref="AK651" si="2890">(X651*AF648+Y651*AE648+Z651*AF651+AA651*AE651)</f>
        <v>0</v>
      </c>
      <c r="AM651" s="45">
        <f t="shared" ref="AM651" si="2891">(180/PI())*ATAN(-1*(($AH$9*AJ648+AL648+$AH$9*AJ651+AL651)/($AH$9*AI648+AK648+$AH$9*AI651+AK651)))</f>
        <v>28.047274722594285</v>
      </c>
      <c r="AO651" s="206">
        <f t="shared" ref="AO651" si="2892">20*LOG(((($AH$9*AH648+AJ648-$AH$9*AH651-AJ651)^2+($AH$9*AI648+AK648-$AH$9*AI651-AK651)^2)/(($AH$9*AH648+AJ648+$AH$9*AH651+AJ651)^2+($AH$9*AI648+AK648+$AH$9*AI651+AK651)^2))^0.5)</f>
        <v>-9.9175596218970731E-5</v>
      </c>
      <c r="AP651" s="33"/>
      <c r="AQ651" s="32"/>
      <c r="AR651" s="32"/>
      <c r="AS651" s="32"/>
      <c r="AT651" s="32"/>
    </row>
    <row r="652" spans="2:46" ht="18.649999999999999" customHeight="1">
      <c r="AO652" s="33"/>
      <c r="AP652" s="33"/>
    </row>
    <row r="653" spans="2:46" ht="18.649999999999999" customHeight="1" thickBot="1">
      <c r="D653" s="22" t="s">
        <v>80</v>
      </c>
      <c r="E653" s="22"/>
      <c r="F653" s="22"/>
      <c r="G653" s="22"/>
      <c r="H653" s="22"/>
      <c r="I653" s="22" t="s">
        <v>81</v>
      </c>
      <c r="J653" s="22"/>
      <c r="K653" s="22"/>
      <c r="L653" s="22"/>
      <c r="M653" s="23"/>
      <c r="N653" s="23"/>
      <c r="O653" s="24" t="s">
        <v>82</v>
      </c>
      <c r="P653" s="23"/>
      <c r="Q653" s="23"/>
      <c r="R653" s="23"/>
      <c r="S653" s="22"/>
      <c r="T653" s="22" t="s">
        <v>83</v>
      </c>
      <c r="U653" s="23"/>
      <c r="V653" s="23"/>
      <c r="W653" s="23"/>
      <c r="X653" s="23"/>
      <c r="Y653" s="24" t="s">
        <v>84</v>
      </c>
      <c r="Z653" s="23"/>
      <c r="AA653" s="23"/>
      <c r="AB653" s="23"/>
      <c r="AC653" s="24" t="s">
        <v>85</v>
      </c>
      <c r="AD653" s="22"/>
      <c r="AE653" s="22"/>
      <c r="AF653" s="22"/>
      <c r="AG653" s="22"/>
      <c r="AH653" s="23"/>
      <c r="AI653" s="24" t="s">
        <v>86</v>
      </c>
      <c r="AJ653" s="23"/>
      <c r="AK653" s="23"/>
      <c r="AL653" s="22"/>
    </row>
    <row r="654" spans="2:46" ht="18.649999999999999" customHeight="1" thickBot="1">
      <c r="B654" s="11"/>
      <c r="D654" s="217" t="s">
        <v>55</v>
      </c>
      <c r="E654" s="218"/>
      <c r="F654" s="219" t="s">
        <v>56</v>
      </c>
      <c r="G654" s="220"/>
      <c r="H654" s="204"/>
      <c r="I654" s="217" t="s">
        <v>87</v>
      </c>
      <c r="J654" s="218"/>
      <c r="K654" s="219" t="s">
        <v>88</v>
      </c>
      <c r="L654" s="220"/>
      <c r="M654" s="23"/>
      <c r="N654" s="213" t="s">
        <v>57</v>
      </c>
      <c r="O654" s="214"/>
      <c r="P654" s="215" t="s">
        <v>58</v>
      </c>
      <c r="Q654" s="216"/>
      <c r="R654" s="23"/>
      <c r="S654" s="217" t="s">
        <v>59</v>
      </c>
      <c r="T654" s="218"/>
      <c r="U654" s="219" t="s">
        <v>60</v>
      </c>
      <c r="V654" s="220"/>
      <c r="W654" s="22"/>
      <c r="X654" s="213" t="s">
        <v>61</v>
      </c>
      <c r="Y654" s="214"/>
      <c r="Z654" s="215" t="s">
        <v>62</v>
      </c>
      <c r="AA654" s="216"/>
      <c r="AB654" s="22"/>
      <c r="AC654" s="217" t="s">
        <v>63</v>
      </c>
      <c r="AD654" s="218"/>
      <c r="AE654" s="219" t="s">
        <v>89</v>
      </c>
      <c r="AF654" s="220"/>
      <c r="AG654" s="22"/>
      <c r="AH654" s="213" t="s">
        <v>64</v>
      </c>
      <c r="AI654" s="214"/>
      <c r="AJ654" s="215" t="s">
        <v>65</v>
      </c>
      <c r="AK654" s="216"/>
      <c r="AL654" s="22"/>
      <c r="AM654" s="25" t="s">
        <v>2</v>
      </c>
      <c r="AO654" s="132" t="s">
        <v>41</v>
      </c>
      <c r="AQ654" s="32"/>
      <c r="AR654" s="32"/>
      <c r="AS654" s="32"/>
      <c r="AT654" s="32"/>
    </row>
    <row r="655" spans="2:46" ht="18.649999999999999" customHeight="1" thickTop="1" thickBot="1">
      <c r="B655" s="36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9">
        <f t="shared" ref="L655" si="2893">IF(0=(1-$J$9*$K$9*$B655^2),10^14,$B655*$K$9/(1-$J$9*$K$9*$B655^2))</f>
        <v>-42.421286172711902</v>
      </c>
      <c r="N655" s="1">
        <f t="shared" ref="N655" si="2894">D655*I655+F655*I658-E655*J655-G655*J658</f>
        <v>1</v>
      </c>
      <c r="O655" s="9">
        <f t="shared" ref="O655" si="2895">(D655*J655+E655*I655+F655*J658+G655*I658)</f>
        <v>0</v>
      </c>
      <c r="P655" s="2">
        <f t="shared" ref="P655" si="2896">D655*K655+F655*K658-E655*L655-G655*L658</f>
        <v>0</v>
      </c>
      <c r="Q655" s="8">
        <f t="shared" ref="Q655" si="2897">(D655*L655+E655*K655+F655*L658+G655*K658)</f>
        <v>-42.421286172711902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2898">N655*S655+P655*S658-O655*T655-Q655*T658</f>
        <v>97.4433178529017</v>
      </c>
      <c r="Y655" s="9">
        <f t="shared" ref="Y655" si="2899">(N655*T655+O655*S655+P655*T658+Q655*S658)</f>
        <v>0</v>
      </c>
      <c r="Z655" s="2">
        <f t="shared" ref="Z655" si="2900">N655*U655+P655*U658-O655*V655-Q655*V658</f>
        <v>0</v>
      </c>
      <c r="AA655" s="8">
        <f t="shared" ref="AA655" si="2901">(N655*V655+O655*U655+P655*V658+Q655*U658)</f>
        <v>-42.421286172711902</v>
      </c>
      <c r="AB655" s="22"/>
      <c r="AC655" s="1">
        <v>1</v>
      </c>
      <c r="AD655" s="9">
        <v>0</v>
      </c>
      <c r="AE655" s="2">
        <v>0</v>
      </c>
      <c r="AF655" s="9">
        <f t="shared" ref="AF655" si="2902">$B655*$AE$9</f>
        <v>1.5240971999999999</v>
      </c>
      <c r="AH655" s="1">
        <f t="shared" ref="AH655" si="2903">X655*AC655+Z655*AC658-Y655*AD655-AA655*AD658</f>
        <v>97.4433178529017</v>
      </c>
      <c r="AI655" s="9">
        <f t="shared" ref="AI655" si="2904">(X655*AD655+Y655*AC655+Z655*AD658+AA655*AC658)</f>
        <v>0</v>
      </c>
      <c r="AJ655" s="2">
        <f t="shared" ref="AJ655" si="2905">X655*AE655+Z655*AE658-Y655*AF655-AA655*AF658</f>
        <v>0</v>
      </c>
      <c r="AK655" s="8">
        <f t="shared" ref="AK655" si="2906">(X655*AF655+Y655*AE655+Z655*AF658+AA655*AE658)</f>
        <v>106.09180172560558</v>
      </c>
      <c r="AM655" s="26">
        <f t="shared" ref="AM655" si="2907">20*LOG((2*$AH$9)/(($AH$9*AH655+AJ655+$AH$9*AH658+AJ658)^2+($AH$9*AI655+AK655+$AH$9*AI658+AK658)^2)^0.5)</f>
        <v>-40.544931260111959</v>
      </c>
      <c r="AO655" s="133">
        <f t="shared" ref="AO655" si="2908">((AI655^2+AJ655^2+AK655^2+AL655^2)/(AI658^2+AJ658^2+AK658^2+AL658^2))^0.5</f>
        <v>0.67648805364393072</v>
      </c>
      <c r="AP655" s="13"/>
      <c r="AQ655" s="32"/>
      <c r="AR655" s="32"/>
      <c r="AS655" s="32"/>
      <c r="AT655" s="32"/>
    </row>
    <row r="656" spans="2:46" ht="18.649999999999999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O656" s="134"/>
      <c r="AP656" s="33"/>
      <c r="AQ656" s="32"/>
      <c r="AR656" s="32"/>
      <c r="AS656" s="32"/>
      <c r="AT656" s="32"/>
    </row>
    <row r="657" spans="2:46" ht="18.649999999999999" customHeight="1" thickBot="1">
      <c r="D657" s="209" t="s">
        <v>66</v>
      </c>
      <c r="E657" s="210"/>
      <c r="F657" s="211" t="s">
        <v>67</v>
      </c>
      <c r="G657" s="212"/>
      <c r="H657" s="204"/>
      <c r="I657" s="209" t="s">
        <v>68</v>
      </c>
      <c r="J657" s="210"/>
      <c r="K657" s="211" t="s">
        <v>69</v>
      </c>
      <c r="L657" s="212"/>
      <c r="N657" s="213" t="s">
        <v>70</v>
      </c>
      <c r="O657" s="214"/>
      <c r="P657" s="215" t="s">
        <v>71</v>
      </c>
      <c r="Q657" s="216"/>
      <c r="S657" s="209" t="s">
        <v>72</v>
      </c>
      <c r="T657" s="210"/>
      <c r="U657" s="211" t="s">
        <v>73</v>
      </c>
      <c r="V657" s="212"/>
      <c r="W657" s="22"/>
      <c r="X657" s="213" t="s">
        <v>74</v>
      </c>
      <c r="Y657" s="214"/>
      <c r="Z657" s="215" t="s">
        <v>75</v>
      </c>
      <c r="AA657" s="216"/>
      <c r="AB657" s="22"/>
      <c r="AC657" s="209" t="s">
        <v>76</v>
      </c>
      <c r="AD657" s="210"/>
      <c r="AE657" s="211" t="s">
        <v>77</v>
      </c>
      <c r="AF657" s="212"/>
      <c r="AG657" s="22"/>
      <c r="AH657" s="213" t="s">
        <v>78</v>
      </c>
      <c r="AI657" s="214"/>
      <c r="AJ657" s="215" t="s">
        <v>79</v>
      </c>
      <c r="AK657" s="216"/>
      <c r="AL657" s="22"/>
      <c r="AM657" s="44" t="s">
        <v>6</v>
      </c>
      <c r="AO657" s="135" t="s">
        <v>42</v>
      </c>
      <c r="AP657" s="33"/>
      <c r="AQ657" s="32"/>
      <c r="AR657" s="32"/>
      <c r="AS657" s="32"/>
      <c r="AT657" s="32"/>
    </row>
    <row r="658" spans="2:46" ht="18.649999999999999" customHeight="1" thickTop="1" thickBot="1">
      <c r="D658" s="1">
        <v>0</v>
      </c>
      <c r="E658" s="8">
        <f t="shared" ref="E658" si="2909">$E$9*$B655</f>
        <v>1.0654148000000001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2910">D658*I655+F658*I658-E658*J655-G658*J658</f>
        <v>0</v>
      </c>
      <c r="O658" s="9">
        <f t="shared" ref="O658" si="2911">(D658*J655+E658*I655+F658*J658+G658*I658)</f>
        <v>1.0654148000000001</v>
      </c>
      <c r="P658" s="2">
        <f t="shared" ref="P658" si="2912">D658*K655+F658*K658-E658*L655-G658*L658</f>
        <v>46.196266123442619</v>
      </c>
      <c r="Q658" s="8">
        <f t="shared" ref="Q658" si="2913">(D658*L655+E658*K655+F658*L658+G658*K658)</f>
        <v>0</v>
      </c>
      <c r="S658" s="1">
        <v>0</v>
      </c>
      <c r="T658" s="8">
        <f t="shared" ref="T658" si="2914">$T$9*$B655</f>
        <v>2.2734652</v>
      </c>
      <c r="U658" s="2">
        <v>1</v>
      </c>
      <c r="V658" s="8">
        <v>0</v>
      </c>
      <c r="X658" s="1">
        <f t="shared" ref="X658" si="2915">N658*S655+P658*S658-O658*T655-Q658*T658</f>
        <v>0</v>
      </c>
      <c r="Y658" s="9">
        <f t="shared" ref="Y658" si="2916">(N658*T655+O658*S655+P658*T658+Q658*S658)</f>
        <v>106.0910182015857</v>
      </c>
      <c r="Z658" s="2">
        <f t="shared" ref="Z658" si="2917">N658*U655+P658*U658-O658*V655-Q658*V658</f>
        <v>46.196266123442619</v>
      </c>
      <c r="AA658" s="8">
        <f t="shared" ref="AA658" si="2918">(N658*V655+O658*U655+P658*V658+Q658*U658)</f>
        <v>0</v>
      </c>
      <c r="AB658" s="22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2919">X658*AC655+Z658*AC658-Y658*AD655-AA658*AD658</f>
        <v>0</v>
      </c>
      <c r="AI658" s="9">
        <f t="shared" ref="AI658" si="2920">(X658*AD655+Y658*AC655+Z658*AD658+AA658*AC658)</f>
        <v>106.0910182015857</v>
      </c>
      <c r="AJ658" s="2">
        <f t="shared" ref="AJ658" si="2921">X658*AE655+Z658*AE658-Y658*AF655-AA658*AF658</f>
        <v>-115.49675766274316</v>
      </c>
      <c r="AK658" s="8">
        <f t="shared" ref="AK658" si="2922">(X658*AF655+Y658*AE655+Z658*AF658+AA658*AE658)</f>
        <v>0</v>
      </c>
      <c r="AM658" s="45">
        <f t="shared" ref="AM658" si="2923">(180/PI())*ATAN(-1*(($AH$9*AJ655+AL655+$AH$9*AJ658+AL658)/($AH$9*AI655+AK655+$AH$9*AI658+AK658)))</f>
        <v>28.560629336388164</v>
      </c>
      <c r="AO658" s="206">
        <f t="shared" ref="AO658" si="2924">20*LOG(((($AH$9*AH655+AJ655-$AH$9*AH658-AJ658)^2+($AH$9*AI655+AK655-$AH$9*AI658-AK658)^2)/(($AH$9*AH655+AJ655+$AH$9*AH658+AJ658)^2+($AH$9*AI655+AK655+$AH$9*AI658+AK658)^2))^0.5)</f>
        <v>-3.8309840167650235E-4</v>
      </c>
      <c r="AP658" s="33"/>
      <c r="AQ658" s="32"/>
      <c r="AR658" s="32"/>
      <c r="AS658" s="32"/>
      <c r="AT658" s="32"/>
    </row>
    <row r="659" spans="2:46" ht="18.649999999999999" customHeight="1">
      <c r="AO659" s="33"/>
      <c r="AP659" s="33"/>
    </row>
    <row r="660" spans="2:46" ht="18.649999999999999" customHeight="1" thickBot="1">
      <c r="D660" s="22" t="s">
        <v>80</v>
      </c>
      <c r="E660" s="22"/>
      <c r="F660" s="22"/>
      <c r="G660" s="22"/>
      <c r="H660" s="22"/>
      <c r="I660" s="22" t="s">
        <v>81</v>
      </c>
      <c r="J660" s="22"/>
      <c r="K660" s="22"/>
      <c r="L660" s="22"/>
      <c r="M660" s="23"/>
      <c r="N660" s="23"/>
      <c r="O660" s="24" t="s">
        <v>82</v>
      </c>
      <c r="P660" s="23"/>
      <c r="Q660" s="23"/>
      <c r="R660" s="23"/>
      <c r="S660" s="22"/>
      <c r="T660" s="22" t="s">
        <v>83</v>
      </c>
      <c r="U660" s="23"/>
      <c r="V660" s="23"/>
      <c r="W660" s="23"/>
      <c r="X660" s="23"/>
      <c r="Y660" s="24" t="s">
        <v>84</v>
      </c>
      <c r="Z660" s="23"/>
      <c r="AA660" s="23"/>
      <c r="AB660" s="23"/>
      <c r="AC660" s="24" t="s">
        <v>85</v>
      </c>
      <c r="AD660" s="22"/>
      <c r="AE660" s="22"/>
      <c r="AF660" s="22"/>
      <c r="AG660" s="22"/>
      <c r="AH660" s="23"/>
      <c r="AI660" s="24" t="s">
        <v>86</v>
      </c>
      <c r="AJ660" s="23"/>
      <c r="AK660" s="23"/>
      <c r="AL660" s="22"/>
    </row>
    <row r="661" spans="2:46" ht="18.649999999999999" customHeight="1" thickBot="1">
      <c r="B661" s="11"/>
      <c r="D661" s="217" t="s">
        <v>55</v>
      </c>
      <c r="E661" s="218"/>
      <c r="F661" s="219" t="s">
        <v>56</v>
      </c>
      <c r="G661" s="220"/>
      <c r="H661" s="204"/>
      <c r="I661" s="217" t="s">
        <v>87</v>
      </c>
      <c r="J661" s="218"/>
      <c r="K661" s="219" t="s">
        <v>88</v>
      </c>
      <c r="L661" s="220"/>
      <c r="M661" s="23"/>
      <c r="N661" s="213" t="s">
        <v>57</v>
      </c>
      <c r="O661" s="214"/>
      <c r="P661" s="215" t="s">
        <v>58</v>
      </c>
      <c r="Q661" s="216"/>
      <c r="R661" s="23"/>
      <c r="S661" s="217" t="s">
        <v>59</v>
      </c>
      <c r="T661" s="218"/>
      <c r="U661" s="219" t="s">
        <v>60</v>
      </c>
      <c r="V661" s="220"/>
      <c r="W661" s="22"/>
      <c r="X661" s="213" t="s">
        <v>61</v>
      </c>
      <c r="Y661" s="214"/>
      <c r="Z661" s="215" t="s">
        <v>62</v>
      </c>
      <c r="AA661" s="216"/>
      <c r="AB661" s="22"/>
      <c r="AC661" s="217" t="s">
        <v>63</v>
      </c>
      <c r="AD661" s="218"/>
      <c r="AE661" s="219" t="s">
        <v>89</v>
      </c>
      <c r="AF661" s="220"/>
      <c r="AG661" s="22"/>
      <c r="AH661" s="213" t="s">
        <v>64</v>
      </c>
      <c r="AI661" s="214"/>
      <c r="AJ661" s="215" t="s">
        <v>65</v>
      </c>
      <c r="AK661" s="216"/>
      <c r="AL661" s="22"/>
      <c r="AM661" s="25" t="s">
        <v>2</v>
      </c>
      <c r="AO661" s="132" t="s">
        <v>41</v>
      </c>
      <c r="AQ661" s="32"/>
      <c r="AR661" s="32"/>
      <c r="AS661" s="32"/>
      <c r="AT661" s="32"/>
    </row>
    <row r="662" spans="2:46" ht="18.649999999999999" customHeight="1" thickTop="1" thickBot="1">
      <c r="B662" s="36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9">
        <f t="shared" ref="L662" si="2925">IF(0=(1-$J$9*$K$9*$B662^2),10^14,$B662*$K$9/(1-$J$9*$K$9*$B662^2))</f>
        <v>-28.17997779417464</v>
      </c>
      <c r="N662" s="1">
        <f t="shared" ref="N662" si="2926">D662*I662+F662*I665-E662*J662-G662*J665</f>
        <v>1</v>
      </c>
      <c r="O662" s="9">
        <f t="shared" ref="O662" si="2927">(D662*J662+E662*I662+F662*J665+G662*I665)</f>
        <v>0</v>
      </c>
      <c r="P662" s="2">
        <f t="shared" ref="P662" si="2928">D662*K662+F662*K665-E662*L662-G662*L665</f>
        <v>0</v>
      </c>
      <c r="Q662" s="8">
        <f t="shared" ref="Q662" si="2929">(D662*L662+E662*K662+F662*L665+G662*K665)</f>
        <v>-28.17997779417464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2930">N662*S662+P662*S665-O662*T662-Q662*T665</f>
        <v>65.747754158763144</v>
      </c>
      <c r="Y662" s="9">
        <f t="shared" ref="Y662" si="2931">(N662*T662+O662*S662+P662*T665+Q662*S665)</f>
        <v>0</v>
      </c>
      <c r="Z662" s="2">
        <f t="shared" ref="Z662" si="2932">N662*U662+P662*U665-O662*V662-Q662*V665</f>
        <v>0</v>
      </c>
      <c r="AA662" s="8">
        <f t="shared" ref="AA662" si="2933">(N662*V662+O662*U662+P662*V665+Q662*U665)</f>
        <v>-28.17997779417464</v>
      </c>
      <c r="AB662" s="22"/>
      <c r="AC662" s="1">
        <v>1</v>
      </c>
      <c r="AD662" s="9">
        <v>0</v>
      </c>
      <c r="AE662" s="2">
        <v>0</v>
      </c>
      <c r="AF662" s="9">
        <f t="shared" ref="AF662" si="2934">$B662*$AE$9</f>
        <v>1.540311</v>
      </c>
      <c r="AH662" s="1">
        <f t="shared" ref="AH662" si="2935">X662*AC662+Z662*AC665-Y662*AD662-AA662*AD665</f>
        <v>65.747754158763144</v>
      </c>
      <c r="AI662" s="9">
        <f t="shared" ref="AI662" si="2936">(X662*AD662+Y662*AC662+Z662*AD665+AA662*AC665)</f>
        <v>0</v>
      </c>
      <c r="AJ662" s="2">
        <f t="shared" ref="AJ662" si="2937">X662*AE662+Z662*AE665-Y662*AF662-AA662*AF665</f>
        <v>0</v>
      </c>
      <c r="AK662" s="8">
        <f t="shared" ref="AK662" si="2938">(X662*AF662+Y662*AE662+Z662*AF665+AA662*AE665)</f>
        <v>73.092011161863979</v>
      </c>
      <c r="AM662" s="26">
        <f t="shared" ref="AM662" si="2939">20*LOG((2*$AH$9)/(($AH$9*AH662+AJ662+$AH$9*AH665+AJ665)^2+($AH$9*AI662+AK662+$AH$9*AI665+AK665)^2)^0.5)</f>
        <v>-37.325877190963212</v>
      </c>
      <c r="AO662" s="133">
        <f t="shared" ref="AO662" si="2940">((AI662^2+AJ662^2+AK662^2+AL662^2)/(AI665^2+AJ665^2+AK665^2+AL665^2))^0.5</f>
        <v>0.66884176609223978</v>
      </c>
      <c r="AP662" s="13"/>
      <c r="AQ662" s="32"/>
      <c r="AR662" s="32"/>
      <c r="AS662" s="32"/>
      <c r="AT662" s="32"/>
    </row>
    <row r="663" spans="2:46" ht="18.649999999999999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O663" s="134"/>
      <c r="AP663" s="33"/>
      <c r="AQ663" s="32"/>
      <c r="AR663" s="32"/>
      <c r="AS663" s="32"/>
      <c r="AT663" s="32"/>
    </row>
    <row r="664" spans="2:46" ht="18.649999999999999" customHeight="1" thickBot="1">
      <c r="D664" s="209" t="s">
        <v>66</v>
      </c>
      <c r="E664" s="210"/>
      <c r="F664" s="211" t="s">
        <v>67</v>
      </c>
      <c r="G664" s="212"/>
      <c r="H664" s="204"/>
      <c r="I664" s="209" t="s">
        <v>68</v>
      </c>
      <c r="J664" s="210"/>
      <c r="K664" s="211" t="s">
        <v>69</v>
      </c>
      <c r="L664" s="212"/>
      <c r="N664" s="213" t="s">
        <v>70</v>
      </c>
      <c r="O664" s="214"/>
      <c r="P664" s="215" t="s">
        <v>71</v>
      </c>
      <c r="Q664" s="216"/>
      <c r="S664" s="209" t="s">
        <v>72</v>
      </c>
      <c r="T664" s="210"/>
      <c r="U664" s="211" t="s">
        <v>73</v>
      </c>
      <c r="V664" s="212"/>
      <c r="W664" s="22"/>
      <c r="X664" s="213" t="s">
        <v>74</v>
      </c>
      <c r="Y664" s="214"/>
      <c r="Z664" s="215" t="s">
        <v>75</v>
      </c>
      <c r="AA664" s="216"/>
      <c r="AB664" s="22"/>
      <c r="AC664" s="209" t="s">
        <v>76</v>
      </c>
      <c r="AD664" s="210"/>
      <c r="AE664" s="211" t="s">
        <v>77</v>
      </c>
      <c r="AF664" s="212"/>
      <c r="AG664" s="22"/>
      <c r="AH664" s="213" t="s">
        <v>78</v>
      </c>
      <c r="AI664" s="214"/>
      <c r="AJ664" s="215" t="s">
        <v>79</v>
      </c>
      <c r="AK664" s="216"/>
      <c r="AL664" s="22"/>
      <c r="AM664" s="44" t="s">
        <v>6</v>
      </c>
      <c r="AO664" s="135" t="s">
        <v>42</v>
      </c>
      <c r="AP664" s="33"/>
      <c r="AQ664" s="32"/>
      <c r="AR664" s="32"/>
      <c r="AS664" s="32"/>
      <c r="AT664" s="32"/>
    </row>
    <row r="665" spans="2:46" ht="18.649999999999999" customHeight="1" thickTop="1" thickBot="1">
      <c r="D665" s="1">
        <v>0</v>
      </c>
      <c r="E665" s="8">
        <f t="shared" ref="E665" si="2941">$E$9*$B662</f>
        <v>1.076749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2942">D665*I662+F665*I665-E665*J662-G665*J665</f>
        <v>0</v>
      </c>
      <c r="O665" s="9">
        <f t="shared" ref="O665" si="2943">(D665*J662+E665*I662+F665*J665+G665*I665)</f>
        <v>1.076749</v>
      </c>
      <c r="P665" s="2">
        <f t="shared" ref="P665" si="2944">D665*K662+F665*K665-E665*L662-G665*L665</f>
        <v>31.342762909899747</v>
      </c>
      <c r="Q665" s="8">
        <f t="shared" ref="Q665" si="2945">(D665*L662+E665*K662+F665*L665+G665*K665)</f>
        <v>0</v>
      </c>
      <c r="S665" s="1">
        <v>0</v>
      </c>
      <c r="T665" s="8">
        <f t="shared" ref="T665" si="2946">$T$9*$B662</f>
        <v>2.2976509999999997</v>
      </c>
      <c r="U665" s="2">
        <v>1</v>
      </c>
      <c r="V665" s="8">
        <v>0</v>
      </c>
      <c r="X665" s="1">
        <f t="shared" ref="X665" si="2947">N665*S662+P665*S665-O665*T662-Q665*T665</f>
        <v>0</v>
      </c>
      <c r="Y665" s="9">
        <f t="shared" ref="Y665" si="2948">(N665*T662+O665*S662+P665*T665+Q665*S665)</f>
        <v>73.09147954269406</v>
      </c>
      <c r="Z665" s="2">
        <f t="shared" ref="Z665" si="2949">N665*U662+P665*U665-O665*V662-Q665*V665</f>
        <v>31.342762909899747</v>
      </c>
      <c r="AA665" s="8">
        <f t="shared" ref="AA665" si="2950">(N665*V662+O665*U662+P665*V665+Q665*U665)</f>
        <v>0</v>
      </c>
      <c r="AB665" s="22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2951">X665*AC662+Z665*AC665-Y665*AD662-AA665*AD665</f>
        <v>0</v>
      </c>
      <c r="AI665" s="9">
        <f t="shared" ref="AI665" si="2952">(X665*AD662+Y665*AC662+Z665*AD665+AA665*AC665)</f>
        <v>73.09147954269406</v>
      </c>
      <c r="AJ665" s="2">
        <f t="shared" ref="AJ665" si="2953">X665*AE662+Z665*AE665-Y665*AF662-AA665*AF665</f>
        <v>-81.240847035986889</v>
      </c>
      <c r="AK665" s="8">
        <f t="shared" ref="AK665" si="2954">(X665*AF662+Y665*AE662+Z665*AF665+AA665*AE665)</f>
        <v>0</v>
      </c>
      <c r="AM665" s="45">
        <f t="shared" ref="AM665" si="2955">(180/PI())*ATAN(-1*(($AH$9*AJ662+AL662+$AH$9*AJ665+AL665)/($AH$9*AI662+AK662+$AH$9*AI665+AK665)))</f>
        <v>29.06292864919299</v>
      </c>
      <c r="AO665" s="206">
        <f t="shared" ref="AO665" si="2956">20*LOG(((($AH$9*AH662+AJ662-$AH$9*AH665-AJ665)^2+($AH$9*AI662+AK662-$AH$9*AI665-AK665)^2)/(($AH$9*AH662+AJ662+$AH$9*AH665+AJ665)^2+($AH$9*AI662+AK662+$AH$9*AI665+AK665)^2))^0.5)</f>
        <v>-8.0396434711754554E-4</v>
      </c>
      <c r="AP665" s="33"/>
      <c r="AQ665" s="32"/>
      <c r="AR665" s="32"/>
      <c r="AS665" s="32"/>
      <c r="AT665" s="32"/>
    </row>
    <row r="666" spans="2:46" ht="18.649999999999999" customHeight="1">
      <c r="AO666" s="33"/>
      <c r="AP666" s="33"/>
    </row>
    <row r="667" spans="2:46" ht="18.649999999999999" customHeight="1" thickBot="1">
      <c r="D667" s="22" t="s">
        <v>80</v>
      </c>
      <c r="E667" s="22"/>
      <c r="F667" s="22"/>
      <c r="G667" s="22"/>
      <c r="H667" s="22"/>
      <c r="I667" s="22" t="s">
        <v>81</v>
      </c>
      <c r="J667" s="22"/>
      <c r="K667" s="22"/>
      <c r="L667" s="22"/>
      <c r="M667" s="23"/>
      <c r="N667" s="23"/>
      <c r="O667" s="24" t="s">
        <v>82</v>
      </c>
      <c r="P667" s="23"/>
      <c r="Q667" s="23"/>
      <c r="R667" s="23"/>
      <c r="S667" s="22"/>
      <c r="T667" s="22" t="s">
        <v>83</v>
      </c>
      <c r="U667" s="23"/>
      <c r="V667" s="23"/>
      <c r="W667" s="23"/>
      <c r="X667" s="23"/>
      <c r="Y667" s="24" t="s">
        <v>84</v>
      </c>
      <c r="Z667" s="23"/>
      <c r="AA667" s="23"/>
      <c r="AB667" s="23"/>
      <c r="AC667" s="24" t="s">
        <v>85</v>
      </c>
      <c r="AD667" s="22"/>
      <c r="AE667" s="22"/>
      <c r="AF667" s="22"/>
      <c r="AG667" s="22"/>
      <c r="AH667" s="23"/>
      <c r="AI667" s="24" t="s">
        <v>86</v>
      </c>
      <c r="AJ667" s="23"/>
      <c r="AK667" s="23"/>
      <c r="AL667" s="22"/>
    </row>
    <row r="668" spans="2:46" ht="18.649999999999999" customHeight="1" thickBot="1">
      <c r="B668" s="11"/>
      <c r="D668" s="217" t="s">
        <v>55</v>
      </c>
      <c r="E668" s="218"/>
      <c r="F668" s="219" t="s">
        <v>56</v>
      </c>
      <c r="G668" s="220"/>
      <c r="H668" s="204"/>
      <c r="I668" s="217" t="s">
        <v>87</v>
      </c>
      <c r="J668" s="218"/>
      <c r="K668" s="219" t="s">
        <v>88</v>
      </c>
      <c r="L668" s="220"/>
      <c r="M668" s="23"/>
      <c r="N668" s="213" t="s">
        <v>57</v>
      </c>
      <c r="O668" s="214"/>
      <c r="P668" s="215" t="s">
        <v>58</v>
      </c>
      <c r="Q668" s="216"/>
      <c r="R668" s="23"/>
      <c r="S668" s="217" t="s">
        <v>59</v>
      </c>
      <c r="T668" s="218"/>
      <c r="U668" s="219" t="s">
        <v>60</v>
      </c>
      <c r="V668" s="220"/>
      <c r="W668" s="22"/>
      <c r="X668" s="213" t="s">
        <v>61</v>
      </c>
      <c r="Y668" s="214"/>
      <c r="Z668" s="215" t="s">
        <v>62</v>
      </c>
      <c r="AA668" s="216"/>
      <c r="AB668" s="22"/>
      <c r="AC668" s="217" t="s">
        <v>63</v>
      </c>
      <c r="AD668" s="218"/>
      <c r="AE668" s="219" t="s">
        <v>89</v>
      </c>
      <c r="AF668" s="220"/>
      <c r="AG668" s="22"/>
      <c r="AH668" s="213" t="s">
        <v>64</v>
      </c>
      <c r="AI668" s="214"/>
      <c r="AJ668" s="215" t="s">
        <v>65</v>
      </c>
      <c r="AK668" s="216"/>
      <c r="AL668" s="22"/>
      <c r="AM668" s="25" t="s">
        <v>2</v>
      </c>
      <c r="AO668" s="132" t="s">
        <v>41</v>
      </c>
      <c r="AQ668" s="32"/>
      <c r="AR668" s="32"/>
      <c r="AS668" s="32"/>
      <c r="AT668" s="32"/>
    </row>
    <row r="669" spans="2:46" ht="18.649999999999999" customHeight="1" thickTop="1" thickBot="1">
      <c r="B669" s="36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9">
        <f t="shared" ref="L669" si="2957">IF(0=(1-$J$9*$K$9*$B669^2),10^14,$B669*$K$9/(1-$J$9*$K$9*$B669^2))</f>
        <v>-21.151278664545796</v>
      </c>
      <c r="N669" s="1">
        <f t="shared" ref="N669" si="2958">D669*I669+F669*I672-E669*J669-G669*J672</f>
        <v>1</v>
      </c>
      <c r="O669" s="9">
        <f t="shared" ref="O669" si="2959">(D669*J669+E669*I669+F669*J672+G669*I672)</f>
        <v>0</v>
      </c>
      <c r="P669" s="2">
        <f t="shared" ref="P669" si="2960">D669*K669+F669*K672-E669*L669-G669*L672</f>
        <v>0</v>
      </c>
      <c r="Q669" s="8">
        <f t="shared" ref="Q669" si="2961">(D669*L669+E669*K669+F669*L672+G669*K672)</f>
        <v>-21.151278664545796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2962">N669*S669+P669*S672-O669*T669-Q669*T672</f>
        <v>50.109817170397278</v>
      </c>
      <c r="Y669" s="9">
        <f t="shared" ref="Y669" si="2963">(N669*T669+O669*S669+P669*T672+Q669*S672)</f>
        <v>0</v>
      </c>
      <c r="Z669" s="2">
        <f t="shared" ref="Z669" si="2964">N669*U669+P669*U672-O669*V669-Q669*V672</f>
        <v>0</v>
      </c>
      <c r="AA669" s="8">
        <f t="shared" ref="AA669" si="2965">(N669*V669+O669*U669+P669*V672+Q669*U672)</f>
        <v>-21.151278664545796</v>
      </c>
      <c r="AB669" s="22"/>
      <c r="AC669" s="1">
        <v>1</v>
      </c>
      <c r="AD669" s="9">
        <v>0</v>
      </c>
      <c r="AE669" s="2">
        <v>0</v>
      </c>
      <c r="AF669" s="9">
        <f t="shared" ref="AF669" si="2966">$B669*$AE$9</f>
        <v>1.5565248</v>
      </c>
      <c r="AH669" s="1">
        <f t="shared" ref="AH669" si="2967">X669*AC669+Z669*AC672-Y669*AD669-AA669*AD672</f>
        <v>50.109817170397278</v>
      </c>
      <c r="AI669" s="9">
        <f t="shared" ref="AI669" si="2968">(X669*AD669+Y669*AC669+Z669*AD672+AA669*AC672)</f>
        <v>0</v>
      </c>
      <c r="AJ669" s="2">
        <f t="shared" ref="AJ669" si="2969">X669*AE669+Z669*AE672-Y669*AF669-AA669*AF672</f>
        <v>0</v>
      </c>
      <c r="AK669" s="8">
        <f t="shared" ref="AK669" si="2970">(X669*AF669+Y669*AE669+Z669*AF672+AA669*AE672)</f>
        <v>56.845894484643395</v>
      </c>
      <c r="AM669" s="26">
        <f t="shared" ref="AM669" si="2971">20*LOG((2*$AH$9)/(($AH$9*AH669+AJ669+$AH$9*AH672+AJ672)^2+($AH$9*AI669+AK669+$AH$9*AI672+AK672)^2)^0.5)</f>
        <v>-35.162662735576951</v>
      </c>
      <c r="AO669" s="133">
        <f t="shared" ref="AO669" si="2972">((AI669^2+AJ669^2+AK669^2+AL669^2)/(AI672^2+AJ672^2+AK672^2+AL672^2))^0.5</f>
        <v>0.66138291175258335</v>
      </c>
      <c r="AP669" s="13"/>
      <c r="AQ669" s="32"/>
      <c r="AR669" s="32"/>
      <c r="AS669" s="32"/>
      <c r="AT669" s="32"/>
    </row>
    <row r="670" spans="2:46" ht="18.649999999999999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O670" s="134"/>
      <c r="AP670" s="33"/>
      <c r="AQ670" s="32"/>
      <c r="AR670" s="32"/>
      <c r="AS670" s="32"/>
      <c r="AT670" s="32"/>
    </row>
    <row r="671" spans="2:46" ht="18.649999999999999" customHeight="1" thickBot="1">
      <c r="D671" s="209" t="s">
        <v>66</v>
      </c>
      <c r="E671" s="210"/>
      <c r="F671" s="211" t="s">
        <v>67</v>
      </c>
      <c r="G671" s="212"/>
      <c r="H671" s="204"/>
      <c r="I671" s="209" t="s">
        <v>68</v>
      </c>
      <c r="J671" s="210"/>
      <c r="K671" s="211" t="s">
        <v>69</v>
      </c>
      <c r="L671" s="212"/>
      <c r="N671" s="213" t="s">
        <v>70</v>
      </c>
      <c r="O671" s="214"/>
      <c r="P671" s="215" t="s">
        <v>71</v>
      </c>
      <c r="Q671" s="216"/>
      <c r="S671" s="209" t="s">
        <v>72</v>
      </c>
      <c r="T671" s="210"/>
      <c r="U671" s="211" t="s">
        <v>73</v>
      </c>
      <c r="V671" s="212"/>
      <c r="W671" s="22"/>
      <c r="X671" s="213" t="s">
        <v>74</v>
      </c>
      <c r="Y671" s="214"/>
      <c r="Z671" s="215" t="s">
        <v>75</v>
      </c>
      <c r="AA671" s="216"/>
      <c r="AB671" s="22"/>
      <c r="AC671" s="209" t="s">
        <v>76</v>
      </c>
      <c r="AD671" s="210"/>
      <c r="AE671" s="211" t="s">
        <v>77</v>
      </c>
      <c r="AF671" s="212"/>
      <c r="AG671" s="22"/>
      <c r="AH671" s="213" t="s">
        <v>78</v>
      </c>
      <c r="AI671" s="214"/>
      <c r="AJ671" s="215" t="s">
        <v>79</v>
      </c>
      <c r="AK671" s="216"/>
      <c r="AL671" s="22"/>
      <c r="AM671" s="44" t="s">
        <v>6</v>
      </c>
      <c r="AO671" s="135" t="s">
        <v>42</v>
      </c>
      <c r="AP671" s="33"/>
      <c r="AQ671" s="32"/>
      <c r="AR671" s="32"/>
      <c r="AS671" s="32"/>
      <c r="AT671" s="32"/>
    </row>
    <row r="672" spans="2:46" ht="18.649999999999999" customHeight="1" thickTop="1" thickBot="1">
      <c r="D672" s="1">
        <v>0</v>
      </c>
      <c r="E672" s="8">
        <f t="shared" ref="E672" si="2973">$E$9*$B669</f>
        <v>1.0880832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2974">D672*I669+F672*I672-E672*J669-G672*J672</f>
        <v>0</v>
      </c>
      <c r="O672" s="9">
        <f t="shared" ref="O672" si="2975">(D672*J669+E672*I669+F672*J672+G672*I672)</f>
        <v>1.0880832</v>
      </c>
      <c r="P672" s="2">
        <f t="shared" ref="P672" si="2976">D672*K669+F672*K672-E672*L669-G672*L672</f>
        <v>24.014350973410718</v>
      </c>
      <c r="Q672" s="8">
        <f t="shared" ref="Q672" si="2977">(D672*L669+E672*K669+F672*L672+G672*K672)</f>
        <v>0</v>
      </c>
      <c r="S672" s="1">
        <v>0</v>
      </c>
      <c r="T672" s="8">
        <f t="shared" ref="T672" si="2978">$T$9*$B669</f>
        <v>2.3218367999999998</v>
      </c>
      <c r="U672" s="2">
        <v>1</v>
      </c>
      <c r="V672" s="8">
        <v>0</v>
      </c>
      <c r="X672" s="1">
        <f t="shared" ref="X672" si="2979">N672*S669+P672*S672-O672*T669-Q672*T672</f>
        <v>0</v>
      </c>
      <c r="Y672" s="9">
        <f t="shared" ref="Y672" si="2980">(N672*T669+O672*S669+P672*T672+Q672*S672)</f>
        <v>56.845487018180819</v>
      </c>
      <c r="Z672" s="2">
        <f t="shared" ref="Z672" si="2981">N672*U669+P672*U672-O672*V669-Q672*V672</f>
        <v>24.014350973410718</v>
      </c>
      <c r="AA672" s="8">
        <f t="shared" ref="AA672" si="2982">(N672*V669+O672*U669+P672*V672+Q672*U672)</f>
        <v>0</v>
      </c>
      <c r="AB672" s="22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2983">X672*AC669+Z672*AC672-Y672*AD669-AA672*AD672</f>
        <v>0</v>
      </c>
      <c r="AI672" s="9">
        <f t="shared" ref="AI672" si="2984">(X672*AD669+Y672*AC669+Z672*AD672+AA672*AC672)</f>
        <v>56.845487018180819</v>
      </c>
      <c r="AJ672" s="2">
        <f t="shared" ref="AJ672" si="2985">X672*AE669+Z672*AE672-Y672*AF669-AA672*AF672</f>
        <v>-64.467059338465788</v>
      </c>
      <c r="AK672" s="8">
        <f t="shared" ref="AK672" si="2986">(X672*AF669+Y672*AE669+Z672*AF672+AA672*AE672)</f>
        <v>0</v>
      </c>
      <c r="AM672" s="45">
        <f t="shared" ref="AM672" si="2987">(180/PI())*ATAN(-1*(($AH$9*AJ669+AL669+$AH$9*AJ672+AL672)/($AH$9*AI669+AK669+$AH$9*AI672+AK672)))</f>
        <v>29.554779611305889</v>
      </c>
      <c r="AO672" s="206">
        <f t="shared" ref="AO672" si="2988">20*LOG(((($AH$9*AH669+AJ669-$AH$9*AH672-AJ672)^2+($AH$9*AI669+AK669-$AH$9*AI672-AK672)^2)/(($AH$9*AH669+AJ669+$AH$9*AH672+AJ672)^2+($AH$9*AI669+AK669+$AH$9*AI672+AK672)^2))^0.5)</f>
        <v>-1.3230741665207569E-3</v>
      </c>
      <c r="AP672" s="33"/>
      <c r="AQ672" s="32"/>
      <c r="AR672" s="32"/>
      <c r="AS672" s="32"/>
      <c r="AT672" s="32"/>
    </row>
    <row r="673" spans="2:46" ht="18.649999999999999" customHeight="1">
      <c r="AO673" s="33"/>
      <c r="AP673" s="33"/>
    </row>
    <row r="674" spans="2:46" ht="18.649999999999999" customHeight="1" thickBot="1">
      <c r="D674" s="22" t="s">
        <v>80</v>
      </c>
      <c r="E674" s="22"/>
      <c r="F674" s="22"/>
      <c r="G674" s="22"/>
      <c r="H674" s="22"/>
      <c r="I674" s="22" t="s">
        <v>81</v>
      </c>
      <c r="J674" s="22"/>
      <c r="K674" s="22"/>
      <c r="L674" s="22"/>
      <c r="M674" s="23"/>
      <c r="N674" s="23"/>
      <c r="O674" s="24" t="s">
        <v>82</v>
      </c>
      <c r="P674" s="23"/>
      <c r="Q674" s="23"/>
      <c r="R674" s="23"/>
      <c r="S674" s="22"/>
      <c r="T674" s="22" t="s">
        <v>83</v>
      </c>
      <c r="U674" s="23"/>
      <c r="V674" s="23"/>
      <c r="W674" s="23"/>
      <c r="X674" s="23"/>
      <c r="Y674" s="24" t="s">
        <v>84</v>
      </c>
      <c r="Z674" s="23"/>
      <c r="AA674" s="23"/>
      <c r="AB674" s="23"/>
      <c r="AC674" s="24" t="s">
        <v>85</v>
      </c>
      <c r="AD674" s="22"/>
      <c r="AE674" s="22"/>
      <c r="AF674" s="22"/>
      <c r="AG674" s="22"/>
      <c r="AH674" s="23"/>
      <c r="AI674" s="24" t="s">
        <v>86</v>
      </c>
      <c r="AJ674" s="23"/>
      <c r="AK674" s="23"/>
      <c r="AL674" s="22"/>
    </row>
    <row r="675" spans="2:46" ht="18.649999999999999" customHeight="1" thickBot="1">
      <c r="B675" s="11"/>
      <c r="D675" s="217" t="s">
        <v>55</v>
      </c>
      <c r="E675" s="218"/>
      <c r="F675" s="219" t="s">
        <v>56</v>
      </c>
      <c r="G675" s="220"/>
      <c r="H675" s="204"/>
      <c r="I675" s="217" t="s">
        <v>87</v>
      </c>
      <c r="J675" s="218"/>
      <c r="K675" s="219" t="s">
        <v>88</v>
      </c>
      <c r="L675" s="220"/>
      <c r="M675" s="23"/>
      <c r="N675" s="213" t="s">
        <v>57</v>
      </c>
      <c r="O675" s="214"/>
      <c r="P675" s="215" t="s">
        <v>58</v>
      </c>
      <c r="Q675" s="216"/>
      <c r="R675" s="23"/>
      <c r="S675" s="217" t="s">
        <v>59</v>
      </c>
      <c r="T675" s="218"/>
      <c r="U675" s="219" t="s">
        <v>60</v>
      </c>
      <c r="V675" s="220"/>
      <c r="W675" s="22"/>
      <c r="X675" s="213" t="s">
        <v>61</v>
      </c>
      <c r="Y675" s="214"/>
      <c r="Z675" s="215" t="s">
        <v>62</v>
      </c>
      <c r="AA675" s="216"/>
      <c r="AB675" s="22"/>
      <c r="AC675" s="217" t="s">
        <v>63</v>
      </c>
      <c r="AD675" s="218"/>
      <c r="AE675" s="219" t="s">
        <v>89</v>
      </c>
      <c r="AF675" s="220"/>
      <c r="AG675" s="22"/>
      <c r="AH675" s="213" t="s">
        <v>64</v>
      </c>
      <c r="AI675" s="214"/>
      <c r="AJ675" s="215" t="s">
        <v>65</v>
      </c>
      <c r="AK675" s="216"/>
      <c r="AL675" s="22"/>
      <c r="AM675" s="25" t="s">
        <v>2</v>
      </c>
      <c r="AO675" s="132" t="s">
        <v>41</v>
      </c>
      <c r="AQ675" s="32"/>
      <c r="AR675" s="32"/>
      <c r="AS675" s="32"/>
      <c r="AT675" s="32"/>
    </row>
    <row r="676" spans="2:46" ht="18.649999999999999" customHeight="1" thickTop="1" thickBot="1">
      <c r="B676" s="36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9">
        <f t="shared" ref="L676" si="2989">IF(0=(1-$J$9*$K$9*$B676^2),10^14,$B676*$K$9/(1-$J$9*$K$9*$B676^2))</f>
        <v>-16.962480985191267</v>
      </c>
      <c r="N676" s="1">
        <f t="shared" ref="N676" si="2990">D676*I676+F676*I679-E676*J676-G676*J679</f>
        <v>1</v>
      </c>
      <c r="O676" s="9">
        <f t="shared" ref="O676" si="2991">(D676*J676+E676*I676+F676*J679+G676*I679)</f>
        <v>0</v>
      </c>
      <c r="P676" s="2">
        <f t="shared" ref="P676" si="2992">D676*K676+F676*K679-E676*L676-G676*L679</f>
        <v>0</v>
      </c>
      <c r="Q676" s="8">
        <f t="shared" ref="Q676" si="2993">(D676*L676+E676*K676+F676*L679+G676*K679)</f>
        <v>-16.962480985191267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2994">N676*S676+P676*S679-O676*T676-Q676*T679</f>
        <v>40.794363743328979</v>
      </c>
      <c r="Y676" s="9">
        <f t="shared" ref="Y676" si="2995">(N676*T676+O676*S676+P676*T679+Q676*S679)</f>
        <v>0</v>
      </c>
      <c r="Z676" s="2">
        <f t="shared" ref="Z676" si="2996">N676*U676+P676*U679-O676*V676-Q676*V679</f>
        <v>0</v>
      </c>
      <c r="AA676" s="8">
        <f t="shared" ref="AA676" si="2997">(N676*V676+O676*U676+P676*V679+Q676*U679)</f>
        <v>-16.962480985191267</v>
      </c>
      <c r="AB676" s="22"/>
      <c r="AC676" s="1">
        <v>1</v>
      </c>
      <c r="AD676" s="9">
        <v>0</v>
      </c>
      <c r="AE676" s="2">
        <v>0</v>
      </c>
      <c r="AF676" s="9">
        <f t="shared" ref="AF676" si="2998">$B676*$AE$9</f>
        <v>1.5727386000000001</v>
      </c>
      <c r="AH676" s="1">
        <f t="shared" ref="AH676" si="2999">X676*AC676+Z676*AC679-Y676*AD676-AA676*AD679</f>
        <v>40.794363743328979</v>
      </c>
      <c r="AI676" s="9">
        <f t="shared" ref="AI676" si="3000">(X676*AD676+Y676*AC676+Z676*AD679+AA676*AC679)</f>
        <v>0</v>
      </c>
      <c r="AJ676" s="2">
        <f t="shared" ref="AJ676" si="3001">X676*AE676+Z676*AE679-Y676*AF676-AA676*AF679</f>
        <v>0</v>
      </c>
      <c r="AK676" s="8">
        <f t="shared" ref="AK676" si="3002">(X676*AF676+Y676*AE676+Z676*AF679+AA676*AE679)</f>
        <v>47.196389536382725</v>
      </c>
      <c r="AM676" s="26">
        <f t="shared" ref="AM676" si="3003">20*LOG((2*$AH$9)/(($AH$9*AH676+AJ676+$AH$9*AH679+AJ679)^2+($AH$9*AI676+AK676+$AH$9*AI679+AK679)^2)^0.5)</f>
        <v>-33.569779761152745</v>
      </c>
      <c r="AO676" s="133">
        <f t="shared" ref="AO676" si="3004">((AI676^2+AJ676^2+AK676^2+AL676^2)/(AI679^2+AJ679^2+AK679^2+AL679^2))^0.5</f>
        <v>0.6541032572900497</v>
      </c>
      <c r="AP676" s="13"/>
      <c r="AQ676" s="32"/>
      <c r="AR676" s="32"/>
      <c r="AS676" s="32"/>
      <c r="AT676" s="32"/>
    </row>
    <row r="677" spans="2:46" ht="18.649999999999999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O677" s="134"/>
      <c r="AP677" s="33"/>
      <c r="AQ677" s="32"/>
      <c r="AR677" s="32"/>
      <c r="AS677" s="32"/>
      <c r="AT677" s="32"/>
    </row>
    <row r="678" spans="2:46" ht="18.649999999999999" customHeight="1" thickBot="1">
      <c r="D678" s="209" t="s">
        <v>66</v>
      </c>
      <c r="E678" s="210"/>
      <c r="F678" s="211" t="s">
        <v>67</v>
      </c>
      <c r="G678" s="212"/>
      <c r="H678" s="204"/>
      <c r="I678" s="209" t="s">
        <v>68</v>
      </c>
      <c r="J678" s="210"/>
      <c r="K678" s="211" t="s">
        <v>69</v>
      </c>
      <c r="L678" s="212"/>
      <c r="N678" s="213" t="s">
        <v>70</v>
      </c>
      <c r="O678" s="214"/>
      <c r="P678" s="215" t="s">
        <v>71</v>
      </c>
      <c r="Q678" s="216"/>
      <c r="S678" s="209" t="s">
        <v>72</v>
      </c>
      <c r="T678" s="210"/>
      <c r="U678" s="211" t="s">
        <v>73</v>
      </c>
      <c r="V678" s="212"/>
      <c r="W678" s="22"/>
      <c r="X678" s="213" t="s">
        <v>74</v>
      </c>
      <c r="Y678" s="214"/>
      <c r="Z678" s="215" t="s">
        <v>75</v>
      </c>
      <c r="AA678" s="216"/>
      <c r="AB678" s="22"/>
      <c r="AC678" s="209" t="s">
        <v>76</v>
      </c>
      <c r="AD678" s="210"/>
      <c r="AE678" s="211" t="s">
        <v>77</v>
      </c>
      <c r="AF678" s="212"/>
      <c r="AG678" s="22"/>
      <c r="AH678" s="213" t="s">
        <v>78</v>
      </c>
      <c r="AI678" s="214"/>
      <c r="AJ678" s="215" t="s">
        <v>79</v>
      </c>
      <c r="AK678" s="216"/>
      <c r="AL678" s="22"/>
      <c r="AM678" s="44" t="s">
        <v>6</v>
      </c>
      <c r="AO678" s="135" t="s">
        <v>42</v>
      </c>
      <c r="AP678" s="33"/>
      <c r="AQ678" s="32"/>
      <c r="AR678" s="32"/>
      <c r="AS678" s="32"/>
      <c r="AT678" s="32"/>
    </row>
    <row r="679" spans="2:46" ht="18.649999999999999" customHeight="1" thickTop="1" thickBot="1">
      <c r="D679" s="1">
        <v>0</v>
      </c>
      <c r="E679" s="8">
        <f t="shared" ref="E679" si="3005">$E$9*$B676</f>
        <v>1.0994174000000001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3006">D679*I676+F679*I679-E679*J676-G679*J679</f>
        <v>0</v>
      </c>
      <c r="O679" s="9">
        <f t="shared" ref="O679" si="3007">(D679*J676+E679*I676+F679*J679+G679*I679)</f>
        <v>1.0994174000000001</v>
      </c>
      <c r="P679" s="2">
        <f t="shared" ref="P679" si="3008">D679*K676+F679*K679-E679*L676-G679*L679</f>
        <v>19.648846742288423</v>
      </c>
      <c r="Q679" s="8">
        <f t="shared" ref="Q679" si="3009">(D679*L676+E679*K676+F679*L679+G679*K679)</f>
        <v>0</v>
      </c>
      <c r="S679" s="1">
        <v>0</v>
      </c>
      <c r="T679" s="8">
        <f t="shared" ref="T679" si="3010">$T$9*$B676</f>
        <v>2.3460226</v>
      </c>
      <c r="U679" s="2">
        <v>1</v>
      </c>
      <c r="V679" s="8">
        <v>0</v>
      </c>
      <c r="X679" s="1">
        <f t="shared" ref="X679" si="3011">N679*S676+P679*S679-O679*T676-Q679*T679</f>
        <v>0</v>
      </c>
      <c r="Y679" s="9">
        <f t="shared" ref="Y679" si="3012">(N679*T676+O679*S676+P679*T679+Q679*S679)</f>
        <v>47.196055921345014</v>
      </c>
      <c r="Z679" s="2">
        <f t="shared" ref="Z679" si="3013">N679*U676+P679*U679-O679*V676-Q679*V679</f>
        <v>19.648846742288423</v>
      </c>
      <c r="AA679" s="8">
        <f t="shared" ref="AA679" si="3014">(N679*V676+O679*U676+P679*V679+Q679*U679)</f>
        <v>0</v>
      </c>
      <c r="AB679" s="22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3015">X679*AC676+Z679*AC679-Y679*AD676-AA679*AD679</f>
        <v>0</v>
      </c>
      <c r="AI679" s="9">
        <f t="shared" ref="AI679" si="3016">(X679*AD676+Y679*AC676+Z679*AD679+AA679*AC679)</f>
        <v>47.196055921345014</v>
      </c>
      <c r="AJ679" s="2">
        <f t="shared" ref="AJ679" si="3017">X679*AE676+Z679*AE679-Y679*AF676-AA679*AF679</f>
        <v>-54.578212172969444</v>
      </c>
      <c r="AK679" s="8">
        <f t="shared" ref="AK679" si="3018">(X679*AF676+Y679*AE676+Z679*AF679+AA679*AE679)</f>
        <v>0</v>
      </c>
      <c r="AM679" s="45">
        <f t="shared" ref="AM679" si="3019">(180/PI())*ATAN(-1*(($AH$9*AJ676+AL676+$AH$9*AJ679+AL679)/($AH$9*AI676+AK676+$AH$9*AI679+AK679)))</f>
        <v>30.036728607037045</v>
      </c>
      <c r="AO679" s="206">
        <f t="shared" ref="AO679" si="3020">20*LOG(((($AH$9*AH676+AJ676-$AH$9*AH679-AJ679)^2+($AH$9*AI676+AK676-$AH$9*AI679-AK679)^2)/(($AH$9*AH676+AJ676+$AH$9*AH679+AJ679)^2+($AH$9*AI676+AK676+$AH$9*AI679+AK679)^2))^0.5)</f>
        <v>-1.9094214752436987E-3</v>
      </c>
      <c r="AP679" s="33"/>
      <c r="AQ679" s="32"/>
      <c r="AR679" s="32"/>
      <c r="AS679" s="32"/>
      <c r="AT679" s="32"/>
    </row>
    <row r="680" spans="2:46" ht="18.649999999999999" customHeight="1">
      <c r="AO680" s="33"/>
      <c r="AP680" s="33"/>
    </row>
    <row r="681" spans="2:46" ht="18.649999999999999" customHeight="1" thickBot="1">
      <c r="D681" s="22" t="s">
        <v>80</v>
      </c>
      <c r="E681" s="22"/>
      <c r="F681" s="22"/>
      <c r="G681" s="22"/>
      <c r="H681" s="22"/>
      <c r="I681" s="22" t="s">
        <v>81</v>
      </c>
      <c r="J681" s="22"/>
      <c r="K681" s="22"/>
      <c r="L681" s="22"/>
      <c r="M681" s="23"/>
      <c r="N681" s="23"/>
      <c r="O681" s="24" t="s">
        <v>82</v>
      </c>
      <c r="P681" s="23"/>
      <c r="Q681" s="23"/>
      <c r="R681" s="23"/>
      <c r="S681" s="22"/>
      <c r="T681" s="22" t="s">
        <v>83</v>
      </c>
      <c r="U681" s="23"/>
      <c r="V681" s="23"/>
      <c r="W681" s="23"/>
      <c r="X681" s="23"/>
      <c r="Y681" s="24" t="s">
        <v>84</v>
      </c>
      <c r="Z681" s="23"/>
      <c r="AA681" s="23"/>
      <c r="AB681" s="23"/>
      <c r="AC681" s="24" t="s">
        <v>85</v>
      </c>
      <c r="AD681" s="22"/>
      <c r="AE681" s="22"/>
      <c r="AF681" s="22"/>
      <c r="AG681" s="22"/>
      <c r="AH681" s="23"/>
      <c r="AI681" s="24" t="s">
        <v>86</v>
      </c>
      <c r="AJ681" s="23"/>
      <c r="AK681" s="23"/>
      <c r="AL681" s="22"/>
    </row>
    <row r="682" spans="2:46" ht="18.649999999999999" customHeight="1" thickBot="1">
      <c r="B682" s="11"/>
      <c r="D682" s="217" t="s">
        <v>55</v>
      </c>
      <c r="E682" s="218"/>
      <c r="F682" s="219" t="s">
        <v>56</v>
      </c>
      <c r="G682" s="220"/>
      <c r="H682" s="204"/>
      <c r="I682" s="217" t="s">
        <v>87</v>
      </c>
      <c r="J682" s="218"/>
      <c r="K682" s="219" t="s">
        <v>88</v>
      </c>
      <c r="L682" s="220"/>
      <c r="M682" s="23"/>
      <c r="N682" s="213" t="s">
        <v>57</v>
      </c>
      <c r="O682" s="214"/>
      <c r="P682" s="215" t="s">
        <v>58</v>
      </c>
      <c r="Q682" s="216"/>
      <c r="R682" s="23"/>
      <c r="S682" s="217" t="s">
        <v>59</v>
      </c>
      <c r="T682" s="218"/>
      <c r="U682" s="219" t="s">
        <v>60</v>
      </c>
      <c r="V682" s="220"/>
      <c r="W682" s="22"/>
      <c r="X682" s="213" t="s">
        <v>61</v>
      </c>
      <c r="Y682" s="214"/>
      <c r="Z682" s="215" t="s">
        <v>62</v>
      </c>
      <c r="AA682" s="216"/>
      <c r="AB682" s="22"/>
      <c r="AC682" s="217" t="s">
        <v>63</v>
      </c>
      <c r="AD682" s="218"/>
      <c r="AE682" s="219" t="s">
        <v>89</v>
      </c>
      <c r="AF682" s="220"/>
      <c r="AG682" s="22"/>
      <c r="AH682" s="213" t="s">
        <v>64</v>
      </c>
      <c r="AI682" s="214"/>
      <c r="AJ682" s="215" t="s">
        <v>65</v>
      </c>
      <c r="AK682" s="216"/>
      <c r="AL682" s="22"/>
      <c r="AM682" s="25" t="s">
        <v>2</v>
      </c>
      <c r="AO682" s="132" t="s">
        <v>41</v>
      </c>
      <c r="AQ682" s="32"/>
      <c r="AR682" s="32"/>
      <c r="AS682" s="32"/>
      <c r="AT682" s="32"/>
    </row>
    <row r="683" spans="2:46" ht="18.649999999999999" customHeight="1" thickTop="1" thickBot="1">
      <c r="B683" s="36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9">
        <f t="shared" ref="L683" si="3021">IF(0=(1-$J$9*$K$9*$B683^2),10^14,$B683*$K$9/(1-$J$9*$K$9*$B683^2))</f>
        <v>-14.181320142494497</v>
      </c>
      <c r="N683" s="1">
        <f t="shared" ref="N683" si="3022">D683*I683+F683*I686-E683*J683-G683*J686</f>
        <v>1</v>
      </c>
      <c r="O683" s="9">
        <f t="shared" ref="O683" si="3023">(D683*J683+E683*I683+F683*J686+G683*I686)</f>
        <v>0</v>
      </c>
      <c r="P683" s="2">
        <f t="shared" ref="P683" si="3024">D683*K683+F683*K686-E683*L683-G683*L686</f>
        <v>0</v>
      </c>
      <c r="Q683" s="8">
        <f t="shared" ref="Q683" si="3025">(D683*L683+E683*K683+F683*L686+G683*K686)</f>
        <v>-14.181320142494497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3026">N683*S683+P683*S686-O683*T683-Q683*T686</f>
        <v>34.612684124829656</v>
      </c>
      <c r="Y683" s="9">
        <f t="shared" ref="Y683" si="3027">(N683*T683+O683*S683+P683*T686+Q683*S686)</f>
        <v>0</v>
      </c>
      <c r="Z683" s="2">
        <f t="shared" ref="Z683" si="3028">N683*U683+P683*U686-O683*V683-Q683*V686</f>
        <v>0</v>
      </c>
      <c r="AA683" s="8">
        <f t="shared" ref="AA683" si="3029">(N683*V683+O683*U683+P683*V686+Q683*U686)</f>
        <v>-14.181320142494497</v>
      </c>
      <c r="AB683" s="22"/>
      <c r="AC683" s="1">
        <v>1</v>
      </c>
      <c r="AD683" s="9">
        <v>0</v>
      </c>
      <c r="AE683" s="2">
        <v>0</v>
      </c>
      <c r="AF683" s="9">
        <f t="shared" ref="AF683" si="3030">$B683*$AE$9</f>
        <v>1.5889523999999999</v>
      </c>
      <c r="AH683" s="1">
        <f t="shared" ref="AH683" si="3031">X683*AC683+Z683*AC686-Y683*AD683-AA683*AD686</f>
        <v>34.612684124829656</v>
      </c>
      <c r="AI683" s="9">
        <f t="shared" ref="AI683" si="3032">(X683*AD683+Y683*AC683+Z683*AD686+AA683*AC686)</f>
        <v>0</v>
      </c>
      <c r="AJ683" s="2">
        <f t="shared" ref="AJ683" si="3033">X683*AE683+Z683*AE686-Y683*AF683-AA683*AF686</f>
        <v>0</v>
      </c>
      <c r="AK683" s="8">
        <f t="shared" ref="AK683" si="3034">(X683*AF683+Y683*AE683+Z683*AF686+AA683*AE686)</f>
        <v>40.816587368095476</v>
      </c>
      <c r="AM683" s="26">
        <f t="shared" ref="AM683" si="3035">20*LOG((2*$AH$9)/(($AH$9*AH683+AJ683+$AH$9*AH686+AJ686)^2+($AH$9*AI683+AK683+$AH$9*AI686+AK686)^2)^0.5)</f>
        <v>-32.333720683229295</v>
      </c>
      <c r="AO683" s="133">
        <f t="shared" ref="AO683" si="3036">((AI683^2+AJ683^2+AK683^2+AL683^2)/(AI686^2+AJ686^2+AK686^2+AL686^2))^0.5</f>
        <v>0.64699517721106059</v>
      </c>
      <c r="AP683" s="13"/>
      <c r="AQ683" s="32"/>
      <c r="AR683" s="32"/>
      <c r="AS683" s="32"/>
      <c r="AT683" s="32"/>
    </row>
    <row r="684" spans="2:46" ht="18.649999999999999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O684" s="134"/>
      <c r="AP684" s="33"/>
      <c r="AQ684" s="32"/>
      <c r="AR684" s="32"/>
      <c r="AS684" s="32"/>
      <c r="AT684" s="32"/>
    </row>
    <row r="685" spans="2:46" ht="18.649999999999999" customHeight="1" thickBot="1">
      <c r="D685" s="209" t="s">
        <v>66</v>
      </c>
      <c r="E685" s="210"/>
      <c r="F685" s="211" t="s">
        <v>67</v>
      </c>
      <c r="G685" s="212"/>
      <c r="H685" s="204"/>
      <c r="I685" s="209" t="s">
        <v>68</v>
      </c>
      <c r="J685" s="210"/>
      <c r="K685" s="211" t="s">
        <v>69</v>
      </c>
      <c r="L685" s="212"/>
      <c r="N685" s="213" t="s">
        <v>70</v>
      </c>
      <c r="O685" s="214"/>
      <c r="P685" s="215" t="s">
        <v>71</v>
      </c>
      <c r="Q685" s="216"/>
      <c r="S685" s="209" t="s">
        <v>72</v>
      </c>
      <c r="T685" s="210"/>
      <c r="U685" s="211" t="s">
        <v>73</v>
      </c>
      <c r="V685" s="212"/>
      <c r="W685" s="22"/>
      <c r="X685" s="213" t="s">
        <v>74</v>
      </c>
      <c r="Y685" s="214"/>
      <c r="Z685" s="215" t="s">
        <v>75</v>
      </c>
      <c r="AA685" s="216"/>
      <c r="AB685" s="22"/>
      <c r="AC685" s="209" t="s">
        <v>76</v>
      </c>
      <c r="AD685" s="210"/>
      <c r="AE685" s="211" t="s">
        <v>77</v>
      </c>
      <c r="AF685" s="212"/>
      <c r="AG685" s="22"/>
      <c r="AH685" s="213" t="s">
        <v>78</v>
      </c>
      <c r="AI685" s="214"/>
      <c r="AJ685" s="215" t="s">
        <v>79</v>
      </c>
      <c r="AK685" s="216"/>
      <c r="AL685" s="22"/>
      <c r="AM685" s="44" t="s">
        <v>6</v>
      </c>
      <c r="AO685" s="135" t="s">
        <v>42</v>
      </c>
      <c r="AP685" s="33"/>
      <c r="AQ685" s="32"/>
      <c r="AR685" s="32"/>
      <c r="AS685" s="32"/>
      <c r="AT685" s="32"/>
    </row>
    <row r="686" spans="2:46" ht="18.649999999999999" customHeight="1" thickTop="1" thickBot="1">
      <c r="D686" s="1">
        <v>0</v>
      </c>
      <c r="E686" s="8">
        <f t="shared" ref="E686" si="3037">$E$9*$B683</f>
        <v>1.1107516000000002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3038">D686*I683+F686*I686-E686*J683-G686*J686</f>
        <v>0</v>
      </c>
      <c r="O686" s="9">
        <f t="shared" ref="O686" si="3039">(D686*J683+E686*I683+F686*J686+G686*I686)</f>
        <v>1.1107516000000002</v>
      </c>
      <c r="P686" s="2">
        <f t="shared" ref="P686" si="3040">D686*K683+F686*K686-E686*L683-G686*L686</f>
        <v>16.751924038387994</v>
      </c>
      <c r="Q686" s="8">
        <f t="shared" ref="Q686" si="3041">(D686*L683+E686*K683+F686*L686+G686*K686)</f>
        <v>0</v>
      </c>
      <c r="S686" s="1">
        <v>0</v>
      </c>
      <c r="T686" s="8">
        <f t="shared" ref="T686" si="3042">$T$9*$B683</f>
        <v>2.3702084000000001</v>
      </c>
      <c r="U686" s="2">
        <v>1</v>
      </c>
      <c r="V686" s="8">
        <v>0</v>
      </c>
      <c r="X686" s="1">
        <f t="shared" ref="X686" si="3043">N686*S683+P686*S686-O686*T683-Q686*T686</f>
        <v>0</v>
      </c>
      <c r="Y686" s="9">
        <f t="shared" ref="Y686" si="3044">(N686*T683+O686*S683+P686*T686+Q686*S686)</f>
        <v>40.816302671949146</v>
      </c>
      <c r="Z686" s="2">
        <f t="shared" ref="Z686" si="3045">N686*U683+P686*U686-O686*V683-Q686*V686</f>
        <v>16.751924038387994</v>
      </c>
      <c r="AA686" s="8">
        <f t="shared" ref="AA686" si="3046">(N686*V683+O686*U683+P686*V686+Q686*U686)</f>
        <v>0</v>
      </c>
      <c r="AB686" s="22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3047">X686*AC683+Z686*AC686-Y686*AD683-AA686*AD686</f>
        <v>0</v>
      </c>
      <c r="AI686" s="9">
        <f t="shared" ref="AI686" si="3048">(X686*AD683+Y686*AC683+Z686*AD686+AA686*AC686)</f>
        <v>40.816302671949146</v>
      </c>
      <c r="AJ686" s="2">
        <f t="shared" ref="AJ686" si="3049">X686*AE683+Z686*AE686-Y686*AF683-AA686*AF686</f>
        <v>-48.103238051332013</v>
      </c>
      <c r="AK686" s="8">
        <f t="shared" ref="AK686" si="3050">(X686*AF683+Y686*AE683+Z686*AF686+AA686*AE686)</f>
        <v>0</v>
      </c>
      <c r="AM686" s="45">
        <f t="shared" ref="AM686" si="3051">(180/PI())*ATAN(-1*(($AH$9*AJ683+AL683+$AH$9*AJ686+AL686)/($AH$9*AI683+AK683+$AH$9*AI686+AK686)))</f>
        <v>30.509269517668105</v>
      </c>
      <c r="AO686" s="206">
        <f t="shared" ref="AO686" si="3052">20*LOG(((($AH$9*AH683+AJ683-$AH$9*AH686-AJ686)^2+($AH$9*AI683+AK683-$AH$9*AI686-AK686)^2)/(($AH$9*AH683+AJ683+$AH$9*AH686+AJ686)^2+($AH$9*AI683+AK683+$AH$9*AI686+AK686)^2))^0.5)</f>
        <v>-2.5382777957737935E-3</v>
      </c>
      <c r="AP686" s="33"/>
      <c r="AQ686" s="32"/>
      <c r="AR686" s="32"/>
      <c r="AS686" s="32"/>
      <c r="AT686" s="32"/>
    </row>
    <row r="687" spans="2:46" ht="18.649999999999999" customHeight="1">
      <c r="AO687" s="33"/>
      <c r="AP687" s="33"/>
    </row>
    <row r="688" spans="2:46" ht="18.649999999999999" customHeight="1" thickBot="1">
      <c r="D688" s="22" t="s">
        <v>80</v>
      </c>
      <c r="E688" s="22"/>
      <c r="F688" s="22"/>
      <c r="G688" s="22"/>
      <c r="H688" s="22"/>
      <c r="I688" s="22" t="s">
        <v>81</v>
      </c>
      <c r="J688" s="22"/>
      <c r="K688" s="22"/>
      <c r="L688" s="22"/>
      <c r="M688" s="23"/>
      <c r="N688" s="23"/>
      <c r="O688" s="24" t="s">
        <v>82</v>
      </c>
      <c r="P688" s="23"/>
      <c r="Q688" s="23"/>
      <c r="R688" s="23"/>
      <c r="S688" s="22"/>
      <c r="T688" s="22" t="s">
        <v>83</v>
      </c>
      <c r="U688" s="23"/>
      <c r="V688" s="23"/>
      <c r="W688" s="23"/>
      <c r="X688" s="23"/>
      <c r="Y688" s="24" t="s">
        <v>84</v>
      </c>
      <c r="Z688" s="23"/>
      <c r="AA688" s="23"/>
      <c r="AB688" s="23"/>
      <c r="AC688" s="24" t="s">
        <v>85</v>
      </c>
      <c r="AD688" s="22"/>
      <c r="AE688" s="22"/>
      <c r="AF688" s="22"/>
      <c r="AG688" s="22"/>
      <c r="AH688" s="23"/>
      <c r="AI688" s="24" t="s">
        <v>86</v>
      </c>
      <c r="AJ688" s="23"/>
      <c r="AK688" s="23"/>
      <c r="AL688" s="22"/>
    </row>
    <row r="689" spans="2:46" ht="18.649999999999999" customHeight="1" thickBot="1">
      <c r="B689" s="11"/>
      <c r="D689" s="217" t="s">
        <v>55</v>
      </c>
      <c r="E689" s="218"/>
      <c r="F689" s="219" t="s">
        <v>56</v>
      </c>
      <c r="G689" s="220"/>
      <c r="H689" s="204"/>
      <c r="I689" s="217" t="s">
        <v>87</v>
      </c>
      <c r="J689" s="218"/>
      <c r="K689" s="219" t="s">
        <v>88</v>
      </c>
      <c r="L689" s="220"/>
      <c r="M689" s="23"/>
      <c r="N689" s="213" t="s">
        <v>57</v>
      </c>
      <c r="O689" s="214"/>
      <c r="P689" s="215" t="s">
        <v>58</v>
      </c>
      <c r="Q689" s="216"/>
      <c r="R689" s="23"/>
      <c r="S689" s="217" t="s">
        <v>59</v>
      </c>
      <c r="T689" s="218"/>
      <c r="U689" s="219" t="s">
        <v>60</v>
      </c>
      <c r="V689" s="220"/>
      <c r="W689" s="22"/>
      <c r="X689" s="213" t="s">
        <v>61</v>
      </c>
      <c r="Y689" s="214"/>
      <c r="Z689" s="215" t="s">
        <v>62</v>
      </c>
      <c r="AA689" s="216"/>
      <c r="AB689" s="22"/>
      <c r="AC689" s="217" t="s">
        <v>63</v>
      </c>
      <c r="AD689" s="218"/>
      <c r="AE689" s="219" t="s">
        <v>89</v>
      </c>
      <c r="AF689" s="220"/>
      <c r="AG689" s="22"/>
      <c r="AH689" s="213" t="s">
        <v>64</v>
      </c>
      <c r="AI689" s="214"/>
      <c r="AJ689" s="215" t="s">
        <v>65</v>
      </c>
      <c r="AK689" s="216"/>
      <c r="AL689" s="22"/>
      <c r="AM689" s="25" t="s">
        <v>2</v>
      </c>
      <c r="AO689" s="132" t="s">
        <v>41</v>
      </c>
      <c r="AQ689" s="32"/>
      <c r="AR689" s="32"/>
      <c r="AS689" s="32"/>
      <c r="AT689" s="32"/>
    </row>
    <row r="690" spans="2:46" ht="18.649999999999999" customHeight="1" thickTop="1" thickBot="1">
      <c r="B690" s="36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9">
        <f t="shared" ref="L690" si="3053">IF(0=(1-$J$9*$K$9*$B690^2),10^14,$B690*$K$9/(1-$J$9*$K$9*$B690^2))</f>
        <v>-12.200050221091521</v>
      </c>
      <c r="N690" s="1">
        <f t="shared" ref="N690" si="3054">D690*I690+F690*I693-E690*J690-G690*J693</f>
        <v>1</v>
      </c>
      <c r="O690" s="9">
        <f t="shared" ref="O690" si="3055">(D690*J690+E690*I690+F690*J693+G690*I693)</f>
        <v>0</v>
      </c>
      <c r="P690" s="2">
        <f t="shared" ref="P690" si="3056">D690*K690+F690*K693-E690*L690-G690*L693</f>
        <v>0</v>
      </c>
      <c r="Q690" s="8">
        <f t="shared" ref="Q690" si="3057">(D690*L690+E690*K690+F690*L693+G690*K693)</f>
        <v>-12.200050221091521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3058">N690*S690+P690*S693-O690*T690-Q690*T693</f>
        <v>30.211729489090253</v>
      </c>
      <c r="Y690" s="9">
        <f t="shared" ref="Y690" si="3059">(N690*T690+O690*S690+P690*T693+Q690*S693)</f>
        <v>0</v>
      </c>
      <c r="Z690" s="2">
        <f t="shared" ref="Z690" si="3060">N690*U690+P690*U693-O690*V690-Q690*V693</f>
        <v>0</v>
      </c>
      <c r="AA690" s="8">
        <f t="shared" ref="AA690" si="3061">(N690*V690+O690*U690+P690*V693+Q690*U693)</f>
        <v>-12.200050221091521</v>
      </c>
      <c r="AB690" s="22"/>
      <c r="AC690" s="1">
        <v>1</v>
      </c>
      <c r="AD690" s="9">
        <v>0</v>
      </c>
      <c r="AE690" s="2">
        <v>0</v>
      </c>
      <c r="AF690" s="9">
        <f t="shared" ref="AF690" si="3062">$B690*$AE$9</f>
        <v>1.6051662</v>
      </c>
      <c r="AH690" s="1">
        <f t="shared" ref="AH690" si="3063">X690*AC690+Z690*AC693-Y690*AD690-AA690*AD693</f>
        <v>30.211729489090253</v>
      </c>
      <c r="AI690" s="9">
        <f t="shared" ref="AI690" si="3064">(X690*AD690+Y690*AC690+Z690*AD693+AA690*AC693)</f>
        <v>0</v>
      </c>
      <c r="AJ690" s="2">
        <f t="shared" ref="AJ690" si="3065">X690*AE690+Z690*AE693-Y690*AF690-AA690*AF693</f>
        <v>0</v>
      </c>
      <c r="AK690" s="8">
        <f t="shared" ref="AK690" si="3066">(X690*AF690+Y690*AE690+Z690*AF693+AA690*AE693)</f>
        <v>36.294796798339419</v>
      </c>
      <c r="AM690" s="26">
        <f t="shared" ref="AM690" si="3067">20*LOG((2*$AH$9)/(($AH$9*AH690+AJ690+$AH$9*AH693+AJ693)^2+($AH$9*AI690+AK690+$AH$9*AI693+AK693)^2)^0.5)</f>
        <v>-31.341481600502625</v>
      </c>
      <c r="AO690" s="133">
        <f t="shared" ref="AO690" si="3068">((AI690^2+AJ690^2+AK690^2+AL690^2)/(AI693^2+AJ693^2+AK693^2+AL693^2))^0.5</f>
        <v>0.64005158815665242</v>
      </c>
      <c r="AP690" s="13"/>
      <c r="AQ690" s="32"/>
      <c r="AR690" s="32"/>
      <c r="AS690" s="32"/>
      <c r="AT690" s="32"/>
    </row>
    <row r="691" spans="2:46" ht="18.649999999999999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O691" s="134"/>
      <c r="AP691" s="33"/>
      <c r="AQ691" s="32"/>
      <c r="AR691" s="32"/>
      <c r="AS691" s="32"/>
      <c r="AT691" s="32"/>
    </row>
    <row r="692" spans="2:46" ht="18.649999999999999" customHeight="1" thickBot="1">
      <c r="D692" s="209" t="s">
        <v>66</v>
      </c>
      <c r="E692" s="210"/>
      <c r="F692" s="211" t="s">
        <v>67</v>
      </c>
      <c r="G692" s="212"/>
      <c r="H692" s="204"/>
      <c r="I692" s="209" t="s">
        <v>68</v>
      </c>
      <c r="J692" s="210"/>
      <c r="K692" s="211" t="s">
        <v>69</v>
      </c>
      <c r="L692" s="212"/>
      <c r="N692" s="213" t="s">
        <v>70</v>
      </c>
      <c r="O692" s="214"/>
      <c r="P692" s="215" t="s">
        <v>71</v>
      </c>
      <c r="Q692" s="216"/>
      <c r="S692" s="209" t="s">
        <v>72</v>
      </c>
      <c r="T692" s="210"/>
      <c r="U692" s="211" t="s">
        <v>73</v>
      </c>
      <c r="V692" s="212"/>
      <c r="W692" s="22"/>
      <c r="X692" s="213" t="s">
        <v>74</v>
      </c>
      <c r="Y692" s="214"/>
      <c r="Z692" s="215" t="s">
        <v>75</v>
      </c>
      <c r="AA692" s="216"/>
      <c r="AB692" s="22"/>
      <c r="AC692" s="209" t="s">
        <v>76</v>
      </c>
      <c r="AD692" s="210"/>
      <c r="AE692" s="211" t="s">
        <v>77</v>
      </c>
      <c r="AF692" s="212"/>
      <c r="AG692" s="22"/>
      <c r="AH692" s="213" t="s">
        <v>78</v>
      </c>
      <c r="AI692" s="214"/>
      <c r="AJ692" s="215" t="s">
        <v>79</v>
      </c>
      <c r="AK692" s="216"/>
      <c r="AL692" s="22"/>
      <c r="AM692" s="44" t="s">
        <v>6</v>
      </c>
      <c r="AO692" s="135" t="s">
        <v>42</v>
      </c>
      <c r="AP692" s="33"/>
      <c r="AQ692" s="32"/>
      <c r="AR692" s="32"/>
      <c r="AS692" s="32"/>
      <c r="AT692" s="32"/>
    </row>
    <row r="693" spans="2:46" ht="18.649999999999999" customHeight="1" thickTop="1" thickBot="1">
      <c r="D693" s="1">
        <v>0</v>
      </c>
      <c r="E693" s="8">
        <f t="shared" ref="E693" si="3069">$E$9*$B690</f>
        <v>1.1220858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3070">D693*I690+F693*I693-E693*J690-G693*J693</f>
        <v>0</v>
      </c>
      <c r="O693" s="9">
        <f t="shared" ref="O693" si="3071">(D693*J690+E693*I690+F693*J693+G693*I693)</f>
        <v>1.1220858</v>
      </c>
      <c r="P693" s="2">
        <f t="shared" ref="P693" si="3072">D693*K690+F693*K693-E693*L690-G693*L693</f>
        <v>14.689503112373657</v>
      </c>
      <c r="Q693" s="8">
        <f t="shared" ref="Q693" si="3073">(D693*L690+E693*K690+F693*L693+G693*K693)</f>
        <v>0</v>
      </c>
      <c r="S693" s="1">
        <v>0</v>
      </c>
      <c r="T693" s="8">
        <f t="shared" ref="T693" si="3074">$T$9*$B690</f>
        <v>2.3943941999999998</v>
      </c>
      <c r="U693" s="2">
        <v>1</v>
      </c>
      <c r="V693" s="8">
        <v>0</v>
      </c>
      <c r="X693" s="1">
        <f t="shared" ref="X693" si="3075">N693*S690+P693*S693-O693*T690-Q693*T693</f>
        <v>0</v>
      </c>
      <c r="Y693" s="9">
        <f t="shared" ref="Y693" si="3076">(N693*T690+O693*S690+P693*T693+Q693*S693)</f>
        <v>36.294546853149434</v>
      </c>
      <c r="Z693" s="2">
        <f t="shared" ref="Z693" si="3077">N693*U690+P693*U693-O693*V690-Q693*V693</f>
        <v>14.689503112373657</v>
      </c>
      <c r="AA693" s="8">
        <f t="shared" ref="AA693" si="3078">(N693*V690+O693*U690+P693*V693+Q693*U693)</f>
        <v>0</v>
      </c>
      <c r="AB693" s="22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3079">X693*AC690+Z693*AC693-Y693*AD690-AA693*AD693</f>
        <v>0</v>
      </c>
      <c r="AI693" s="9">
        <f t="shared" ref="AI693" si="3080">(X693*AD690+Y693*AC690+Z693*AD693+AA693*AC693)</f>
        <v>36.294546853149434</v>
      </c>
      <c r="AJ693" s="2">
        <f t="shared" ref="AJ693" si="3081">X693*AE690+Z693*AE693-Y693*AF690-AA693*AF693</f>
        <v>-43.569276740618179</v>
      </c>
      <c r="AK693" s="8">
        <f t="shared" ref="AK693" si="3082">(X693*AF690+Y693*AE690+Z693*AF693+AA693*AE693)</f>
        <v>0</v>
      </c>
      <c r="AM693" s="45">
        <f t="shared" ref="AM693" si="3083">(180/PI())*ATAN(-1*(($AH$9*AJ690+AL690+$AH$9*AJ693+AL693)/($AH$9*AI690+AK690+$AH$9*AI693+AK693)))</f>
        <v>30.972850506362942</v>
      </c>
      <c r="AO693" s="206">
        <f t="shared" ref="AO693" si="3084">20*LOG(((($AH$9*AH690+AJ690-$AH$9*AH693-AJ693)^2+($AH$9*AI690+AK690-$AH$9*AI693-AK693)^2)/(($AH$9*AH690+AJ690+$AH$9*AH693+AJ693)^2+($AH$9*AI690+AK690+$AH$9*AI693+AK693)^2))^0.5)</f>
        <v>-3.1900364344789739E-3</v>
      </c>
      <c r="AP693" s="33"/>
      <c r="AQ693" s="32"/>
      <c r="AR693" s="32"/>
      <c r="AS693" s="32"/>
      <c r="AT693" s="32"/>
    </row>
    <row r="694" spans="2:46" ht="18.649999999999999" customHeight="1">
      <c r="AO694" s="33"/>
      <c r="AP694" s="33"/>
    </row>
    <row r="695" spans="2:46" ht="18.649999999999999" customHeight="1" thickBot="1">
      <c r="D695" s="22" t="s">
        <v>80</v>
      </c>
      <c r="E695" s="22"/>
      <c r="F695" s="22"/>
      <c r="G695" s="22"/>
      <c r="H695" s="22"/>
      <c r="I695" s="22" t="s">
        <v>81</v>
      </c>
      <c r="J695" s="22"/>
      <c r="K695" s="22"/>
      <c r="L695" s="22"/>
      <c r="M695" s="23"/>
      <c r="N695" s="23"/>
      <c r="O695" s="24" t="s">
        <v>82</v>
      </c>
      <c r="P695" s="23"/>
      <c r="Q695" s="23"/>
      <c r="R695" s="23"/>
      <c r="S695" s="22"/>
      <c r="T695" s="22" t="s">
        <v>83</v>
      </c>
      <c r="U695" s="23"/>
      <c r="V695" s="23"/>
      <c r="W695" s="23"/>
      <c r="X695" s="23"/>
      <c r="Y695" s="24" t="s">
        <v>84</v>
      </c>
      <c r="Z695" s="23"/>
      <c r="AA695" s="23"/>
      <c r="AB695" s="23"/>
      <c r="AC695" s="24" t="s">
        <v>85</v>
      </c>
      <c r="AD695" s="22"/>
      <c r="AE695" s="22"/>
      <c r="AF695" s="22"/>
      <c r="AG695" s="22"/>
      <c r="AH695" s="23"/>
      <c r="AI695" s="24" t="s">
        <v>86</v>
      </c>
      <c r="AJ695" s="23"/>
      <c r="AK695" s="23"/>
      <c r="AL695" s="22"/>
    </row>
    <row r="696" spans="2:46" ht="18.649999999999999" customHeight="1" thickBot="1">
      <c r="B696" s="11"/>
      <c r="D696" s="217" t="s">
        <v>55</v>
      </c>
      <c r="E696" s="218"/>
      <c r="F696" s="219" t="s">
        <v>56</v>
      </c>
      <c r="G696" s="220"/>
      <c r="H696" s="204"/>
      <c r="I696" s="217" t="s">
        <v>87</v>
      </c>
      <c r="J696" s="218"/>
      <c r="K696" s="219" t="s">
        <v>88</v>
      </c>
      <c r="L696" s="220"/>
      <c r="M696" s="23"/>
      <c r="N696" s="213" t="s">
        <v>57</v>
      </c>
      <c r="O696" s="214"/>
      <c r="P696" s="215" t="s">
        <v>58</v>
      </c>
      <c r="Q696" s="216"/>
      <c r="R696" s="23"/>
      <c r="S696" s="217" t="s">
        <v>59</v>
      </c>
      <c r="T696" s="218"/>
      <c r="U696" s="219" t="s">
        <v>60</v>
      </c>
      <c r="V696" s="220"/>
      <c r="W696" s="22"/>
      <c r="X696" s="213" t="s">
        <v>61</v>
      </c>
      <c r="Y696" s="214"/>
      <c r="Z696" s="215" t="s">
        <v>62</v>
      </c>
      <c r="AA696" s="216"/>
      <c r="AB696" s="22"/>
      <c r="AC696" s="217" t="s">
        <v>63</v>
      </c>
      <c r="AD696" s="218"/>
      <c r="AE696" s="219" t="s">
        <v>89</v>
      </c>
      <c r="AF696" s="220"/>
      <c r="AG696" s="22"/>
      <c r="AH696" s="213" t="s">
        <v>64</v>
      </c>
      <c r="AI696" s="214"/>
      <c r="AJ696" s="215" t="s">
        <v>65</v>
      </c>
      <c r="AK696" s="216"/>
      <c r="AL696" s="22"/>
      <c r="AM696" s="25" t="s">
        <v>2</v>
      </c>
      <c r="AO696" s="132" t="s">
        <v>41</v>
      </c>
      <c r="AQ696" s="32"/>
      <c r="AR696" s="32"/>
      <c r="AS696" s="32"/>
      <c r="AT696" s="32"/>
    </row>
    <row r="697" spans="2:46" ht="18.649999999999999" customHeight="1" thickTop="1" thickBot="1">
      <c r="B697" s="36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9">
        <f t="shared" ref="L697" si="3085">IF(0=(1-$J$9*$K$9*$B697^2),10^14,$B697*$K$9/(1-$J$9*$K$9*$B697^2))</f>
        <v>-10.716772126842171</v>
      </c>
      <c r="N697" s="1">
        <f t="shared" ref="N697" si="3086">D697*I697+F697*I700-E697*J697-G697*J700</f>
        <v>1</v>
      </c>
      <c r="O697" s="9">
        <f t="shared" ref="O697" si="3087">(D697*J697+E697*I697+F697*J700+G697*I700)</f>
        <v>0</v>
      </c>
      <c r="P697" s="2">
        <f t="shared" ref="P697" si="3088">D697*K697+F697*K700-E697*L697-G697*L700</f>
        <v>0</v>
      </c>
      <c r="Q697" s="8">
        <f t="shared" ref="Q697" si="3089">(D697*L697+E697*K697+F697*L700+G697*K700)</f>
        <v>-10.716772126842171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3090">N697*S697+P697*S700-O697*T697-Q697*T700</f>
        <v>26.919370730537938</v>
      </c>
      <c r="Y697" s="9">
        <f t="shared" ref="Y697" si="3091">(N697*T697+O697*S697+P697*T700+Q697*S700)</f>
        <v>0</v>
      </c>
      <c r="Z697" s="2">
        <f t="shared" ref="Z697" si="3092">N697*U697+P697*U700-O697*V697-Q697*V700</f>
        <v>0</v>
      </c>
      <c r="AA697" s="8">
        <f t="shared" ref="AA697" si="3093">(N697*V697+O697*U697+P697*V700+Q697*U700)</f>
        <v>-10.716772126842171</v>
      </c>
      <c r="AB697" s="22"/>
      <c r="AC697" s="1">
        <v>1</v>
      </c>
      <c r="AD697" s="9">
        <v>0</v>
      </c>
      <c r="AE697" s="2">
        <v>0</v>
      </c>
      <c r="AF697" s="9">
        <f t="shared" ref="AF697" si="3094">$B697*$AE$9</f>
        <v>1.62138</v>
      </c>
      <c r="AH697" s="1">
        <f t="shared" ref="AH697" si="3095">X697*AC697+Z697*AC700-Y697*AD697-AA697*AD700</f>
        <v>26.919370730537938</v>
      </c>
      <c r="AI697" s="9">
        <f t="shared" ref="AI697" si="3096">(X697*AD697+Y697*AC697+Z697*AD700+AA697*AC700)</f>
        <v>0</v>
      </c>
      <c r="AJ697" s="2">
        <f t="shared" ref="AJ697" si="3097">X697*AE697+Z697*AE700-Y697*AF697-AA697*AF700</f>
        <v>0</v>
      </c>
      <c r="AK697" s="8">
        <f t="shared" ref="AK697" si="3098">(X697*AF697+Y697*AE697+Z697*AF700+AA697*AE700)</f>
        <v>32.929757188237431</v>
      </c>
      <c r="AM697" s="26">
        <f t="shared" ref="AM697" si="3099">20*LOG((2*$AH$9)/(($AH$9*AH697+AJ697+$AH$9*AH700+AJ700)^2+($AH$9*AI697+AK697+$AH$9*AI700+AK700)^2)^0.5)</f>
        <v>-30.525987313911621</v>
      </c>
      <c r="AO697" s="133">
        <f t="shared" ref="AO697" si="3100">((AI697^2+AJ697^2+AK697^2+AL697^2)/(AI700^2+AJ700^2+AK700^2+AL700^2))^0.5</f>
        <v>0.63326589210593631</v>
      </c>
      <c r="AP697" s="13"/>
      <c r="AQ697" s="32"/>
      <c r="AR697" s="32"/>
      <c r="AS697" s="32"/>
      <c r="AT697" s="32"/>
    </row>
    <row r="698" spans="2:46" ht="18.649999999999999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O698" s="134"/>
      <c r="AP698" s="33"/>
      <c r="AQ698" s="32"/>
      <c r="AR698" s="32"/>
      <c r="AS698" s="32"/>
      <c r="AT698" s="32"/>
    </row>
    <row r="699" spans="2:46" ht="18.649999999999999" customHeight="1" thickBot="1">
      <c r="D699" s="209" t="s">
        <v>66</v>
      </c>
      <c r="E699" s="210"/>
      <c r="F699" s="211" t="s">
        <v>67</v>
      </c>
      <c r="G699" s="212"/>
      <c r="H699" s="204"/>
      <c r="I699" s="209" t="s">
        <v>68</v>
      </c>
      <c r="J699" s="210"/>
      <c r="K699" s="211" t="s">
        <v>69</v>
      </c>
      <c r="L699" s="212"/>
      <c r="N699" s="213" t="s">
        <v>70</v>
      </c>
      <c r="O699" s="214"/>
      <c r="P699" s="215" t="s">
        <v>71</v>
      </c>
      <c r="Q699" s="216"/>
      <c r="S699" s="209" t="s">
        <v>72</v>
      </c>
      <c r="T699" s="210"/>
      <c r="U699" s="211" t="s">
        <v>73</v>
      </c>
      <c r="V699" s="212"/>
      <c r="W699" s="22"/>
      <c r="X699" s="213" t="s">
        <v>74</v>
      </c>
      <c r="Y699" s="214"/>
      <c r="Z699" s="215" t="s">
        <v>75</v>
      </c>
      <c r="AA699" s="216"/>
      <c r="AB699" s="22"/>
      <c r="AC699" s="209" t="s">
        <v>76</v>
      </c>
      <c r="AD699" s="210"/>
      <c r="AE699" s="211" t="s">
        <v>77</v>
      </c>
      <c r="AF699" s="212"/>
      <c r="AG699" s="22"/>
      <c r="AH699" s="213" t="s">
        <v>78</v>
      </c>
      <c r="AI699" s="214"/>
      <c r="AJ699" s="215" t="s">
        <v>79</v>
      </c>
      <c r="AK699" s="216"/>
      <c r="AL699" s="22"/>
      <c r="AM699" s="44" t="s">
        <v>6</v>
      </c>
      <c r="AO699" s="135" t="s">
        <v>42</v>
      </c>
      <c r="AP699" s="33"/>
      <c r="AQ699" s="32"/>
      <c r="AR699" s="32"/>
      <c r="AS699" s="32"/>
      <c r="AT699" s="32"/>
    </row>
    <row r="700" spans="2:46" ht="18.649999999999999" customHeight="1" thickTop="1" thickBot="1">
      <c r="D700" s="1">
        <v>0</v>
      </c>
      <c r="E700" s="8">
        <f t="shared" ref="E700" si="3101">$E$9*$B697</f>
        <v>1.1334200000000001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3102">D700*I697+F700*I700-E700*J697-G700*J700</f>
        <v>0</v>
      </c>
      <c r="O700" s="9">
        <f t="shared" ref="O700" si="3103">(D700*J697+E700*I697+F700*J700+G700*I700)</f>
        <v>1.1334200000000001</v>
      </c>
      <c r="P700" s="2">
        <f t="shared" ref="P700" si="3104">D700*K697+F700*K700-E700*L697-G700*L700</f>
        <v>13.146603864005455</v>
      </c>
      <c r="Q700" s="8">
        <f t="shared" ref="Q700" si="3105">(D700*L697+E700*K697+F700*L700+G700*K700)</f>
        <v>0</v>
      </c>
      <c r="S700" s="1">
        <v>0</v>
      </c>
      <c r="T700" s="8">
        <f t="shared" ref="T700" si="3106">$T$9*$B697</f>
        <v>2.41858</v>
      </c>
      <c r="U700" s="2">
        <v>1</v>
      </c>
      <c r="V700" s="8">
        <v>0</v>
      </c>
      <c r="X700" s="1">
        <f t="shared" ref="X700" si="3107">N700*S697+P700*S700-O700*T697-Q700*T700</f>
        <v>0</v>
      </c>
      <c r="Y700" s="9">
        <f t="shared" ref="Y700" si="3108">(N700*T697+O700*S697+P700*T700+Q700*S700)</f>
        <v>32.929533173406313</v>
      </c>
      <c r="Z700" s="2">
        <f t="shared" ref="Z700" si="3109">N700*U697+P700*U700-O700*V697-Q700*V700</f>
        <v>13.146603864005455</v>
      </c>
      <c r="AA700" s="8">
        <f t="shared" ref="AA700" si="3110">(N700*V697+O700*U697+P700*V700+Q700*U700)</f>
        <v>0</v>
      </c>
      <c r="AB700" s="22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3111">X700*AC697+Z700*AC700-Y700*AD697-AA700*AD700</f>
        <v>0</v>
      </c>
      <c r="AI700" s="9">
        <f t="shared" ref="AI700" si="3112">(X700*AD697+Y700*AC697+Z700*AD700+AA700*AC700)</f>
        <v>32.929533173406313</v>
      </c>
      <c r="AJ700" s="2">
        <f t="shared" ref="AJ700" si="3113">X700*AE697+Z700*AE700-Y700*AF697-AA700*AF700</f>
        <v>-40.244682632692076</v>
      </c>
      <c r="AK700" s="8">
        <f t="shared" ref="AK700" si="3114">(X700*AF697+Y700*AE697+Z700*AF700+AA700*AE700)</f>
        <v>0</v>
      </c>
      <c r="AM700" s="45">
        <f t="shared" ref="AM700" si="3115">(180/PI())*ATAN(-1*(($AH$9*AJ697+AL697+$AH$9*AJ700+AL700)/($AH$9*AI697+AK697+$AH$9*AI700+AK700)))</f>
        <v>31.427879756245169</v>
      </c>
      <c r="AO700" s="206">
        <f t="shared" ref="AO700" si="3116">20*LOG(((($AH$9*AH697+AJ697-$AH$9*AH700-AJ700)^2+($AH$9*AI697+AK697-$AH$9*AI700-AK700)^2)/(($AH$9*AH697+AJ697+$AH$9*AH700+AJ700)^2+($AH$9*AI697+AK697+$AH$9*AI700+AK700)^2))^0.5)</f>
        <v>-3.8492669340707457E-3</v>
      </c>
      <c r="AP700" s="33"/>
      <c r="AQ700" s="32"/>
      <c r="AR700" s="32"/>
      <c r="AS700" s="32"/>
      <c r="AT700" s="32"/>
    </row>
    <row r="701" spans="2:46" ht="18.649999999999999" customHeight="1">
      <c r="AO701" s="33"/>
      <c r="AP701" s="33"/>
    </row>
    <row r="702" spans="2:46" ht="18.649999999999999" customHeight="1" thickBot="1">
      <c r="D702" s="22" t="s">
        <v>80</v>
      </c>
      <c r="E702" s="22"/>
      <c r="F702" s="22"/>
      <c r="G702" s="22"/>
      <c r="H702" s="22"/>
      <c r="I702" s="22" t="s">
        <v>81</v>
      </c>
      <c r="J702" s="22"/>
      <c r="K702" s="22"/>
      <c r="L702" s="22"/>
      <c r="M702" s="23"/>
      <c r="N702" s="23"/>
      <c r="O702" s="24" t="s">
        <v>82</v>
      </c>
      <c r="P702" s="23"/>
      <c r="Q702" s="23"/>
      <c r="R702" s="23"/>
      <c r="S702" s="22"/>
      <c r="T702" s="22" t="s">
        <v>83</v>
      </c>
      <c r="U702" s="23"/>
      <c r="V702" s="23"/>
      <c r="W702" s="23"/>
      <c r="X702" s="23"/>
      <c r="Y702" s="24" t="s">
        <v>84</v>
      </c>
      <c r="Z702" s="23"/>
      <c r="AA702" s="23"/>
      <c r="AB702" s="23"/>
      <c r="AC702" s="24" t="s">
        <v>85</v>
      </c>
      <c r="AD702" s="22"/>
      <c r="AE702" s="22"/>
      <c r="AF702" s="22"/>
      <c r="AG702" s="22"/>
      <c r="AH702" s="23"/>
      <c r="AI702" s="24" t="s">
        <v>86</v>
      </c>
      <c r="AJ702" s="23"/>
      <c r="AK702" s="23"/>
      <c r="AL702" s="22"/>
    </row>
    <row r="703" spans="2:46" ht="18.649999999999999" customHeight="1" thickBot="1">
      <c r="B703" s="11"/>
      <c r="D703" s="217" t="s">
        <v>55</v>
      </c>
      <c r="E703" s="218"/>
      <c r="F703" s="219" t="s">
        <v>56</v>
      </c>
      <c r="G703" s="220"/>
      <c r="H703" s="204"/>
      <c r="I703" s="217" t="s">
        <v>87</v>
      </c>
      <c r="J703" s="218"/>
      <c r="K703" s="219" t="s">
        <v>88</v>
      </c>
      <c r="L703" s="220"/>
      <c r="M703" s="23"/>
      <c r="N703" s="213" t="s">
        <v>57</v>
      </c>
      <c r="O703" s="214"/>
      <c r="P703" s="215" t="s">
        <v>58</v>
      </c>
      <c r="Q703" s="216"/>
      <c r="R703" s="23"/>
      <c r="S703" s="217" t="s">
        <v>59</v>
      </c>
      <c r="T703" s="218"/>
      <c r="U703" s="219" t="s">
        <v>60</v>
      </c>
      <c r="V703" s="220"/>
      <c r="W703" s="22"/>
      <c r="X703" s="213" t="s">
        <v>61</v>
      </c>
      <c r="Y703" s="214"/>
      <c r="Z703" s="215" t="s">
        <v>62</v>
      </c>
      <c r="AA703" s="216"/>
      <c r="AB703" s="22"/>
      <c r="AC703" s="217" t="s">
        <v>63</v>
      </c>
      <c r="AD703" s="218"/>
      <c r="AE703" s="219" t="s">
        <v>89</v>
      </c>
      <c r="AF703" s="220"/>
      <c r="AG703" s="22"/>
      <c r="AH703" s="213" t="s">
        <v>64</v>
      </c>
      <c r="AI703" s="214"/>
      <c r="AJ703" s="215" t="s">
        <v>65</v>
      </c>
      <c r="AK703" s="216"/>
      <c r="AL703" s="22"/>
      <c r="AM703" s="25" t="s">
        <v>2</v>
      </c>
      <c r="AO703" s="132" t="s">
        <v>41</v>
      </c>
      <c r="AQ703" s="32"/>
      <c r="AR703" s="32"/>
      <c r="AS703" s="32"/>
      <c r="AT703" s="32"/>
    </row>
    <row r="704" spans="2:46" ht="18.649999999999999" customHeight="1" thickTop="1" thickBot="1">
      <c r="B704" s="36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9">
        <f t="shared" ref="L704" si="3117">IF(0=(1-$J$9*$K$9*$B704^2),10^14,$B704*$K$9/(1-$J$9*$K$9*$B704^2))</f>
        <v>-9.5645382278333919</v>
      </c>
      <c r="N704" s="1">
        <f t="shared" ref="N704" si="3118">D704*I704+F704*I707-E704*J704-G704*J707</f>
        <v>1</v>
      </c>
      <c r="O704" s="9">
        <f t="shared" ref="O704" si="3119">(D704*J704+E704*I704+F704*J707+G704*I707)</f>
        <v>0</v>
      </c>
      <c r="P704" s="2">
        <f t="shared" ref="P704" si="3120">D704*K704+F704*K707-E704*L704-G704*L707</f>
        <v>0</v>
      </c>
      <c r="Q704" s="8">
        <f t="shared" ref="Q704" si="3121">(D704*L704+E704*K704+F704*L707+G704*K707)</f>
        <v>-9.5645382278333919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3122">N704*S704+P704*S707-O704*T704-Q704*T707</f>
        <v>24.363926875744017</v>
      </c>
      <c r="Y704" s="9">
        <f t="shared" ref="Y704" si="3123">(N704*T704+O704*S704+P704*T707+Q704*S707)</f>
        <v>0</v>
      </c>
      <c r="Z704" s="2">
        <f t="shared" ref="Z704" si="3124">N704*U704+P704*U707-O704*V704-Q704*V707</f>
        <v>0</v>
      </c>
      <c r="AA704" s="8">
        <f t="shared" ref="AA704" si="3125">(N704*V704+O704*U704+P704*V707+Q704*U707)</f>
        <v>-9.5645382278333919</v>
      </c>
      <c r="AB704" s="22"/>
      <c r="AC704" s="1">
        <v>1</v>
      </c>
      <c r="AD704" s="9">
        <v>0</v>
      </c>
      <c r="AE704" s="2">
        <v>0</v>
      </c>
      <c r="AF704" s="9">
        <f t="shared" ref="AF704" si="3126">$B704*$AE$9</f>
        <v>1.6375938000000001</v>
      </c>
      <c r="AH704" s="1">
        <f t="shared" ref="AH704" si="3127">X704*AC704+Z704*AC707-Y704*AD704-AA704*AD707</f>
        <v>24.363926875744017</v>
      </c>
      <c r="AI704" s="9">
        <f t="shared" ref="AI704" si="3128">(X704*AD704+Y704*AC704+Z704*AD707+AA704*AC707)</f>
        <v>0</v>
      </c>
      <c r="AJ704" s="2">
        <f t="shared" ref="AJ704" si="3129">X704*AE704+Z704*AE707-Y704*AF704-AA704*AF707</f>
        <v>0</v>
      </c>
      <c r="AK704" s="8">
        <f t="shared" ref="AK704" si="3130">(X704*AF704+Y704*AE704+Z704*AF707+AA704*AE707)</f>
        <v>30.333677367538382</v>
      </c>
      <c r="AM704" s="26">
        <f t="shared" ref="AM704" si="3131">20*LOG((2*$AH$9)/(($AH$9*AH704+AJ704+$AH$9*AH707+AJ707)^2+($AH$9*AI704+AK704+$AH$9*AI707+AK707)^2)^0.5)</f>
        <v>-29.844167894088017</v>
      </c>
      <c r="AO704" s="133">
        <f t="shared" ref="AO704" si="3132">((AI704^2+AJ704^2+AK704^2+AL704^2)/(AI707^2+AJ707^2+AK707^2+AL707^2))^0.5</f>
        <v>0.62663192711704019</v>
      </c>
      <c r="AP704" s="13"/>
      <c r="AQ704" s="32"/>
      <c r="AR704" s="32"/>
      <c r="AS704" s="32"/>
      <c r="AT704" s="32"/>
    </row>
    <row r="705" spans="2:46" ht="18.649999999999999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O705" s="134"/>
      <c r="AP705" s="33"/>
      <c r="AQ705" s="32"/>
      <c r="AR705" s="32"/>
      <c r="AS705" s="32"/>
      <c r="AT705" s="32"/>
    </row>
    <row r="706" spans="2:46" ht="18.649999999999999" customHeight="1" thickBot="1">
      <c r="D706" s="209" t="s">
        <v>66</v>
      </c>
      <c r="E706" s="210"/>
      <c r="F706" s="211" t="s">
        <v>67</v>
      </c>
      <c r="G706" s="212"/>
      <c r="H706" s="204"/>
      <c r="I706" s="209" t="s">
        <v>68</v>
      </c>
      <c r="J706" s="210"/>
      <c r="K706" s="211" t="s">
        <v>69</v>
      </c>
      <c r="L706" s="212"/>
      <c r="N706" s="213" t="s">
        <v>70</v>
      </c>
      <c r="O706" s="214"/>
      <c r="P706" s="215" t="s">
        <v>71</v>
      </c>
      <c r="Q706" s="216"/>
      <c r="S706" s="209" t="s">
        <v>72</v>
      </c>
      <c r="T706" s="210"/>
      <c r="U706" s="211" t="s">
        <v>73</v>
      </c>
      <c r="V706" s="212"/>
      <c r="W706" s="22"/>
      <c r="X706" s="213" t="s">
        <v>74</v>
      </c>
      <c r="Y706" s="214"/>
      <c r="Z706" s="215" t="s">
        <v>75</v>
      </c>
      <c r="AA706" s="216"/>
      <c r="AB706" s="22"/>
      <c r="AC706" s="209" t="s">
        <v>76</v>
      </c>
      <c r="AD706" s="210"/>
      <c r="AE706" s="211" t="s">
        <v>77</v>
      </c>
      <c r="AF706" s="212"/>
      <c r="AG706" s="22"/>
      <c r="AH706" s="213" t="s">
        <v>78</v>
      </c>
      <c r="AI706" s="214"/>
      <c r="AJ706" s="215" t="s">
        <v>79</v>
      </c>
      <c r="AK706" s="216"/>
      <c r="AL706" s="22"/>
      <c r="AM706" s="44" t="s">
        <v>6</v>
      </c>
      <c r="AO706" s="135" t="s">
        <v>42</v>
      </c>
      <c r="AP706" s="33"/>
      <c r="AQ706" s="32"/>
      <c r="AR706" s="32"/>
      <c r="AS706" s="32"/>
      <c r="AT706" s="32"/>
    </row>
    <row r="707" spans="2:46" ht="18.649999999999999" customHeight="1" thickTop="1" thickBot="1">
      <c r="D707" s="1">
        <v>0</v>
      </c>
      <c r="E707" s="8">
        <f t="shared" ref="E707" si="3133">$E$9*$B704</f>
        <v>1.1447542000000002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3134">D707*I704+F707*I707-E707*J704-G707*J707</f>
        <v>0</v>
      </c>
      <c r="O707" s="9">
        <f t="shared" ref="O707" si="3135">(D707*J704+E707*I704+F707*J707+G707*I707)</f>
        <v>1.1447542000000002</v>
      </c>
      <c r="P707" s="2">
        <f t="shared" ref="P707" si="3136">D707*K704+F707*K707-E707*L704-G707*L707</f>
        <v>11.949045307372835</v>
      </c>
      <c r="Q707" s="8">
        <f t="shared" ref="Q707" si="3137">(D707*L704+E707*K704+F707*L707+G707*K707)</f>
        <v>0</v>
      </c>
      <c r="S707" s="1">
        <v>0</v>
      </c>
      <c r="T707" s="8">
        <f t="shared" ref="T707" si="3138">$T$9*$B704</f>
        <v>2.4427658000000001</v>
      </c>
      <c r="U707" s="2">
        <v>1</v>
      </c>
      <c r="V707" s="8">
        <v>0</v>
      </c>
      <c r="X707" s="1">
        <f t="shared" ref="X707" si="3139">N707*S704+P707*S707-O707*T704-Q707*T707</f>
        <v>0</v>
      </c>
      <c r="Y707" s="9">
        <f t="shared" ref="Y707" si="3140">(N707*T704+O707*S704+P707*T707+Q707*S707)</f>
        <v>30.333473419500852</v>
      </c>
      <c r="Z707" s="2">
        <f t="shared" ref="Z707" si="3141">N707*U704+P707*U707-O707*V704-Q707*V707</f>
        <v>11.949045307372835</v>
      </c>
      <c r="AA707" s="8">
        <f t="shared" ref="AA707" si="3142">(N707*V704+O707*U704+P707*V707+Q707*U707)</f>
        <v>0</v>
      </c>
      <c r="AB707" s="22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3143">X707*AC704+Z707*AC707-Y707*AD704-AA707*AD707</f>
        <v>0</v>
      </c>
      <c r="AI707" s="9">
        <f t="shared" ref="AI707" si="3144">(X707*AD704+Y707*AC704+Z707*AD707+AA707*AC707)</f>
        <v>30.333473419500852</v>
      </c>
      <c r="AJ707" s="2">
        <f t="shared" ref="AJ707" si="3145">X707*AE704+Z707*AE707-Y707*AF704-AA707*AF707</f>
        <v>-37.724862696866559</v>
      </c>
      <c r="AK707" s="8">
        <f t="shared" ref="AK707" si="3146">(X707*AF704+Y707*AE704+Z707*AF707+AA707*AE707)</f>
        <v>0</v>
      </c>
      <c r="AM707" s="45">
        <f t="shared" ref="AM707" si="3147">(180/PI())*ATAN(-1*(($AH$9*AJ704+AL704+$AH$9*AJ707+AL707)/($AH$9*AI704+AK704+$AH$9*AI707+AK707)))</f>
        <v>31.874730346209009</v>
      </c>
      <c r="AO707" s="206">
        <f t="shared" ref="AO707" si="3148">20*LOG(((($AH$9*AH704+AJ704-$AH$9*AH707-AJ707)^2+($AH$9*AI704+AK704-$AH$9*AI707-AK707)^2)/(($AH$9*AH704+AJ704+$AH$9*AH707+AJ707)^2+($AH$9*AI704+AK704+$AH$9*AI707+AK707)^2))^0.5)</f>
        <v>-4.5039410695176824E-3</v>
      </c>
      <c r="AP707" s="33"/>
      <c r="AQ707" s="32"/>
      <c r="AR707" s="32"/>
      <c r="AS707" s="32"/>
      <c r="AT707" s="32"/>
    </row>
    <row r="708" spans="2:46" ht="18.649999999999999" customHeight="1">
      <c r="AO708" s="33"/>
      <c r="AP708" s="33"/>
    </row>
    <row r="709" spans="2:46" ht="18.649999999999999" customHeight="1" thickBot="1">
      <c r="D709" s="22" t="s">
        <v>80</v>
      </c>
      <c r="E709" s="22"/>
      <c r="F709" s="22"/>
      <c r="G709" s="22"/>
      <c r="H709" s="22"/>
      <c r="I709" s="22" t="s">
        <v>81</v>
      </c>
      <c r="J709" s="22"/>
      <c r="K709" s="22"/>
      <c r="L709" s="22"/>
      <c r="M709" s="23"/>
      <c r="N709" s="23"/>
      <c r="O709" s="24" t="s">
        <v>82</v>
      </c>
      <c r="P709" s="23"/>
      <c r="Q709" s="23"/>
      <c r="R709" s="23"/>
      <c r="S709" s="22"/>
      <c r="T709" s="22" t="s">
        <v>83</v>
      </c>
      <c r="U709" s="23"/>
      <c r="V709" s="23"/>
      <c r="W709" s="23"/>
      <c r="X709" s="23"/>
      <c r="Y709" s="24" t="s">
        <v>84</v>
      </c>
      <c r="Z709" s="23"/>
      <c r="AA709" s="23"/>
      <c r="AB709" s="23"/>
      <c r="AC709" s="24" t="s">
        <v>85</v>
      </c>
      <c r="AD709" s="22"/>
      <c r="AE709" s="22"/>
      <c r="AF709" s="22"/>
      <c r="AG709" s="22"/>
      <c r="AH709" s="23"/>
      <c r="AI709" s="24" t="s">
        <v>86</v>
      </c>
      <c r="AJ709" s="23"/>
      <c r="AK709" s="23"/>
      <c r="AL709" s="22"/>
    </row>
    <row r="710" spans="2:46" ht="18.649999999999999" customHeight="1" thickBot="1">
      <c r="B710" s="11"/>
      <c r="D710" s="217" t="s">
        <v>55</v>
      </c>
      <c r="E710" s="218"/>
      <c r="F710" s="219" t="s">
        <v>56</v>
      </c>
      <c r="G710" s="220"/>
      <c r="H710" s="204"/>
      <c r="I710" s="217" t="s">
        <v>87</v>
      </c>
      <c r="J710" s="218"/>
      <c r="K710" s="219" t="s">
        <v>88</v>
      </c>
      <c r="L710" s="220"/>
      <c r="M710" s="23"/>
      <c r="N710" s="213" t="s">
        <v>57</v>
      </c>
      <c r="O710" s="214"/>
      <c r="P710" s="215" t="s">
        <v>58</v>
      </c>
      <c r="Q710" s="216"/>
      <c r="R710" s="23"/>
      <c r="S710" s="217" t="s">
        <v>59</v>
      </c>
      <c r="T710" s="218"/>
      <c r="U710" s="219" t="s">
        <v>60</v>
      </c>
      <c r="V710" s="220"/>
      <c r="W710" s="22"/>
      <c r="X710" s="213" t="s">
        <v>61</v>
      </c>
      <c r="Y710" s="214"/>
      <c r="Z710" s="215" t="s">
        <v>62</v>
      </c>
      <c r="AA710" s="216"/>
      <c r="AB710" s="22"/>
      <c r="AC710" s="217" t="s">
        <v>63</v>
      </c>
      <c r="AD710" s="218"/>
      <c r="AE710" s="219" t="s">
        <v>89</v>
      </c>
      <c r="AF710" s="220"/>
      <c r="AG710" s="22"/>
      <c r="AH710" s="213" t="s">
        <v>64</v>
      </c>
      <c r="AI710" s="214"/>
      <c r="AJ710" s="215" t="s">
        <v>65</v>
      </c>
      <c r="AK710" s="216"/>
      <c r="AL710" s="22"/>
      <c r="AM710" s="25" t="s">
        <v>2</v>
      </c>
      <c r="AO710" s="132" t="s">
        <v>41</v>
      </c>
      <c r="AQ710" s="32"/>
      <c r="AR710" s="32"/>
      <c r="AS710" s="32"/>
      <c r="AT710" s="32"/>
    </row>
    <row r="711" spans="2:46" ht="18.649999999999999" customHeight="1" thickTop="1" thickBot="1">
      <c r="B711" s="36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9">
        <f t="shared" ref="L711" si="3149">IF(0=(1-$J$9*$K$9*$B711^2),10^14,$B711*$K$9/(1-$J$9*$K$9*$B711^2))</f>
        <v>-8.6435264084167898</v>
      </c>
      <c r="N711" s="1">
        <f t="shared" ref="N711" si="3150">D711*I711+F711*I714-E711*J711-G711*J714</f>
        <v>1</v>
      </c>
      <c r="O711" s="9">
        <f t="shared" ref="O711" si="3151">(D711*J711+E711*I711+F711*J714+G711*I714)</f>
        <v>0</v>
      </c>
      <c r="P711" s="2">
        <f t="shared" ref="P711" si="3152">D711*K711+F711*K714-E711*L711-G711*L714</f>
        <v>0</v>
      </c>
      <c r="Q711" s="8">
        <f t="shared" ref="Q711" si="3153">(D711*L711+E711*K711+F711*L714+G711*K714)</f>
        <v>-8.6435264084167898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3154">N711*S711+P711*S714-O711*T711-Q711*T714</f>
        <v>22.323161302886053</v>
      </c>
      <c r="Y711" s="9">
        <f t="shared" ref="Y711" si="3155">(N711*T711+O711*S711+P711*T714+Q711*S714)</f>
        <v>0</v>
      </c>
      <c r="Z711" s="2">
        <f t="shared" ref="Z711" si="3156">N711*U711+P711*U714-O711*V711-Q711*V714</f>
        <v>0</v>
      </c>
      <c r="AA711" s="8">
        <f t="shared" ref="AA711" si="3157">(N711*V711+O711*U711+P711*V714+Q711*U714)</f>
        <v>-8.6435264084167898</v>
      </c>
      <c r="AB711" s="22"/>
      <c r="AC711" s="1">
        <v>1</v>
      </c>
      <c r="AD711" s="9">
        <v>0</v>
      </c>
      <c r="AE711" s="2">
        <v>0</v>
      </c>
      <c r="AF711" s="9">
        <f t="shared" ref="AF711" si="3158">$B711*$AE$9</f>
        <v>1.6538076000000002</v>
      </c>
      <c r="AH711" s="1">
        <f t="shared" ref="AH711" si="3159">X711*AC711+Z711*AC714-Y711*AD711-AA711*AD714</f>
        <v>22.323161302886053</v>
      </c>
      <c r="AI711" s="9">
        <f t="shared" ref="AI711" si="3160">(X711*AD711+Y711*AC711+Z711*AD714+AA711*AC714)</f>
        <v>0</v>
      </c>
      <c r="AJ711" s="2">
        <f t="shared" ref="AJ711" si="3161">X711*AE711+Z711*AE714-Y711*AF711-AA711*AF714</f>
        <v>0</v>
      </c>
      <c r="AK711" s="8">
        <f t="shared" ref="AK711" si="3162">(X711*AF711+Y711*AE711+Z711*AF714+AA711*AE714)</f>
        <v>28.274687410322073</v>
      </c>
      <c r="AM711" s="26">
        <f t="shared" ref="AM711" si="3163">20*LOG((2*$AH$9)/(($AH$9*AH711+AJ711+$AH$9*AH714+AJ714)^2+($AH$9*AI711+AK711+$AH$9*AI714+AK714)^2)^0.5)</f>
        <v>-29.266731318973733</v>
      </c>
      <c r="AO711" s="133">
        <f t="shared" ref="AO711" si="3164">((AI711^2+AJ711^2+AK711^2+AL711^2)/(AI714^2+AJ714^2+AK714^2+AL714^2))^0.5</f>
        <v>0.62014392446004296</v>
      </c>
      <c r="AP711" s="13"/>
      <c r="AQ711" s="32"/>
      <c r="AR711" s="32"/>
      <c r="AS711" s="32"/>
      <c r="AT711" s="32"/>
    </row>
    <row r="712" spans="2:46" ht="18.649999999999999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O712" s="134"/>
      <c r="AP712" s="33"/>
      <c r="AQ712" s="32"/>
      <c r="AR712" s="32"/>
      <c r="AS712" s="32"/>
      <c r="AT712" s="32"/>
    </row>
    <row r="713" spans="2:46" ht="18.649999999999999" customHeight="1" thickBot="1">
      <c r="D713" s="209" t="s">
        <v>66</v>
      </c>
      <c r="E713" s="210"/>
      <c r="F713" s="211" t="s">
        <v>67</v>
      </c>
      <c r="G713" s="212"/>
      <c r="H713" s="204"/>
      <c r="I713" s="209" t="s">
        <v>68</v>
      </c>
      <c r="J713" s="210"/>
      <c r="K713" s="211" t="s">
        <v>69</v>
      </c>
      <c r="L713" s="212"/>
      <c r="N713" s="213" t="s">
        <v>70</v>
      </c>
      <c r="O713" s="214"/>
      <c r="P713" s="215" t="s">
        <v>71</v>
      </c>
      <c r="Q713" s="216"/>
      <c r="S713" s="209" t="s">
        <v>72</v>
      </c>
      <c r="T713" s="210"/>
      <c r="U713" s="211" t="s">
        <v>73</v>
      </c>
      <c r="V713" s="212"/>
      <c r="W713" s="22"/>
      <c r="X713" s="213" t="s">
        <v>74</v>
      </c>
      <c r="Y713" s="214"/>
      <c r="Z713" s="215" t="s">
        <v>75</v>
      </c>
      <c r="AA713" s="216"/>
      <c r="AB713" s="22"/>
      <c r="AC713" s="209" t="s">
        <v>76</v>
      </c>
      <c r="AD713" s="210"/>
      <c r="AE713" s="211" t="s">
        <v>77</v>
      </c>
      <c r="AF713" s="212"/>
      <c r="AG713" s="22"/>
      <c r="AH713" s="213" t="s">
        <v>78</v>
      </c>
      <c r="AI713" s="214"/>
      <c r="AJ713" s="215" t="s">
        <v>79</v>
      </c>
      <c r="AK713" s="216"/>
      <c r="AL713" s="22"/>
      <c r="AM713" s="44" t="s">
        <v>6</v>
      </c>
      <c r="AO713" s="135" t="s">
        <v>42</v>
      </c>
      <c r="AP713" s="33"/>
      <c r="AQ713" s="32"/>
      <c r="AR713" s="32"/>
      <c r="AS713" s="32"/>
      <c r="AT713" s="32"/>
    </row>
    <row r="714" spans="2:46" ht="18.649999999999999" customHeight="1" thickTop="1" thickBot="1">
      <c r="D714" s="1">
        <v>0</v>
      </c>
      <c r="E714" s="8">
        <f t="shared" ref="E714" si="3165">$E$9*$B711</f>
        <v>1.1560884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3166">D714*I711+F714*I714-E714*J711-G714*J714</f>
        <v>0</v>
      </c>
      <c r="O714" s="9">
        <f t="shared" ref="O714" si="3167">(D714*J711+E714*I711+F714*J714+G714*I714)</f>
        <v>1.1560884</v>
      </c>
      <c r="P714" s="2">
        <f t="shared" ref="P714" si="3168">D714*K711+F714*K714-E714*L711-G714*L714</f>
        <v>10.992680615864312</v>
      </c>
      <c r="Q714" s="8">
        <f t="shared" ref="Q714" si="3169">(D714*L711+E714*K711+F714*L714+G714*K714)</f>
        <v>0</v>
      </c>
      <c r="S714" s="1">
        <v>0</v>
      </c>
      <c r="T714" s="8">
        <f t="shared" ref="T714" si="3170">$T$9*$B711</f>
        <v>2.4669515999999998</v>
      </c>
      <c r="U714" s="2">
        <v>1</v>
      </c>
      <c r="V714" s="8">
        <v>0</v>
      </c>
      <c r="X714" s="1">
        <f t="shared" ref="X714" si="3171">N714*S711+P714*S714-O714*T711-Q714*T714</f>
        <v>0</v>
      </c>
      <c r="Y714" s="9">
        <f t="shared" ref="Y714" si="3172">(N714*T711+O714*S711+P714*T714+Q714*S714)</f>
        <v>28.274499433595452</v>
      </c>
      <c r="Z714" s="2">
        <f t="shared" ref="Z714" si="3173">N714*U711+P714*U714-O714*V711-Q714*V714</f>
        <v>10.992680615864312</v>
      </c>
      <c r="AA714" s="8">
        <f t="shared" ref="AA714" si="3174">(N714*V711+O714*U711+P714*V714+Q714*U714)</f>
        <v>0</v>
      </c>
      <c r="AB714" s="22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3175">X714*AC711+Z714*AC714-Y714*AD711-AA714*AD714</f>
        <v>0</v>
      </c>
      <c r="AI714" s="9">
        <f t="shared" ref="AI714" si="3176">(X714*AD711+Y714*AC711+Z714*AD714+AA714*AC714)</f>
        <v>28.274499433595452</v>
      </c>
      <c r="AJ714" s="2">
        <f t="shared" ref="AJ714" si="3177">X714*AE711+Z714*AE714-Y714*AF711-AA714*AF714</f>
        <v>-35.767901433611542</v>
      </c>
      <c r="AK714" s="8">
        <f t="shared" ref="AK714" si="3178">(X714*AF711+Y714*AE711+Z714*AF714+AA714*AE714)</f>
        <v>0</v>
      </c>
      <c r="AM714" s="45">
        <f t="shared" ref="AM714" si="3179">(180/PI())*ATAN(-1*(($AH$9*AJ711+AL711+$AH$9*AJ714+AL714)/($AH$9*AI711+AK711+$AH$9*AI714+AK714)))</f>
        <v>32.313744412710356</v>
      </c>
      <c r="AO714" s="206">
        <f t="shared" ref="AO714" si="3180">20*LOG(((($AH$9*AH711+AJ711-$AH$9*AH714-AJ714)^2+($AH$9*AI711+AK711-$AH$9*AI714-AK714)^2)/(($AH$9*AH711+AJ711+$AH$9*AH714+AJ714)^2+($AH$9*AI711+AK711+$AH$9*AI714+AK714)^2))^0.5)</f>
        <v>-5.1447987842481568E-3</v>
      </c>
      <c r="AP714" s="33"/>
      <c r="AQ714" s="32"/>
      <c r="AR714" s="32"/>
      <c r="AS714" s="32"/>
      <c r="AT714" s="32"/>
    </row>
    <row r="715" spans="2:46" ht="18.649999999999999" customHeight="1">
      <c r="AO715" s="33"/>
      <c r="AP715" s="33"/>
    </row>
    <row r="716" spans="2:46" ht="18.649999999999999" customHeight="1" thickBot="1">
      <c r="D716" s="22" t="s">
        <v>80</v>
      </c>
      <c r="E716" s="22"/>
      <c r="F716" s="22"/>
      <c r="G716" s="22"/>
      <c r="H716" s="22"/>
      <c r="I716" s="22" t="s">
        <v>81</v>
      </c>
      <c r="J716" s="22"/>
      <c r="K716" s="22"/>
      <c r="L716" s="22"/>
      <c r="M716" s="23"/>
      <c r="N716" s="23"/>
      <c r="O716" s="24" t="s">
        <v>82</v>
      </c>
      <c r="P716" s="23"/>
      <c r="Q716" s="23"/>
      <c r="R716" s="23"/>
      <c r="S716" s="22"/>
      <c r="T716" s="22" t="s">
        <v>83</v>
      </c>
      <c r="U716" s="23"/>
      <c r="V716" s="23"/>
      <c r="W716" s="23"/>
      <c r="X716" s="23"/>
      <c r="Y716" s="24" t="s">
        <v>84</v>
      </c>
      <c r="Z716" s="23"/>
      <c r="AA716" s="23"/>
      <c r="AB716" s="23"/>
      <c r="AC716" s="24" t="s">
        <v>85</v>
      </c>
      <c r="AD716" s="22"/>
      <c r="AE716" s="22"/>
      <c r="AF716" s="22"/>
      <c r="AG716" s="22"/>
      <c r="AH716" s="23"/>
      <c r="AI716" s="24" t="s">
        <v>86</v>
      </c>
      <c r="AJ716" s="23"/>
      <c r="AK716" s="23"/>
      <c r="AL716" s="22"/>
    </row>
    <row r="717" spans="2:46" ht="18.649999999999999" customHeight="1" thickBot="1">
      <c r="B717" s="11"/>
      <c r="D717" s="217" t="s">
        <v>55</v>
      </c>
      <c r="E717" s="218"/>
      <c r="F717" s="219" t="s">
        <v>56</v>
      </c>
      <c r="G717" s="220"/>
      <c r="H717" s="204"/>
      <c r="I717" s="217" t="s">
        <v>87</v>
      </c>
      <c r="J717" s="218"/>
      <c r="K717" s="219" t="s">
        <v>88</v>
      </c>
      <c r="L717" s="220"/>
      <c r="M717" s="23"/>
      <c r="N717" s="213" t="s">
        <v>57</v>
      </c>
      <c r="O717" s="214"/>
      <c r="P717" s="215" t="s">
        <v>58</v>
      </c>
      <c r="Q717" s="216"/>
      <c r="R717" s="23"/>
      <c r="S717" s="217" t="s">
        <v>59</v>
      </c>
      <c r="T717" s="218"/>
      <c r="U717" s="219" t="s">
        <v>60</v>
      </c>
      <c r="V717" s="220"/>
      <c r="W717" s="22"/>
      <c r="X717" s="213" t="s">
        <v>61</v>
      </c>
      <c r="Y717" s="214"/>
      <c r="Z717" s="215" t="s">
        <v>62</v>
      </c>
      <c r="AA717" s="216"/>
      <c r="AB717" s="22"/>
      <c r="AC717" s="217" t="s">
        <v>63</v>
      </c>
      <c r="AD717" s="218"/>
      <c r="AE717" s="219" t="s">
        <v>89</v>
      </c>
      <c r="AF717" s="220"/>
      <c r="AG717" s="22"/>
      <c r="AH717" s="213" t="s">
        <v>64</v>
      </c>
      <c r="AI717" s="214"/>
      <c r="AJ717" s="215" t="s">
        <v>65</v>
      </c>
      <c r="AK717" s="216"/>
      <c r="AL717" s="22"/>
      <c r="AM717" s="25" t="s">
        <v>2</v>
      </c>
      <c r="AO717" s="132" t="s">
        <v>41</v>
      </c>
      <c r="AQ717" s="32"/>
      <c r="AR717" s="32"/>
      <c r="AS717" s="32"/>
      <c r="AT717" s="32"/>
    </row>
    <row r="718" spans="2:46" ht="18.649999999999999" customHeight="1" thickTop="1" thickBot="1">
      <c r="B718" s="36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9">
        <f t="shared" ref="L718" si="3181">IF(0=(1-$J$9*$K$9*$B718^2),10^14,$B718*$K$9/(1-$J$9*$K$9*$B718^2))</f>
        <v>-7.8903845747667747</v>
      </c>
      <c r="N718" s="1">
        <f t="shared" ref="N718" si="3182">D718*I718+F718*I721-E718*J718-G718*J721</f>
        <v>1</v>
      </c>
      <c r="O718" s="9">
        <f t="shared" ref="O718" si="3183">(D718*J718+E718*I718+F718*J721+G718*I721)</f>
        <v>0</v>
      </c>
      <c r="P718" s="2">
        <f t="shared" ref="P718" si="3184">D718*K718+F718*K721-E718*L718-G718*L721</f>
        <v>0</v>
      </c>
      <c r="Q718" s="8">
        <f t="shared" ref="Q718" si="3185">(D718*L718+E718*K718+F718*L721+G718*K721)</f>
        <v>-7.8903845747667747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3186">N718*S718+P718*S721-O718*T718-Q718*T721</f>
        <v>20.656032114584608</v>
      </c>
      <c r="Y718" s="9">
        <f t="shared" ref="Y718" si="3187">(N718*T718+O718*S718+P718*T721+Q718*S721)</f>
        <v>0</v>
      </c>
      <c r="Z718" s="2">
        <f t="shared" ref="Z718" si="3188">N718*U718+P718*U721-O718*V718-Q718*V721</f>
        <v>0</v>
      </c>
      <c r="AA718" s="8">
        <f t="shared" ref="AA718" si="3189">(N718*V718+O718*U718+P718*V721+Q718*U721)</f>
        <v>-7.8903845747667747</v>
      </c>
      <c r="AB718" s="22"/>
      <c r="AC718" s="1">
        <v>1</v>
      </c>
      <c r="AD718" s="9">
        <v>0</v>
      </c>
      <c r="AE718" s="2">
        <v>0</v>
      </c>
      <c r="AF718" s="9">
        <f t="shared" ref="AF718" si="3190">$B718*$AE$9</f>
        <v>1.6700214</v>
      </c>
      <c r="AH718" s="1">
        <f t="shared" ref="AH718" si="3191">X718*AC718+Z718*AC721-Y718*AD718-AA718*AD721</f>
        <v>20.656032114584608</v>
      </c>
      <c r="AI718" s="9">
        <f t="shared" ref="AI718" si="3192">(X718*AD718+Y718*AC718+Z718*AD721+AA718*AC721)</f>
        <v>0</v>
      </c>
      <c r="AJ718" s="2">
        <f t="shared" ref="AJ718" si="3193">X718*AE718+Z718*AE721-Y718*AF718-AA718*AF721</f>
        <v>0</v>
      </c>
      <c r="AK718" s="8">
        <f t="shared" ref="AK718" si="3194">(X718*AF718+Y718*AE718+Z718*AF721+AA718*AE721)</f>
        <v>26.605631095676774</v>
      </c>
      <c r="AM718" s="26">
        <f t="shared" ref="AM718" si="3195">20*LOG((2*$AH$9)/(($AH$9*AH718+AJ718+$AH$9*AH721+AJ721)^2+($AH$9*AI718+AK718+$AH$9*AI721+AK721)^2)^0.5)</f>
        <v>-28.772861334235699</v>
      </c>
      <c r="AO718" s="133">
        <f t="shared" ref="AO718" si="3196">((AI718^2+AJ718^2+AK718^2+AL718^2)/(AI721^2+AJ721^2+AK721^2+AL721^2))^0.5</f>
        <v>0.61379647118490499</v>
      </c>
      <c r="AP718" s="13"/>
      <c r="AQ718" s="32"/>
      <c r="AR718" s="32"/>
      <c r="AS718" s="32"/>
      <c r="AT718" s="32"/>
    </row>
    <row r="719" spans="2:46" ht="18.649999999999999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O719" s="134"/>
      <c r="AP719" s="33"/>
      <c r="AQ719" s="32"/>
      <c r="AR719" s="32"/>
      <c r="AS719" s="32"/>
      <c r="AT719" s="32"/>
    </row>
    <row r="720" spans="2:46" ht="18.649999999999999" customHeight="1" thickBot="1">
      <c r="D720" s="209" t="s">
        <v>66</v>
      </c>
      <c r="E720" s="210"/>
      <c r="F720" s="211" t="s">
        <v>67</v>
      </c>
      <c r="G720" s="212"/>
      <c r="H720" s="204"/>
      <c r="I720" s="209" t="s">
        <v>68</v>
      </c>
      <c r="J720" s="210"/>
      <c r="K720" s="211" t="s">
        <v>69</v>
      </c>
      <c r="L720" s="212"/>
      <c r="N720" s="213" t="s">
        <v>70</v>
      </c>
      <c r="O720" s="214"/>
      <c r="P720" s="215" t="s">
        <v>71</v>
      </c>
      <c r="Q720" s="216"/>
      <c r="S720" s="209" t="s">
        <v>72</v>
      </c>
      <c r="T720" s="210"/>
      <c r="U720" s="211" t="s">
        <v>73</v>
      </c>
      <c r="V720" s="212"/>
      <c r="W720" s="22"/>
      <c r="X720" s="213" t="s">
        <v>74</v>
      </c>
      <c r="Y720" s="214"/>
      <c r="Z720" s="215" t="s">
        <v>75</v>
      </c>
      <c r="AA720" s="216"/>
      <c r="AB720" s="22"/>
      <c r="AC720" s="209" t="s">
        <v>76</v>
      </c>
      <c r="AD720" s="210"/>
      <c r="AE720" s="211" t="s">
        <v>77</v>
      </c>
      <c r="AF720" s="212"/>
      <c r="AG720" s="22"/>
      <c r="AH720" s="213" t="s">
        <v>78</v>
      </c>
      <c r="AI720" s="214"/>
      <c r="AJ720" s="215" t="s">
        <v>79</v>
      </c>
      <c r="AK720" s="216"/>
      <c r="AL720" s="22"/>
      <c r="AM720" s="44" t="s">
        <v>6</v>
      </c>
      <c r="AO720" s="135" t="s">
        <v>42</v>
      </c>
      <c r="AP720" s="33"/>
      <c r="AQ720" s="32"/>
      <c r="AR720" s="32"/>
      <c r="AS720" s="32"/>
      <c r="AT720" s="32"/>
    </row>
    <row r="721" spans="2:46" ht="18.649999999999999" customHeight="1" thickTop="1" thickBot="1">
      <c r="D721" s="1">
        <v>0</v>
      </c>
      <c r="E721" s="8">
        <f t="shared" ref="E721" si="3197">$E$9*$B718</f>
        <v>1.1674226000000001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3198">D721*I718+F721*I721-E721*J718-G721*J721</f>
        <v>0</v>
      </c>
      <c r="O721" s="9">
        <f t="shared" ref="O721" si="3199">(D721*J718+E721*I718+F721*J721+G721*I721)</f>
        <v>1.1674226000000001</v>
      </c>
      <c r="P721" s="2">
        <f t="shared" ref="P721" si="3200">D721*K718+F721*K721-E721*L718-G721*L721</f>
        <v>10.211413275274124</v>
      </c>
      <c r="Q721" s="8">
        <f t="shared" ref="Q721" si="3201">(D721*L718+E721*K718+F721*L721+G721*K721)</f>
        <v>0</v>
      </c>
      <c r="S721" s="1">
        <v>0</v>
      </c>
      <c r="T721" s="8">
        <f t="shared" ref="T721" si="3202">$T$9*$B718</f>
        <v>2.4911373999999999</v>
      </c>
      <c r="U721" s="2">
        <v>1</v>
      </c>
      <c r="V721" s="8">
        <v>0</v>
      </c>
      <c r="X721" s="1">
        <f t="shared" ref="X721" si="3203">N721*S718+P721*S721-O721*T718-Q721*T721</f>
        <v>0</v>
      </c>
      <c r="Y721" s="9">
        <f t="shared" ref="Y721" si="3204">(N721*T718+O721*S718+P721*T721+Q721*S721)</f>
        <v>26.605456116891865</v>
      </c>
      <c r="Z721" s="2">
        <f t="shared" ref="Z721" si="3205">N721*U718+P721*U721-O721*V718-Q721*V721</f>
        <v>10.211413275274124</v>
      </c>
      <c r="AA721" s="8">
        <f t="shared" ref="AA721" si="3206">(N721*V718+O721*U718+P721*V721+Q721*U721)</f>
        <v>0</v>
      </c>
      <c r="AB721" s="22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3207">X721*AC718+Z721*AC721-Y721*AD718-AA721*AD721</f>
        <v>0</v>
      </c>
      <c r="AI721" s="9">
        <f t="shared" ref="AI721" si="3208">(X721*AD718+Y721*AC718+Z721*AD721+AA721*AC721)</f>
        <v>26.605456116891865</v>
      </c>
      <c r="AJ721" s="2">
        <f t="shared" ref="AJ721" si="3209">X721*AE718+Z721*AE721-Y721*AF718-AA721*AF721</f>
        <v>-34.220267796696191</v>
      </c>
      <c r="AK721" s="8">
        <f t="shared" ref="AK721" si="3210">(X721*AF718+Y721*AE718+Z721*AF721+AA721*AE721)</f>
        <v>0</v>
      </c>
      <c r="AM721" s="45">
        <f t="shared" ref="AM721" si="3211">(180/PI())*ATAN(-1*(($AH$9*AJ718+AL718+$AH$9*AJ721+AL721)/($AH$9*AI718+AK718+$AH$9*AI721+AK721)))</f>
        <v>32.74523671731378</v>
      </c>
      <c r="AO721" s="206">
        <f t="shared" ref="AO721" si="3212">20*LOG(((($AH$9*AH718+AJ718-$AH$9*AH721-AJ721)^2+($AH$9*AI718+AK718-$AH$9*AI721-AK721)^2)/(($AH$9*AH718+AJ718+$AH$9*AH721+AJ721)^2+($AH$9*AI718+AK718+$AH$9*AI721+AK721)^2))^0.5)</f>
        <v>-5.7648284413007386E-3</v>
      </c>
      <c r="AP721" s="33"/>
      <c r="AQ721" s="32"/>
      <c r="AR721" s="32"/>
      <c r="AS721" s="32"/>
      <c r="AT721" s="32"/>
    </row>
    <row r="722" spans="2:46" ht="18.649999999999999" customHeight="1">
      <c r="AO722" s="33"/>
      <c r="AP722" s="33"/>
    </row>
    <row r="723" spans="2:46" ht="18.649999999999999" customHeight="1" thickBot="1">
      <c r="D723" s="22" t="s">
        <v>80</v>
      </c>
      <c r="E723" s="22"/>
      <c r="F723" s="22"/>
      <c r="G723" s="22"/>
      <c r="H723" s="22"/>
      <c r="I723" s="22" t="s">
        <v>81</v>
      </c>
      <c r="J723" s="22"/>
      <c r="K723" s="22"/>
      <c r="L723" s="22"/>
      <c r="M723" s="23"/>
      <c r="N723" s="23"/>
      <c r="O723" s="24" t="s">
        <v>82</v>
      </c>
      <c r="P723" s="23"/>
      <c r="Q723" s="23"/>
      <c r="R723" s="23"/>
      <c r="S723" s="22"/>
      <c r="T723" s="22" t="s">
        <v>83</v>
      </c>
      <c r="U723" s="23"/>
      <c r="V723" s="23"/>
      <c r="W723" s="23"/>
      <c r="X723" s="23"/>
      <c r="Y723" s="24" t="s">
        <v>84</v>
      </c>
      <c r="Z723" s="23"/>
      <c r="AA723" s="23"/>
      <c r="AB723" s="23"/>
      <c r="AC723" s="24" t="s">
        <v>85</v>
      </c>
      <c r="AD723" s="22"/>
      <c r="AE723" s="22"/>
      <c r="AF723" s="22"/>
      <c r="AG723" s="22"/>
      <c r="AH723" s="23"/>
      <c r="AI723" s="24" t="s">
        <v>86</v>
      </c>
      <c r="AJ723" s="23"/>
      <c r="AK723" s="23"/>
      <c r="AL723" s="22"/>
    </row>
    <row r="724" spans="2:46" ht="18.649999999999999" customHeight="1" thickBot="1">
      <c r="B724" s="11"/>
      <c r="D724" s="217" t="s">
        <v>55</v>
      </c>
      <c r="E724" s="218"/>
      <c r="F724" s="219" t="s">
        <v>56</v>
      </c>
      <c r="G724" s="220"/>
      <c r="H724" s="204"/>
      <c r="I724" s="217" t="s">
        <v>87</v>
      </c>
      <c r="J724" s="218"/>
      <c r="K724" s="219" t="s">
        <v>88</v>
      </c>
      <c r="L724" s="220"/>
      <c r="M724" s="23"/>
      <c r="N724" s="213" t="s">
        <v>57</v>
      </c>
      <c r="O724" s="214"/>
      <c r="P724" s="215" t="s">
        <v>58</v>
      </c>
      <c r="Q724" s="216"/>
      <c r="R724" s="23"/>
      <c r="S724" s="217" t="s">
        <v>59</v>
      </c>
      <c r="T724" s="218"/>
      <c r="U724" s="219" t="s">
        <v>60</v>
      </c>
      <c r="V724" s="220"/>
      <c r="W724" s="22"/>
      <c r="X724" s="213" t="s">
        <v>61</v>
      </c>
      <c r="Y724" s="214"/>
      <c r="Z724" s="215" t="s">
        <v>62</v>
      </c>
      <c r="AA724" s="216"/>
      <c r="AB724" s="22"/>
      <c r="AC724" s="217" t="s">
        <v>63</v>
      </c>
      <c r="AD724" s="218"/>
      <c r="AE724" s="219" t="s">
        <v>89</v>
      </c>
      <c r="AF724" s="220"/>
      <c r="AG724" s="22"/>
      <c r="AH724" s="213" t="s">
        <v>64</v>
      </c>
      <c r="AI724" s="214"/>
      <c r="AJ724" s="215" t="s">
        <v>65</v>
      </c>
      <c r="AK724" s="216"/>
      <c r="AL724" s="22"/>
      <c r="AM724" s="25" t="s">
        <v>2</v>
      </c>
      <c r="AO724" s="132" t="s">
        <v>41</v>
      </c>
      <c r="AQ724" s="32"/>
      <c r="AR724" s="32"/>
      <c r="AS724" s="32"/>
      <c r="AT724" s="32"/>
    </row>
    <row r="725" spans="2:46" ht="18.649999999999999" customHeight="1" thickTop="1" thickBot="1">
      <c r="B725" s="36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9">
        <f t="shared" ref="L725" si="3213">IF(0=(1-$J$9*$K$9*$B725^2),10^14,$B725*$K$9/(1-$J$9*$K$9*$B725^2))</f>
        <v>-7.2629691464636528</v>
      </c>
      <c r="N725" s="1">
        <f t="shared" ref="N725" si="3214">D725*I725+F725*I728-E725*J725-G725*J728</f>
        <v>1</v>
      </c>
      <c r="O725" s="9">
        <f t="shared" ref="O725" si="3215">(D725*J725+E725*I725+F725*J728+G725*I728)</f>
        <v>0</v>
      </c>
      <c r="P725" s="2">
        <f t="shared" ref="P725" si="3216">D725*K725+F725*K728-E725*L725-G725*L728</f>
        <v>0</v>
      </c>
      <c r="Q725" s="8">
        <f t="shared" ref="Q725" si="3217">(D725*L725+E725*K725+F725*L728+G725*K728)</f>
        <v>-7.2629691464636528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3218">N725*S725+P725*S728-O725*T725-Q725*T728</f>
        <v>19.268714794984223</v>
      </c>
      <c r="Y725" s="9">
        <f t="shared" ref="Y725" si="3219">(N725*T725+O725*S725+P725*T728+Q725*S728)</f>
        <v>0</v>
      </c>
      <c r="Z725" s="2">
        <f t="shared" ref="Z725" si="3220">N725*U725+P725*U728-O725*V725-Q725*V728</f>
        <v>0</v>
      </c>
      <c r="AA725" s="8">
        <f t="shared" ref="AA725" si="3221">(N725*V725+O725*U725+P725*V728+Q725*U728)</f>
        <v>-7.2629691464636528</v>
      </c>
      <c r="AB725" s="22"/>
      <c r="AC725" s="1">
        <v>1</v>
      </c>
      <c r="AD725" s="9">
        <v>0</v>
      </c>
      <c r="AE725" s="2">
        <v>0</v>
      </c>
      <c r="AF725" s="9">
        <f t="shared" ref="AF725" si="3222">$B725*$AE$9</f>
        <v>1.6862352</v>
      </c>
      <c r="AH725" s="1">
        <f t="shared" ref="AH725" si="3223">X725*AC725+Z725*AC728-Y725*AD725-AA725*AD728</f>
        <v>19.268714794984223</v>
      </c>
      <c r="AI725" s="9">
        <f t="shared" ref="AI725" si="3224">(X725*AD725+Y725*AC725+Z725*AD728+AA725*AC728)</f>
        <v>0</v>
      </c>
      <c r="AJ725" s="2">
        <f t="shared" ref="AJ725" si="3225">X725*AE725+Z725*AE728-Y725*AF725-AA725*AF728</f>
        <v>0</v>
      </c>
      <c r="AK725" s="8">
        <f t="shared" ref="AK725" si="3226">(X725*AF725+Y725*AE725+Z725*AF728+AA725*AE728)</f>
        <v>25.228615999599526</v>
      </c>
      <c r="AM725" s="26">
        <f t="shared" ref="AM725" si="3227">20*LOG((2*$AH$9)/(($AH$9*AH725+AJ725+$AH$9*AH728+AJ728)^2+($AH$9*AI725+AK725+$AH$9*AI728+AK728)^2)^0.5)</f>
        <v>-28.34724277477763</v>
      </c>
      <c r="AO725" s="133">
        <f t="shared" ref="AO725" si="3228">((AI725^2+AJ725^2+AK725^2+AL725^2)/(AI728^2+AJ728^2+AK728^2+AL728^2))^0.5</f>
        <v>0.60758447732357479</v>
      </c>
      <c r="AP725" s="13"/>
      <c r="AQ725" s="32"/>
      <c r="AR725" s="32"/>
      <c r="AS725" s="32"/>
      <c r="AT725" s="32"/>
    </row>
    <row r="726" spans="2:46" ht="18.649999999999999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O726" s="134"/>
      <c r="AP726" s="33"/>
      <c r="AQ726" s="32"/>
      <c r="AR726" s="32"/>
      <c r="AS726" s="32"/>
      <c r="AT726" s="32"/>
    </row>
    <row r="727" spans="2:46" ht="18.649999999999999" customHeight="1" thickBot="1">
      <c r="D727" s="209" t="s">
        <v>66</v>
      </c>
      <c r="E727" s="210"/>
      <c r="F727" s="211" t="s">
        <v>67</v>
      </c>
      <c r="G727" s="212"/>
      <c r="H727" s="204"/>
      <c r="I727" s="209" t="s">
        <v>68</v>
      </c>
      <c r="J727" s="210"/>
      <c r="K727" s="211" t="s">
        <v>69</v>
      </c>
      <c r="L727" s="212"/>
      <c r="N727" s="213" t="s">
        <v>70</v>
      </c>
      <c r="O727" s="214"/>
      <c r="P727" s="215" t="s">
        <v>71</v>
      </c>
      <c r="Q727" s="216"/>
      <c r="S727" s="209" t="s">
        <v>72</v>
      </c>
      <c r="T727" s="210"/>
      <c r="U727" s="211" t="s">
        <v>73</v>
      </c>
      <c r="V727" s="212"/>
      <c r="W727" s="22"/>
      <c r="X727" s="213" t="s">
        <v>74</v>
      </c>
      <c r="Y727" s="214"/>
      <c r="Z727" s="215" t="s">
        <v>75</v>
      </c>
      <c r="AA727" s="216"/>
      <c r="AB727" s="22"/>
      <c r="AC727" s="209" t="s">
        <v>76</v>
      </c>
      <c r="AD727" s="210"/>
      <c r="AE727" s="211" t="s">
        <v>77</v>
      </c>
      <c r="AF727" s="212"/>
      <c r="AG727" s="22"/>
      <c r="AH727" s="213" t="s">
        <v>78</v>
      </c>
      <c r="AI727" s="214"/>
      <c r="AJ727" s="215" t="s">
        <v>79</v>
      </c>
      <c r="AK727" s="216"/>
      <c r="AL727" s="22"/>
      <c r="AM727" s="44" t="s">
        <v>6</v>
      </c>
      <c r="AO727" s="135" t="s">
        <v>42</v>
      </c>
      <c r="AP727" s="33"/>
      <c r="AQ727" s="32"/>
      <c r="AR727" s="32"/>
      <c r="AS727" s="32"/>
      <c r="AT727" s="32"/>
    </row>
    <row r="728" spans="2:46" ht="18.649999999999999" customHeight="1" thickTop="1" thickBot="1">
      <c r="D728" s="1">
        <v>0</v>
      </c>
      <c r="E728" s="8">
        <f t="shared" ref="E728" si="3229">$E$9*$B725</f>
        <v>1.1787568000000002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3230">D728*I725+F728*I728-E728*J725-G728*J728</f>
        <v>0</v>
      </c>
      <c r="O728" s="9">
        <f t="shared" ref="O728" si="3231">(D728*J725+E728*I725+F728*J728+G728*I728)</f>
        <v>1.1787568000000002</v>
      </c>
      <c r="P728" s="2">
        <f t="shared" ref="P728" si="3232">D728*K725+F728*K728-E728*L725-G728*L728</f>
        <v>9.5612742695842279</v>
      </c>
      <c r="Q728" s="8">
        <f t="shared" ref="Q728" si="3233">(D728*L725+E728*K725+F728*L728+G728*K728)</f>
        <v>0</v>
      </c>
      <c r="S728" s="1">
        <v>0</v>
      </c>
      <c r="T728" s="8">
        <f t="shared" ref="T728" si="3234">$T$9*$B725</f>
        <v>2.5153232000000001</v>
      </c>
      <c r="U728" s="2">
        <v>1</v>
      </c>
      <c r="V728" s="8">
        <v>0</v>
      </c>
      <c r="X728" s="1">
        <f t="shared" ref="X728" si="3235">N728*S725+P728*S728-O728*T725-Q728*T728</f>
        <v>0</v>
      </c>
      <c r="Y728" s="9">
        <f t="shared" ref="Y728" si="3236">(N728*T725+O728*S725+P728*T728+Q728*S728)</f>
        <v>25.228451791848261</v>
      </c>
      <c r="Z728" s="2">
        <f t="shared" ref="Z728" si="3237">N728*U725+P728*U728-O728*V725-Q728*V728</f>
        <v>9.5612742695842279</v>
      </c>
      <c r="AA728" s="8">
        <f t="shared" ref="AA728" si="3238">(N728*V725+O728*U725+P728*V728+Q728*U728)</f>
        <v>0</v>
      </c>
      <c r="AB728" s="22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3239">X728*AC725+Z728*AC728-Y728*AD725-AA728*AD728</f>
        <v>0</v>
      </c>
      <c r="AI728" s="9">
        <f t="shared" ref="AI728" si="3240">(X728*AD725+Y728*AC725+Z728*AD728+AA728*AC728)</f>
        <v>25.228451791848261</v>
      </c>
      <c r="AJ728" s="2">
        <f t="shared" ref="AJ728" si="3241">X728*AE725+Z728*AE728-Y728*AF725-AA728*AF728</f>
        <v>-32.979829183333379</v>
      </c>
      <c r="AK728" s="8">
        <f t="shared" ref="AK728" si="3242">(X728*AF725+Y728*AE725+Z728*AF728+AA728*AE728)</f>
        <v>0</v>
      </c>
      <c r="AM728" s="45">
        <f t="shared" ref="AM728" si="3243">(180/PI())*ATAN(-1*(($AH$9*AJ725+AL725+$AH$9*AJ728+AL728)/($AH$9*AI725+AK725+$AH$9*AI728+AK728)))</f>
        <v>33.169497717308232</v>
      </c>
      <c r="AO728" s="206">
        <f t="shared" ref="AO728" si="3244">20*LOG(((($AH$9*AH725+AJ725-$AH$9*AH728-AJ728)^2+($AH$9*AI725+AK725-$AH$9*AI728-AK728)^2)/(($AH$9*AH725+AJ725+$AH$9*AH728+AJ728)^2+($AH$9*AI725+AK725+$AH$9*AI728+AK728)^2))^0.5)</f>
        <v>-6.3588405794839159E-3</v>
      </c>
      <c r="AP728" s="33"/>
      <c r="AQ728" s="32"/>
      <c r="AR728" s="32"/>
      <c r="AS728" s="32"/>
      <c r="AT728" s="32"/>
    </row>
    <row r="729" spans="2:46" ht="18.649999999999999" customHeight="1">
      <c r="AO729" s="33"/>
      <c r="AP729" s="33"/>
    </row>
    <row r="730" spans="2:46" ht="18.649999999999999" customHeight="1" thickBot="1">
      <c r="D730" s="22" t="s">
        <v>80</v>
      </c>
      <c r="E730" s="22"/>
      <c r="F730" s="22"/>
      <c r="G730" s="22"/>
      <c r="H730" s="22"/>
      <c r="I730" s="22" t="s">
        <v>81</v>
      </c>
      <c r="J730" s="22"/>
      <c r="K730" s="22"/>
      <c r="L730" s="22"/>
      <c r="M730" s="23"/>
      <c r="N730" s="23"/>
      <c r="O730" s="24" t="s">
        <v>82</v>
      </c>
      <c r="P730" s="23"/>
      <c r="Q730" s="23"/>
      <c r="R730" s="23"/>
      <c r="S730" s="22"/>
      <c r="T730" s="22" t="s">
        <v>83</v>
      </c>
      <c r="U730" s="23"/>
      <c r="V730" s="23"/>
      <c r="W730" s="23"/>
      <c r="X730" s="23"/>
      <c r="Y730" s="24" t="s">
        <v>84</v>
      </c>
      <c r="Z730" s="23"/>
      <c r="AA730" s="23"/>
      <c r="AB730" s="23"/>
      <c r="AC730" s="24" t="s">
        <v>85</v>
      </c>
      <c r="AD730" s="22"/>
      <c r="AE730" s="22"/>
      <c r="AF730" s="22"/>
      <c r="AG730" s="22"/>
      <c r="AH730" s="23"/>
      <c r="AI730" s="24" t="s">
        <v>86</v>
      </c>
      <c r="AJ730" s="23"/>
      <c r="AK730" s="23"/>
      <c r="AL730" s="22"/>
    </row>
    <row r="731" spans="2:46" ht="18.649999999999999" customHeight="1" thickBot="1">
      <c r="B731" s="11"/>
      <c r="D731" s="217" t="s">
        <v>55</v>
      </c>
      <c r="E731" s="218"/>
      <c r="F731" s="219" t="s">
        <v>56</v>
      </c>
      <c r="G731" s="220"/>
      <c r="H731" s="204"/>
      <c r="I731" s="217" t="s">
        <v>87</v>
      </c>
      <c r="J731" s="218"/>
      <c r="K731" s="219" t="s">
        <v>88</v>
      </c>
      <c r="L731" s="220"/>
      <c r="M731" s="23"/>
      <c r="N731" s="213" t="s">
        <v>57</v>
      </c>
      <c r="O731" s="214"/>
      <c r="P731" s="215" t="s">
        <v>58</v>
      </c>
      <c r="Q731" s="216"/>
      <c r="R731" s="23"/>
      <c r="S731" s="217" t="s">
        <v>59</v>
      </c>
      <c r="T731" s="218"/>
      <c r="U731" s="219" t="s">
        <v>60</v>
      </c>
      <c r="V731" s="220"/>
      <c r="W731" s="22"/>
      <c r="X731" s="213" t="s">
        <v>61</v>
      </c>
      <c r="Y731" s="214"/>
      <c r="Z731" s="215" t="s">
        <v>62</v>
      </c>
      <c r="AA731" s="216"/>
      <c r="AB731" s="22"/>
      <c r="AC731" s="217" t="s">
        <v>63</v>
      </c>
      <c r="AD731" s="218"/>
      <c r="AE731" s="219" t="s">
        <v>89</v>
      </c>
      <c r="AF731" s="220"/>
      <c r="AG731" s="22"/>
      <c r="AH731" s="213" t="s">
        <v>64</v>
      </c>
      <c r="AI731" s="214"/>
      <c r="AJ731" s="215" t="s">
        <v>65</v>
      </c>
      <c r="AK731" s="216"/>
      <c r="AL731" s="22"/>
      <c r="AM731" s="25" t="s">
        <v>2</v>
      </c>
      <c r="AO731" s="132" t="s">
        <v>41</v>
      </c>
      <c r="AQ731" s="32"/>
      <c r="AR731" s="32"/>
      <c r="AS731" s="32"/>
      <c r="AT731" s="32"/>
    </row>
    <row r="732" spans="2:46" ht="18.649999999999999" customHeight="1" thickTop="1" thickBot="1">
      <c r="B732" s="36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9">
        <f t="shared" ref="L732" si="3245">IF(0=(1-$J$9*$K$9*$B732^2),10^14,$B732*$K$9/(1-$J$9*$K$9*$B732^2))</f>
        <v>-6.7321554099417593</v>
      </c>
      <c r="N732" s="1">
        <f t="shared" ref="N732" si="3246">D732*I732+F732*I735-E732*J732-G732*J735</f>
        <v>1</v>
      </c>
      <c r="O732" s="9">
        <f t="shared" ref="O732" si="3247">(D732*J732+E732*I732+F732*J735+G732*I735)</f>
        <v>0</v>
      </c>
      <c r="P732" s="2">
        <f t="shared" ref="P732" si="3248">D732*K732+F732*K735-E732*L732-G732*L735</f>
        <v>0</v>
      </c>
      <c r="Q732" s="8">
        <f t="shared" ref="Q732" si="3249">(D732*L732+E732*K732+F732*L735+G732*K735)</f>
        <v>-6.7321554099417593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3250">N732*S732+P732*S735-O732*T732-Q732*T735</f>
        <v>18.096369252945788</v>
      </c>
      <c r="Y732" s="9">
        <f t="shared" ref="Y732" si="3251">(N732*T732+O732*S732+P732*T735+Q732*S735)</f>
        <v>0</v>
      </c>
      <c r="Z732" s="2">
        <f t="shared" ref="Z732" si="3252">N732*U732+P732*U735-O732*V732-Q732*V735</f>
        <v>0</v>
      </c>
      <c r="AA732" s="8">
        <f t="shared" ref="AA732" si="3253">(N732*V732+O732*U732+P732*V735+Q732*U735)</f>
        <v>-6.7321554099417593</v>
      </c>
      <c r="AB732" s="22"/>
      <c r="AC732" s="1">
        <v>1</v>
      </c>
      <c r="AD732" s="9">
        <v>0</v>
      </c>
      <c r="AE732" s="2">
        <v>0</v>
      </c>
      <c r="AF732" s="9">
        <f t="shared" ref="AF732" si="3254">$B732*$AE$9</f>
        <v>1.7024490000000001</v>
      </c>
      <c r="AH732" s="1">
        <f t="shared" ref="AH732" si="3255">X732*AC732+Z732*AC735-Y732*AD732-AA732*AD735</f>
        <v>18.096369252945788</v>
      </c>
      <c r="AI732" s="9">
        <f t="shared" ref="AI732" si="3256">(X732*AD732+Y732*AC732+Z732*AD735+AA732*AC735)</f>
        <v>0</v>
      </c>
      <c r="AJ732" s="2">
        <f t="shared" ref="AJ732" si="3257">X732*AE732+Z732*AE735-Y732*AF732-AA732*AF735</f>
        <v>0</v>
      </c>
      <c r="AK732" s="8">
        <f t="shared" ref="AK732" si="3258">(X732*AF732+Y732*AE732+Z732*AF735+AA732*AE735)</f>
        <v>24.075990328366544</v>
      </c>
      <c r="AM732" s="26">
        <f t="shared" ref="AM732" si="3259">20*LOG((2*$AH$9)/(($AH$9*AH732+AJ732+$AH$9*AH735+AJ735)^2+($AH$9*AI732+AK732+$AH$9*AI735+AK735)^2)^0.5)</f>
        <v>-27.978286716770082</v>
      </c>
      <c r="AO732" s="133">
        <f t="shared" ref="AO732" si="3260">((AI732^2+AJ732^2+AK732^2+AL732^2)/(AI735^2+AJ735^2+AK735^2+AL735^2))^0.5</f>
        <v>0.60150314705482155</v>
      </c>
      <c r="AP732" s="13"/>
      <c r="AQ732" s="32"/>
      <c r="AR732" s="32"/>
      <c r="AS732" s="32"/>
      <c r="AT732" s="32"/>
    </row>
    <row r="733" spans="2:46" ht="18.649999999999999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O733" s="134"/>
      <c r="AP733" s="33"/>
      <c r="AQ733" s="32"/>
      <c r="AR733" s="32"/>
      <c r="AS733" s="32"/>
      <c r="AT733" s="32"/>
    </row>
    <row r="734" spans="2:46" ht="18.649999999999999" customHeight="1" thickBot="1">
      <c r="D734" s="209" t="s">
        <v>66</v>
      </c>
      <c r="E734" s="210"/>
      <c r="F734" s="211" t="s">
        <v>67</v>
      </c>
      <c r="G734" s="212"/>
      <c r="H734" s="204"/>
      <c r="I734" s="209" t="s">
        <v>68</v>
      </c>
      <c r="J734" s="210"/>
      <c r="K734" s="211" t="s">
        <v>69</v>
      </c>
      <c r="L734" s="212"/>
      <c r="N734" s="213" t="s">
        <v>70</v>
      </c>
      <c r="O734" s="214"/>
      <c r="P734" s="215" t="s">
        <v>71</v>
      </c>
      <c r="Q734" s="216"/>
      <c r="S734" s="209" t="s">
        <v>72</v>
      </c>
      <c r="T734" s="210"/>
      <c r="U734" s="211" t="s">
        <v>73</v>
      </c>
      <c r="V734" s="212"/>
      <c r="W734" s="22"/>
      <c r="X734" s="213" t="s">
        <v>74</v>
      </c>
      <c r="Y734" s="214"/>
      <c r="Z734" s="215" t="s">
        <v>75</v>
      </c>
      <c r="AA734" s="216"/>
      <c r="AB734" s="22"/>
      <c r="AC734" s="209" t="s">
        <v>76</v>
      </c>
      <c r="AD734" s="210"/>
      <c r="AE734" s="211" t="s">
        <v>77</v>
      </c>
      <c r="AF734" s="212"/>
      <c r="AG734" s="22"/>
      <c r="AH734" s="213" t="s">
        <v>78</v>
      </c>
      <c r="AI734" s="214"/>
      <c r="AJ734" s="215" t="s">
        <v>79</v>
      </c>
      <c r="AK734" s="216"/>
      <c r="AL734" s="22"/>
      <c r="AM734" s="44" t="s">
        <v>6</v>
      </c>
      <c r="AO734" s="135" t="s">
        <v>42</v>
      </c>
      <c r="AP734" s="33"/>
      <c r="AQ734" s="32"/>
      <c r="AR734" s="32"/>
      <c r="AS734" s="32"/>
      <c r="AT734" s="32"/>
    </row>
    <row r="735" spans="2:46" ht="18.649999999999999" customHeight="1" thickTop="1" thickBot="1">
      <c r="D735" s="1">
        <v>0</v>
      </c>
      <c r="E735" s="8">
        <f t="shared" ref="E735" si="3261">$E$9*$B732</f>
        <v>1.1900910000000002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3262">D735*I732+F735*I735-E735*J732-G735*J735</f>
        <v>0</v>
      </c>
      <c r="O735" s="9">
        <f t="shared" ref="O735" si="3263">(D735*J732+E735*I732+F735*J735+G735*I735)</f>
        <v>1.1900910000000002</v>
      </c>
      <c r="P735" s="2">
        <f t="shared" ref="P735" si="3264">D735*K732+F735*K735-E735*L732-G735*L735</f>
        <v>9.011877563973</v>
      </c>
      <c r="Q735" s="8">
        <f t="shared" ref="Q735" si="3265">(D735*L732+E735*K732+F735*L735+G735*K735)</f>
        <v>0</v>
      </c>
      <c r="S735" s="1">
        <v>0</v>
      </c>
      <c r="T735" s="8">
        <f t="shared" ref="T735" si="3266">$T$9*$B732</f>
        <v>2.5395090000000002</v>
      </c>
      <c r="U735" s="2">
        <v>1</v>
      </c>
      <c r="V735" s="8">
        <v>0</v>
      </c>
      <c r="X735" s="1">
        <f t="shared" ref="X735" si="3267">N735*S732+P735*S735-O735*T732-Q735*T735</f>
        <v>0</v>
      </c>
      <c r="Y735" s="9">
        <f t="shared" ref="Y735" si="3268">(N735*T732+O735*S732+P735*T735+Q735*S735)</f>
        <v>24.075835180607509</v>
      </c>
      <c r="Z735" s="2">
        <f t="shared" ref="Z735" si="3269">N735*U732+P735*U735-O735*V732-Q735*V735</f>
        <v>9.011877563973</v>
      </c>
      <c r="AA735" s="8">
        <f t="shared" ref="AA735" si="3270">(N735*V732+O735*U732+P735*V735+Q735*U735)</f>
        <v>0</v>
      </c>
      <c r="AB735" s="22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3271">X735*AC732+Z735*AC735-Y735*AD732-AA735*AD735</f>
        <v>0</v>
      </c>
      <c r="AI735" s="9">
        <f t="shared" ref="AI735" si="3272">(X735*AD732+Y735*AC732+Z735*AD735+AA735*AC735)</f>
        <v>24.075835180607509</v>
      </c>
      <c r="AJ735" s="2">
        <f t="shared" ref="AJ735" si="3273">X735*AE732+Z735*AE735-Y735*AF732-AA735*AF735</f>
        <v>-31.976003963417071</v>
      </c>
      <c r="AK735" s="8">
        <f t="shared" ref="AK735" si="3274">(X735*AF732+Y735*AE732+Z735*AF735+AA735*AE735)</f>
        <v>0</v>
      </c>
      <c r="AM735" s="45">
        <f t="shared" ref="AM735" si="3275">(180/PI())*ATAN(-1*(($AH$9*AJ732+AL732+$AH$9*AJ735+AL735)/($AH$9*AI732+AK732+$AH$9*AI735+AK735)))</f>
        <v>33.586796218874767</v>
      </c>
      <c r="AO735" s="206">
        <f t="shared" ref="AO735" si="3276">20*LOG(((($AH$9*AH732+AJ732-$AH$9*AH735-AJ735)^2+($AH$9*AI732+AK732-$AH$9*AI735-AK735)^2)/(($AH$9*AH732+AJ732+$AH$9*AH735+AJ735)^2+($AH$9*AI732+AK732+$AH$9*AI735+AK735)^2))^0.5)</f>
        <v>-6.9231182488901054E-3</v>
      </c>
      <c r="AP735" s="33"/>
      <c r="AQ735" s="32"/>
      <c r="AR735" s="32"/>
      <c r="AS735" s="32"/>
      <c r="AT735" s="32"/>
    </row>
    <row r="736" spans="2:46" ht="18.649999999999999" customHeight="1">
      <c r="AO736" s="33"/>
      <c r="AP736" s="33"/>
    </row>
    <row r="737" spans="2:46" ht="18.649999999999999" customHeight="1" thickBot="1">
      <c r="D737" s="22" t="s">
        <v>80</v>
      </c>
      <c r="E737" s="22"/>
      <c r="F737" s="22"/>
      <c r="G737" s="22"/>
      <c r="H737" s="22"/>
      <c r="I737" s="22" t="s">
        <v>81</v>
      </c>
      <c r="J737" s="22"/>
      <c r="K737" s="22"/>
      <c r="L737" s="22"/>
      <c r="M737" s="23"/>
      <c r="N737" s="23"/>
      <c r="O737" s="24" t="s">
        <v>82</v>
      </c>
      <c r="P737" s="23"/>
      <c r="Q737" s="23"/>
      <c r="R737" s="23"/>
      <c r="S737" s="22"/>
      <c r="T737" s="22" t="s">
        <v>83</v>
      </c>
      <c r="U737" s="23"/>
      <c r="V737" s="23"/>
      <c r="W737" s="23"/>
      <c r="X737" s="23"/>
      <c r="Y737" s="24" t="s">
        <v>84</v>
      </c>
      <c r="Z737" s="23"/>
      <c r="AA737" s="23"/>
      <c r="AB737" s="23"/>
      <c r="AC737" s="24" t="s">
        <v>85</v>
      </c>
      <c r="AD737" s="22"/>
      <c r="AE737" s="22"/>
      <c r="AF737" s="22"/>
      <c r="AG737" s="22"/>
      <c r="AH737" s="23"/>
      <c r="AI737" s="24" t="s">
        <v>86</v>
      </c>
      <c r="AJ737" s="23"/>
      <c r="AK737" s="23"/>
      <c r="AL737" s="22"/>
    </row>
    <row r="738" spans="2:46" ht="18.649999999999999" customHeight="1" thickBot="1">
      <c r="B738" s="11"/>
      <c r="D738" s="217" t="s">
        <v>55</v>
      </c>
      <c r="E738" s="218"/>
      <c r="F738" s="219" t="s">
        <v>56</v>
      </c>
      <c r="G738" s="220"/>
      <c r="H738" s="204"/>
      <c r="I738" s="217" t="s">
        <v>87</v>
      </c>
      <c r="J738" s="218"/>
      <c r="K738" s="219" t="s">
        <v>88</v>
      </c>
      <c r="L738" s="220"/>
      <c r="M738" s="23"/>
      <c r="N738" s="213" t="s">
        <v>57</v>
      </c>
      <c r="O738" s="214"/>
      <c r="P738" s="215" t="s">
        <v>58</v>
      </c>
      <c r="Q738" s="216"/>
      <c r="R738" s="23"/>
      <c r="S738" s="217" t="s">
        <v>59</v>
      </c>
      <c r="T738" s="218"/>
      <c r="U738" s="219" t="s">
        <v>60</v>
      </c>
      <c r="V738" s="220"/>
      <c r="W738" s="22"/>
      <c r="X738" s="213" t="s">
        <v>61</v>
      </c>
      <c r="Y738" s="214"/>
      <c r="Z738" s="215" t="s">
        <v>62</v>
      </c>
      <c r="AA738" s="216"/>
      <c r="AB738" s="22"/>
      <c r="AC738" s="217" t="s">
        <v>63</v>
      </c>
      <c r="AD738" s="218"/>
      <c r="AE738" s="219" t="s">
        <v>89</v>
      </c>
      <c r="AF738" s="220"/>
      <c r="AG738" s="22"/>
      <c r="AH738" s="213" t="s">
        <v>64</v>
      </c>
      <c r="AI738" s="214"/>
      <c r="AJ738" s="215" t="s">
        <v>65</v>
      </c>
      <c r="AK738" s="216"/>
      <c r="AL738" s="22"/>
      <c r="AM738" s="25" t="s">
        <v>2</v>
      </c>
      <c r="AO738" s="132" t="s">
        <v>41</v>
      </c>
      <c r="AQ738" s="32"/>
      <c r="AR738" s="32"/>
      <c r="AS738" s="32"/>
      <c r="AT738" s="32"/>
    </row>
    <row r="739" spans="2:46" ht="18.649999999999999" customHeight="1" thickTop="1" thickBot="1">
      <c r="B739" s="36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9">
        <f t="shared" ref="L739" si="3277">IF(0=(1-$J$9*$K$9*$B739^2),10^14,$B739*$K$9/(1-$J$9*$K$9*$B739^2))</f>
        <v>-6.2771707133533532</v>
      </c>
      <c r="N739" s="1">
        <f t="shared" ref="N739" si="3278">D739*I739+F739*I742-E739*J739-G739*J742</f>
        <v>1</v>
      </c>
      <c r="O739" s="9">
        <f t="shared" ref="O739" si="3279">(D739*J739+E739*I739+F739*J742+G739*I742)</f>
        <v>0</v>
      </c>
      <c r="P739" s="2">
        <f t="shared" ref="P739" si="3280">D739*K739+F739*K742-E739*L739-G739*L742</f>
        <v>0</v>
      </c>
      <c r="Q739" s="8">
        <f t="shared" ref="Q739" si="3281">(D739*L739+E739*K739+F739*L742+G739*K742)</f>
        <v>-6.2771707133533532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3282">N739*S739+P739*S742-O739*T739-Q739*T742</f>
        <v>17.092749916536281</v>
      </c>
      <c r="Y739" s="9">
        <f t="shared" ref="Y739" si="3283">(N739*T739+O739*S739+P739*T742+Q739*S742)</f>
        <v>0</v>
      </c>
      <c r="Z739" s="2">
        <f t="shared" ref="Z739" si="3284">N739*U739+P739*U742-O739*V739-Q739*V742</f>
        <v>0</v>
      </c>
      <c r="AA739" s="8">
        <f t="shared" ref="AA739" si="3285">(N739*V739+O739*U739+P739*V742+Q739*U742)</f>
        <v>-6.2771707133533532</v>
      </c>
      <c r="AB739" s="22"/>
      <c r="AC739" s="1">
        <v>1</v>
      </c>
      <c r="AD739" s="9">
        <v>0</v>
      </c>
      <c r="AE739" s="2">
        <v>0</v>
      </c>
      <c r="AF739" s="9">
        <f t="shared" ref="AF739" si="3286">$B739*$AE$9</f>
        <v>1.7186628000000002</v>
      </c>
      <c r="AH739" s="1">
        <f t="shared" ref="AH739" si="3287">X739*AC739+Z739*AC742-Y739*AD739-AA739*AD742</f>
        <v>17.092749916536281</v>
      </c>
      <c r="AI739" s="9">
        <f t="shared" ref="AI739" si="3288">(X739*AD739+Y739*AC739+Z739*AD742+AA739*AC742)</f>
        <v>0</v>
      </c>
      <c r="AJ739" s="2">
        <f t="shared" ref="AJ739" si="3289">X739*AE739+Z739*AE742-Y739*AF739-AA739*AF742</f>
        <v>0</v>
      </c>
      <c r="AK739" s="8">
        <f t="shared" ref="AK739" si="3290">(X739*AF739+Y739*AE739+Z739*AF742+AA739*AE742)</f>
        <v>23.099502717900659</v>
      </c>
      <c r="AM739" s="26">
        <f t="shared" ref="AM739" si="3291">20*LOG((2*$AH$9)/(($AH$9*AH739+AJ739+$AH$9*AH742+AJ742)^2+($AH$9*AI739+AK739+$AH$9*AI742+AK742)^2)^0.5)</f>
        <v>-27.657017855024076</v>
      </c>
      <c r="AO739" s="133">
        <f t="shared" ref="AO739" si="3292">((AI739^2+AJ739^2+AK739^2+AL739^2)/(AI742^2+AJ742^2+AK742^2+AL742^2))^0.5</f>
        <v>0.59554795326761756</v>
      </c>
      <c r="AP739" s="13"/>
      <c r="AQ739" s="32"/>
      <c r="AR739" s="32"/>
      <c r="AS739" s="32"/>
      <c r="AT739" s="32"/>
    </row>
    <row r="740" spans="2:46" ht="18.649999999999999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O740" s="134"/>
      <c r="AP740" s="33"/>
      <c r="AQ740" s="32"/>
      <c r="AR740" s="32"/>
      <c r="AS740" s="32"/>
      <c r="AT740" s="32"/>
    </row>
    <row r="741" spans="2:46" ht="18.649999999999999" customHeight="1" thickBot="1">
      <c r="D741" s="209" t="s">
        <v>66</v>
      </c>
      <c r="E741" s="210"/>
      <c r="F741" s="211" t="s">
        <v>67</v>
      </c>
      <c r="G741" s="212"/>
      <c r="H741" s="204"/>
      <c r="I741" s="209" t="s">
        <v>68</v>
      </c>
      <c r="J741" s="210"/>
      <c r="K741" s="211" t="s">
        <v>69</v>
      </c>
      <c r="L741" s="212"/>
      <c r="N741" s="213" t="s">
        <v>70</v>
      </c>
      <c r="O741" s="214"/>
      <c r="P741" s="215" t="s">
        <v>71</v>
      </c>
      <c r="Q741" s="216"/>
      <c r="S741" s="209" t="s">
        <v>72</v>
      </c>
      <c r="T741" s="210"/>
      <c r="U741" s="211" t="s">
        <v>73</v>
      </c>
      <c r="V741" s="212"/>
      <c r="W741" s="22"/>
      <c r="X741" s="213" t="s">
        <v>74</v>
      </c>
      <c r="Y741" s="214"/>
      <c r="Z741" s="215" t="s">
        <v>75</v>
      </c>
      <c r="AA741" s="216"/>
      <c r="AB741" s="22"/>
      <c r="AC741" s="209" t="s">
        <v>76</v>
      </c>
      <c r="AD741" s="210"/>
      <c r="AE741" s="211" t="s">
        <v>77</v>
      </c>
      <c r="AF741" s="212"/>
      <c r="AG741" s="22"/>
      <c r="AH741" s="213" t="s">
        <v>78</v>
      </c>
      <c r="AI741" s="214"/>
      <c r="AJ741" s="215" t="s">
        <v>79</v>
      </c>
      <c r="AK741" s="216"/>
      <c r="AL741" s="22"/>
      <c r="AM741" s="44" t="s">
        <v>6</v>
      </c>
      <c r="AO741" s="135" t="s">
        <v>42</v>
      </c>
      <c r="AP741" s="33"/>
      <c r="AQ741" s="32"/>
      <c r="AR741" s="32"/>
      <c r="AS741" s="32"/>
      <c r="AT741" s="32"/>
    </row>
    <row r="742" spans="2:46" ht="18.649999999999999" customHeight="1" thickTop="1" thickBot="1">
      <c r="D742" s="1">
        <v>0</v>
      </c>
      <c r="E742" s="8">
        <f t="shared" ref="E742" si="3293">$E$9*$B739</f>
        <v>1.2014252000000001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3294">D742*I739+F742*I742-E742*J739-G742*J742</f>
        <v>0</v>
      </c>
      <c r="O742" s="9">
        <f t="shared" ref="O742" si="3295">(D742*J739+E742*I739+F742*J742+G742*I742)</f>
        <v>1.2014252000000001</v>
      </c>
      <c r="P742" s="2">
        <f t="shared" ref="P742" si="3296">D742*K739+F742*K742-E742*L739-G742*L742</f>
        <v>8.5415510797246945</v>
      </c>
      <c r="Q742" s="8">
        <f t="shared" ref="Q742" si="3297">(D742*L739+E742*K739+F742*L742+G742*K742)</f>
        <v>0</v>
      </c>
      <c r="S742" s="1">
        <v>0</v>
      </c>
      <c r="T742" s="8">
        <f t="shared" ref="T742" si="3298">$T$9*$B739</f>
        <v>2.5636947999999999</v>
      </c>
      <c r="U742" s="2">
        <v>1</v>
      </c>
      <c r="V742" s="8">
        <v>0</v>
      </c>
      <c r="X742" s="1">
        <f t="shared" ref="X742" si="3299">N742*S739+P742*S742-O742*T739-Q742*T742</f>
        <v>0</v>
      </c>
      <c r="Y742" s="9">
        <f t="shared" ref="Y742" si="3300">(N742*T739+O742*S739+P742*T742+Q742*S742)</f>
        <v>23.099355287024583</v>
      </c>
      <c r="Z742" s="2">
        <f t="shared" ref="Z742" si="3301">N742*U739+P742*U742-O742*V739-Q742*V742</f>
        <v>8.5415510797246945</v>
      </c>
      <c r="AA742" s="8">
        <f t="shared" ref="AA742" si="3302">(N742*V739+O742*U739+P742*V742+Q742*U742)</f>
        <v>0</v>
      </c>
      <c r="AB742" s="22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3303">X742*AC739+Z742*AC742-Y742*AD739-AA742*AD742</f>
        <v>0</v>
      </c>
      <c r="AI742" s="9">
        <f t="shared" ref="AI742" si="3304">(X742*AD739+Y742*AC739+Z742*AD742+AA742*AC742)</f>
        <v>23.099355287024583</v>
      </c>
      <c r="AJ742" s="2">
        <f t="shared" ref="AJ742" si="3305">X742*AE739+Z742*AE742-Y742*AF739-AA742*AF742</f>
        <v>-31.158451556067785</v>
      </c>
      <c r="AK742" s="8">
        <f t="shared" ref="AK742" si="3306">(X742*AF739+Y742*AE739+Z742*AF742+AA742*AE742)</f>
        <v>0</v>
      </c>
      <c r="AM742" s="45">
        <f t="shared" ref="AM742" si="3307">(180/PI())*ATAN(-1*(($AH$9*AJ739+AL739+$AH$9*AJ742+AL742)/($AH$9*AI739+AK739+$AH$9*AI742+AK742)))</f>
        <v>33.997381678053962</v>
      </c>
      <c r="AO742" s="206">
        <f t="shared" ref="AO742" si="3308">20*LOG(((($AH$9*AH739+AJ739-$AH$9*AH742-AJ742)^2+($AH$9*AI739+AK739-$AH$9*AI742-AK742)^2)/(($AH$9*AH739+AJ739+$AH$9*AH742+AJ742)^2+($AH$9*AI739+AK739+$AH$9*AI742+AK742)^2))^0.5)</f>
        <v>-7.4551301381632316E-3</v>
      </c>
      <c r="AP742" s="33"/>
      <c r="AQ742" s="32"/>
      <c r="AR742" s="32"/>
      <c r="AS742" s="32"/>
      <c r="AT742" s="32"/>
    </row>
    <row r="743" spans="2:46" ht="18.649999999999999" customHeight="1">
      <c r="AO743" s="33"/>
      <c r="AP743" s="33"/>
    </row>
    <row r="744" spans="2:46" ht="18.649999999999999" customHeight="1" thickBot="1">
      <c r="D744" s="22" t="s">
        <v>80</v>
      </c>
      <c r="E744" s="22"/>
      <c r="F744" s="22"/>
      <c r="G744" s="22"/>
      <c r="H744" s="22"/>
      <c r="I744" s="22" t="s">
        <v>81</v>
      </c>
      <c r="J744" s="22"/>
      <c r="K744" s="22"/>
      <c r="L744" s="22"/>
      <c r="M744" s="23"/>
      <c r="N744" s="23"/>
      <c r="O744" s="24" t="s">
        <v>82</v>
      </c>
      <c r="P744" s="23"/>
      <c r="Q744" s="23"/>
      <c r="R744" s="23"/>
      <c r="S744" s="22"/>
      <c r="T744" s="22" t="s">
        <v>83</v>
      </c>
      <c r="U744" s="23"/>
      <c r="V744" s="23"/>
      <c r="W744" s="23"/>
      <c r="X744" s="23"/>
      <c r="Y744" s="24" t="s">
        <v>84</v>
      </c>
      <c r="Z744" s="23"/>
      <c r="AA744" s="23"/>
      <c r="AB744" s="23"/>
      <c r="AC744" s="24" t="s">
        <v>85</v>
      </c>
      <c r="AD744" s="22"/>
      <c r="AE744" s="22"/>
      <c r="AF744" s="22"/>
      <c r="AG744" s="22"/>
      <c r="AH744" s="23"/>
      <c r="AI744" s="24" t="s">
        <v>86</v>
      </c>
      <c r="AJ744" s="23"/>
      <c r="AK744" s="23"/>
      <c r="AL744" s="22"/>
    </row>
    <row r="745" spans="2:46" ht="18.649999999999999" customHeight="1" thickBot="1">
      <c r="B745" s="11"/>
      <c r="D745" s="217" t="s">
        <v>55</v>
      </c>
      <c r="E745" s="218"/>
      <c r="F745" s="219" t="s">
        <v>56</v>
      </c>
      <c r="G745" s="220"/>
      <c r="H745" s="204"/>
      <c r="I745" s="217" t="s">
        <v>87</v>
      </c>
      <c r="J745" s="218"/>
      <c r="K745" s="219" t="s">
        <v>88</v>
      </c>
      <c r="L745" s="220"/>
      <c r="M745" s="23"/>
      <c r="N745" s="213" t="s">
        <v>57</v>
      </c>
      <c r="O745" s="214"/>
      <c r="P745" s="215" t="s">
        <v>58</v>
      </c>
      <c r="Q745" s="216"/>
      <c r="R745" s="23"/>
      <c r="S745" s="217" t="s">
        <v>59</v>
      </c>
      <c r="T745" s="218"/>
      <c r="U745" s="219" t="s">
        <v>60</v>
      </c>
      <c r="V745" s="220"/>
      <c r="W745" s="22"/>
      <c r="X745" s="213" t="s">
        <v>61</v>
      </c>
      <c r="Y745" s="214"/>
      <c r="Z745" s="215" t="s">
        <v>62</v>
      </c>
      <c r="AA745" s="216"/>
      <c r="AB745" s="22"/>
      <c r="AC745" s="217" t="s">
        <v>63</v>
      </c>
      <c r="AD745" s="218"/>
      <c r="AE745" s="219" t="s">
        <v>89</v>
      </c>
      <c r="AF745" s="220"/>
      <c r="AG745" s="22"/>
      <c r="AH745" s="213" t="s">
        <v>64</v>
      </c>
      <c r="AI745" s="214"/>
      <c r="AJ745" s="215" t="s">
        <v>65</v>
      </c>
      <c r="AK745" s="216"/>
      <c r="AL745" s="22"/>
      <c r="AM745" s="25" t="s">
        <v>2</v>
      </c>
      <c r="AO745" s="132" t="s">
        <v>41</v>
      </c>
      <c r="AQ745" s="32"/>
      <c r="AR745" s="32"/>
      <c r="AS745" s="32"/>
      <c r="AT745" s="32"/>
    </row>
    <row r="746" spans="2:46" ht="18.649999999999999" customHeight="1" thickTop="1" thickBot="1">
      <c r="B746" s="36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9">
        <f t="shared" ref="L746" si="3309">IF(0=(1-$J$9*$K$9*$B746^2),10^14,$B746*$K$9/(1-$J$9*$K$9*$B746^2))</f>
        <v>-5.8828008314836895</v>
      </c>
      <c r="N746" s="1">
        <f t="shared" ref="N746" si="3310">D746*I746+F746*I749-E746*J746-G746*J749</f>
        <v>1</v>
      </c>
      <c r="O746" s="9">
        <f t="shared" ref="O746" si="3311">(D746*J746+E746*I746+F746*J749+G746*I749)</f>
        <v>0</v>
      </c>
      <c r="P746" s="2">
        <f t="shared" ref="P746" si="3312">D746*K746+F746*K749-E746*L746-G746*L749</f>
        <v>0</v>
      </c>
      <c r="Q746" s="8">
        <f t="shared" ref="Q746" si="3313">(D746*L746+E746*K746+F746*L749+G746*K749)</f>
        <v>-5.8828008314836895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3314">N746*S746+P746*S749-O746*T746-Q746*T749</f>
        <v>16.223986145460508</v>
      </c>
      <c r="Y746" s="9">
        <f t="shared" ref="Y746" si="3315">(N746*T746+O746*S746+P746*T749+Q746*S749)</f>
        <v>0</v>
      </c>
      <c r="Z746" s="2">
        <f t="shared" ref="Z746" si="3316">N746*U746+P746*U749-O746*V746-Q746*V749</f>
        <v>0</v>
      </c>
      <c r="AA746" s="8">
        <f t="shared" ref="AA746" si="3317">(N746*V746+O746*U746+P746*V749+Q746*U749)</f>
        <v>-5.8828008314836895</v>
      </c>
      <c r="AB746" s="22"/>
      <c r="AC746" s="1">
        <v>1</v>
      </c>
      <c r="AD746" s="9">
        <v>0</v>
      </c>
      <c r="AE746" s="2">
        <v>0</v>
      </c>
      <c r="AF746" s="9">
        <f t="shared" ref="AF746" si="3318">$B746*$AE$9</f>
        <v>1.7348766000000002</v>
      </c>
      <c r="AH746" s="1">
        <f t="shared" ref="AH746" si="3319">X746*AC746+Z746*AC749-Y746*AD746-AA746*AD749</f>
        <v>16.223986145460508</v>
      </c>
      <c r="AI746" s="9">
        <f t="shared" ref="AI746" si="3320">(X746*AD746+Y746*AC746+Z746*AD749+AA746*AC749)</f>
        <v>0</v>
      </c>
      <c r="AJ746" s="2">
        <f t="shared" ref="AJ746" si="3321">X746*AE746+Z746*AE749-Y746*AF746-AA746*AF749</f>
        <v>0</v>
      </c>
      <c r="AK746" s="8">
        <f t="shared" ref="AK746" si="3322">(X746*AF746+Y746*AE746+Z746*AF749+AA746*AE749)</f>
        <v>22.263813090999946</v>
      </c>
      <c r="AM746" s="26">
        <f t="shared" ref="AM746" si="3323">20*LOG((2*$AH$9)/(($AH$9*AH746+AJ746+$AH$9*AH749+AJ749)^2+($AH$9*AI746+AK746+$AH$9*AI749+AK749)^2)^0.5)</f>
        <v>-27.376348106025389</v>
      </c>
      <c r="AO746" s="133">
        <f t="shared" ref="AO746" si="3324">((AI746^2+AJ746^2+AK746^2+AL746^2)/(AI749^2+AJ749^2+AK749^2+AL749^2))^0.5</f>
        <v>0.58971461504789335</v>
      </c>
      <c r="AP746" s="13"/>
      <c r="AQ746" s="32"/>
      <c r="AR746" s="32"/>
      <c r="AS746" s="32"/>
      <c r="AT746" s="32"/>
    </row>
    <row r="747" spans="2:46" ht="18.649999999999999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O747" s="134"/>
      <c r="AP747" s="33"/>
      <c r="AQ747" s="32"/>
      <c r="AR747" s="32"/>
      <c r="AS747" s="32"/>
      <c r="AT747" s="32"/>
    </row>
    <row r="748" spans="2:46" ht="18.649999999999999" customHeight="1" thickBot="1">
      <c r="D748" s="209" t="s">
        <v>66</v>
      </c>
      <c r="E748" s="210"/>
      <c r="F748" s="211" t="s">
        <v>67</v>
      </c>
      <c r="G748" s="212"/>
      <c r="H748" s="204"/>
      <c r="I748" s="209" t="s">
        <v>68</v>
      </c>
      <c r="J748" s="210"/>
      <c r="K748" s="211" t="s">
        <v>69</v>
      </c>
      <c r="L748" s="212"/>
      <c r="N748" s="213" t="s">
        <v>70</v>
      </c>
      <c r="O748" s="214"/>
      <c r="P748" s="215" t="s">
        <v>71</v>
      </c>
      <c r="Q748" s="216"/>
      <c r="S748" s="209" t="s">
        <v>72</v>
      </c>
      <c r="T748" s="210"/>
      <c r="U748" s="211" t="s">
        <v>73</v>
      </c>
      <c r="V748" s="212"/>
      <c r="W748" s="22"/>
      <c r="X748" s="213" t="s">
        <v>74</v>
      </c>
      <c r="Y748" s="214"/>
      <c r="Z748" s="215" t="s">
        <v>75</v>
      </c>
      <c r="AA748" s="216"/>
      <c r="AB748" s="22"/>
      <c r="AC748" s="209" t="s">
        <v>76</v>
      </c>
      <c r="AD748" s="210"/>
      <c r="AE748" s="211" t="s">
        <v>77</v>
      </c>
      <c r="AF748" s="212"/>
      <c r="AG748" s="22"/>
      <c r="AH748" s="213" t="s">
        <v>78</v>
      </c>
      <c r="AI748" s="214"/>
      <c r="AJ748" s="215" t="s">
        <v>79</v>
      </c>
      <c r="AK748" s="216"/>
      <c r="AL748" s="22"/>
      <c r="AM748" s="44" t="s">
        <v>6</v>
      </c>
      <c r="AO748" s="135" t="s">
        <v>42</v>
      </c>
      <c r="AP748" s="33"/>
      <c r="AQ748" s="32"/>
      <c r="AR748" s="32"/>
      <c r="AS748" s="32"/>
      <c r="AT748" s="32"/>
    </row>
    <row r="749" spans="2:46" ht="18.649999999999999" customHeight="1" thickTop="1" thickBot="1">
      <c r="D749" s="1">
        <v>0</v>
      </c>
      <c r="E749" s="8">
        <f t="shared" ref="E749" si="3325">$E$9*$B746</f>
        <v>1.2127594000000002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3326">D749*I746+F749*I749-E749*J746-G749*J749</f>
        <v>0</v>
      </c>
      <c r="O749" s="9">
        <f t="shared" ref="O749" si="3327">(D749*J746+E749*I746+F749*J749+G749*I749)</f>
        <v>1.2127594000000002</v>
      </c>
      <c r="P749" s="2">
        <f t="shared" ref="P749" si="3328">D749*K746+F749*K749-E749*L746-G749*L749</f>
        <v>8.1344220067096611</v>
      </c>
      <c r="Q749" s="8">
        <f t="shared" ref="Q749" si="3329">(D749*L746+E749*K746+F749*L749+G749*K749)</f>
        <v>0</v>
      </c>
      <c r="S749" s="1">
        <v>0</v>
      </c>
      <c r="T749" s="8">
        <f t="shared" ref="T749" si="3330">$T$9*$B746</f>
        <v>2.5878806000000001</v>
      </c>
      <c r="U749" s="2">
        <v>1</v>
      </c>
      <c r="V749" s="8">
        <v>0</v>
      </c>
      <c r="X749" s="1">
        <f t="shared" ref="X749" si="3331">N749*S746+P749*S749-O749*T746-Q749*T749</f>
        <v>0</v>
      </c>
      <c r="Y749" s="9">
        <f t="shared" ref="Y749" si="3332">(N749*T746+O749*S746+P749*T749+Q749*S749)</f>
        <v>22.263672303377003</v>
      </c>
      <c r="Z749" s="2">
        <f t="shared" ref="Z749" si="3333">N749*U746+P749*U749-O749*V746-Q749*V749</f>
        <v>8.1344220067096611</v>
      </c>
      <c r="AA749" s="8">
        <f t="shared" ref="AA749" si="3334">(N749*V746+O749*U746+P749*V749+Q749*U749)</f>
        <v>0</v>
      </c>
      <c r="AB749" s="22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3335">X749*AC746+Z749*AC749-Y749*AD746-AA749*AD749</f>
        <v>0</v>
      </c>
      <c r="AI749" s="9">
        <f t="shared" ref="AI749" si="3336">(X749*AD746+Y749*AC746+Z749*AD749+AA749*AC749)</f>
        <v>22.263672303377003</v>
      </c>
      <c r="AJ749" s="2">
        <f t="shared" ref="AJ749" si="3337">X749*AE746+Z749*AE749-Y749*AF746-AA749*AF749</f>
        <v>-30.490302102487206</v>
      </c>
      <c r="AK749" s="8">
        <f t="shared" ref="AK749" si="3338">(X749*AF746+Y749*AE746+Z749*AF749+AA749*AE749)</f>
        <v>0</v>
      </c>
      <c r="AM749" s="45">
        <f t="shared" ref="AM749" si="3339">(180/PI())*ATAN(-1*(($AH$9*AJ746+AL746+$AH$9*AJ749+AL749)/($AH$9*AI746+AK746+$AH$9*AI749+AK749)))</f>
        <v>34.401486203332702</v>
      </c>
      <c r="AO749" s="206">
        <f t="shared" ref="AO749" si="3340">20*LOG(((($AH$9*AH746+AJ746-$AH$9*AH749-AJ749)^2+($AH$9*AI746+AK746-$AH$9*AI749-AK749)^2)/(($AH$9*AH746+AJ746+$AH$9*AH749+AJ749)^2+($AH$9*AI746+AK746+$AH$9*AI749+AK749)^2))^0.5)</f>
        <v>-7.9532952448102597E-3</v>
      </c>
      <c r="AP749" s="33"/>
      <c r="AQ749" s="32"/>
      <c r="AR749" s="32"/>
      <c r="AS749" s="32"/>
      <c r="AT749" s="32"/>
    </row>
    <row r="750" spans="2:46" ht="18.649999999999999" customHeight="1">
      <c r="AO750" s="33"/>
      <c r="AP750" s="33"/>
    </row>
    <row r="751" spans="2:46" ht="18.649999999999999" customHeight="1" thickBot="1">
      <c r="D751" s="22" t="s">
        <v>80</v>
      </c>
      <c r="E751" s="22"/>
      <c r="F751" s="22"/>
      <c r="G751" s="22"/>
      <c r="H751" s="22"/>
      <c r="I751" s="22" t="s">
        <v>81</v>
      </c>
      <c r="J751" s="22"/>
      <c r="K751" s="22"/>
      <c r="L751" s="22"/>
      <c r="M751" s="23"/>
      <c r="N751" s="23"/>
      <c r="O751" s="24" t="s">
        <v>82</v>
      </c>
      <c r="P751" s="23"/>
      <c r="Q751" s="23"/>
      <c r="R751" s="23"/>
      <c r="S751" s="22"/>
      <c r="T751" s="22" t="s">
        <v>83</v>
      </c>
      <c r="U751" s="23"/>
      <c r="V751" s="23"/>
      <c r="W751" s="23"/>
      <c r="X751" s="23"/>
      <c r="Y751" s="24" t="s">
        <v>84</v>
      </c>
      <c r="Z751" s="23"/>
      <c r="AA751" s="23"/>
      <c r="AB751" s="23"/>
      <c r="AC751" s="24" t="s">
        <v>85</v>
      </c>
      <c r="AD751" s="22"/>
      <c r="AE751" s="22"/>
      <c r="AF751" s="22"/>
      <c r="AG751" s="22"/>
      <c r="AH751" s="23"/>
      <c r="AI751" s="24" t="s">
        <v>86</v>
      </c>
      <c r="AJ751" s="23"/>
      <c r="AK751" s="23"/>
      <c r="AL751" s="22"/>
    </row>
    <row r="752" spans="2:46" ht="18.649999999999999" customHeight="1" thickBot="1">
      <c r="B752" s="11"/>
      <c r="D752" s="217" t="s">
        <v>55</v>
      </c>
      <c r="E752" s="218"/>
      <c r="F752" s="219" t="s">
        <v>56</v>
      </c>
      <c r="G752" s="220"/>
      <c r="H752" s="204"/>
      <c r="I752" s="217" t="s">
        <v>87</v>
      </c>
      <c r="J752" s="218"/>
      <c r="K752" s="219" t="s">
        <v>88</v>
      </c>
      <c r="L752" s="220"/>
      <c r="M752" s="23"/>
      <c r="N752" s="213" t="s">
        <v>57</v>
      </c>
      <c r="O752" s="214"/>
      <c r="P752" s="215" t="s">
        <v>58</v>
      </c>
      <c r="Q752" s="216"/>
      <c r="R752" s="23"/>
      <c r="S752" s="217" t="s">
        <v>59</v>
      </c>
      <c r="T752" s="218"/>
      <c r="U752" s="219" t="s">
        <v>60</v>
      </c>
      <c r="V752" s="220"/>
      <c r="W752" s="22"/>
      <c r="X752" s="213" t="s">
        <v>61</v>
      </c>
      <c r="Y752" s="214"/>
      <c r="Z752" s="215" t="s">
        <v>62</v>
      </c>
      <c r="AA752" s="216"/>
      <c r="AB752" s="22"/>
      <c r="AC752" s="217" t="s">
        <v>63</v>
      </c>
      <c r="AD752" s="218"/>
      <c r="AE752" s="219" t="s">
        <v>89</v>
      </c>
      <c r="AF752" s="220"/>
      <c r="AG752" s="22"/>
      <c r="AH752" s="213" t="s">
        <v>64</v>
      </c>
      <c r="AI752" s="214"/>
      <c r="AJ752" s="215" t="s">
        <v>65</v>
      </c>
      <c r="AK752" s="216"/>
      <c r="AL752" s="22"/>
      <c r="AM752" s="25" t="s">
        <v>2</v>
      </c>
      <c r="AO752" s="132" t="s">
        <v>41</v>
      </c>
      <c r="AQ752" s="32"/>
      <c r="AR752" s="32"/>
      <c r="AS752" s="32"/>
      <c r="AT752" s="32"/>
    </row>
    <row r="753" spans="2:46" ht="18.649999999999999" customHeight="1" thickTop="1" thickBot="1">
      <c r="B753" s="36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9">
        <f t="shared" ref="L753" si="3341">IF(0=(1-$J$9*$K$9*$B753^2),10^14,$B753*$K$9/(1-$J$9*$K$9*$B753^2))</f>
        <v>-5.5376473355465077</v>
      </c>
      <c r="N753" s="1">
        <f t="shared" ref="N753" si="3342">D753*I753+F753*I756-E753*J753-G753*J756</f>
        <v>1</v>
      </c>
      <c r="O753" s="9">
        <f t="shared" ref="O753" si="3343">(D753*J753+E753*I753+F753*J756+G753*I756)</f>
        <v>0</v>
      </c>
      <c r="P753" s="2">
        <f t="shared" ref="P753" si="3344">D753*K753+F753*K756-E753*L753-G753*L756</f>
        <v>0</v>
      </c>
      <c r="Q753" s="8">
        <f t="shared" ref="Q753" si="3345">(D753*L753+E753*K753+F753*L756+G753*K756)</f>
        <v>-5.5376473355465077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3346">N753*S753+P753*S756-O753*T753-Q753*T756</f>
        <v>15.46470254023056</v>
      </c>
      <c r="Y753" s="9">
        <f t="shared" ref="Y753" si="3347">(N753*T753+O753*S753+P753*T756+Q753*S756)</f>
        <v>0</v>
      </c>
      <c r="Z753" s="2">
        <f t="shared" ref="Z753" si="3348">N753*U753+P753*U756-O753*V753-Q753*V756</f>
        <v>0</v>
      </c>
      <c r="AA753" s="8">
        <f t="shared" ref="AA753" si="3349">(N753*V753+O753*U753+P753*V756+Q753*U756)</f>
        <v>-5.5376473355465077</v>
      </c>
      <c r="AB753" s="22"/>
      <c r="AC753" s="1">
        <v>1</v>
      </c>
      <c r="AD753" s="9">
        <v>0</v>
      </c>
      <c r="AE753" s="2">
        <v>0</v>
      </c>
      <c r="AF753" s="9">
        <f t="shared" ref="AF753" si="3350">$B753*$AE$9</f>
        <v>1.7510904000000003</v>
      </c>
      <c r="AH753" s="1">
        <f t="shared" ref="AH753" si="3351">X753*AC753+Z753*AC756-Y753*AD753-AA753*AD756</f>
        <v>15.46470254023056</v>
      </c>
      <c r="AI753" s="9">
        <f t="shared" ref="AI753" si="3352">(X753*AD753+Y753*AC753+Z753*AD756+AA753*AC756)</f>
        <v>0</v>
      </c>
      <c r="AJ753" s="2">
        <f t="shared" ref="AJ753" si="3353">X753*AE753+Z753*AE756-Y753*AF753-AA753*AF756</f>
        <v>0</v>
      </c>
      <c r="AK753" s="8">
        <f t="shared" ref="AK753" si="3354">(X753*AF753+Y753*AE753+Z753*AF756+AA753*AE756)</f>
        <v>21.542444821506841</v>
      </c>
      <c r="AM753" s="26">
        <f t="shared" ref="AM753" si="3355">20*LOG((2*$AH$9)/(($AH$9*AH753+AJ753+$AH$9*AH756+AJ756)^2+($AH$9*AI753+AK753+$AH$9*AI756+AK756)^2)^0.5)</f>
        <v>-27.130585965244641</v>
      </c>
      <c r="AO753" s="133">
        <f t="shared" ref="AO753" si="3356">((AI753^2+AJ753^2+AK753^2+AL753^2)/(AI756^2+AJ756^2+AK756^2+AL756^2))^0.5</f>
        <v>0.58399907768747705</v>
      </c>
      <c r="AP753" s="13"/>
      <c r="AQ753" s="32"/>
      <c r="AR753" s="32"/>
      <c r="AS753" s="32"/>
      <c r="AT753" s="32"/>
    </row>
    <row r="754" spans="2:46" ht="18.649999999999999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O754" s="134"/>
      <c r="AP754" s="33"/>
      <c r="AQ754" s="32"/>
      <c r="AR754" s="32"/>
      <c r="AS754" s="32"/>
      <c r="AT754" s="32"/>
    </row>
    <row r="755" spans="2:46" ht="18.649999999999999" customHeight="1" thickBot="1">
      <c r="D755" s="209" t="s">
        <v>66</v>
      </c>
      <c r="E755" s="210"/>
      <c r="F755" s="211" t="s">
        <v>67</v>
      </c>
      <c r="G755" s="212"/>
      <c r="H755" s="204"/>
      <c r="I755" s="209" t="s">
        <v>68</v>
      </c>
      <c r="J755" s="210"/>
      <c r="K755" s="211" t="s">
        <v>69</v>
      </c>
      <c r="L755" s="212"/>
      <c r="N755" s="213" t="s">
        <v>70</v>
      </c>
      <c r="O755" s="214"/>
      <c r="P755" s="215" t="s">
        <v>71</v>
      </c>
      <c r="Q755" s="216"/>
      <c r="S755" s="209" t="s">
        <v>72</v>
      </c>
      <c r="T755" s="210"/>
      <c r="U755" s="211" t="s">
        <v>73</v>
      </c>
      <c r="V755" s="212"/>
      <c r="W755" s="22"/>
      <c r="X755" s="213" t="s">
        <v>74</v>
      </c>
      <c r="Y755" s="214"/>
      <c r="Z755" s="215" t="s">
        <v>75</v>
      </c>
      <c r="AA755" s="216"/>
      <c r="AB755" s="22"/>
      <c r="AC755" s="209" t="s">
        <v>76</v>
      </c>
      <c r="AD755" s="210"/>
      <c r="AE755" s="211" t="s">
        <v>77</v>
      </c>
      <c r="AF755" s="212"/>
      <c r="AG755" s="22"/>
      <c r="AH755" s="213" t="s">
        <v>78</v>
      </c>
      <c r="AI755" s="214"/>
      <c r="AJ755" s="215" t="s">
        <v>79</v>
      </c>
      <c r="AK755" s="216"/>
      <c r="AL755" s="22"/>
      <c r="AM755" s="44" t="s">
        <v>6</v>
      </c>
      <c r="AO755" s="135" t="s">
        <v>42</v>
      </c>
      <c r="AP755" s="33"/>
      <c r="AQ755" s="32"/>
      <c r="AR755" s="32"/>
      <c r="AS755" s="32"/>
      <c r="AT755" s="32"/>
    </row>
    <row r="756" spans="2:46" ht="18.649999999999999" customHeight="1" thickTop="1" thickBot="1">
      <c r="D756" s="1">
        <v>0</v>
      </c>
      <c r="E756" s="8">
        <f t="shared" ref="E756" si="3357">$E$9*$B753</f>
        <v>1.2240936000000002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3358">D756*I753+F756*I756-E756*J753-G756*J756</f>
        <v>0</v>
      </c>
      <c r="O756" s="9">
        <f t="shared" ref="O756" si="3359">(D756*J753+E756*I753+F756*J756+G756*I756)</f>
        <v>1.2240936000000002</v>
      </c>
      <c r="P756" s="2">
        <f t="shared" ref="P756" si="3360">D756*K753+F756*K756-E756*L753-G756*L756</f>
        <v>7.778598662499534</v>
      </c>
      <c r="Q756" s="8">
        <f t="shared" ref="Q756" si="3361">(D756*L753+E756*K753+F756*L756+G756*K756)</f>
        <v>0</v>
      </c>
      <c r="S756" s="1">
        <v>0</v>
      </c>
      <c r="T756" s="8">
        <f t="shared" ref="T756" si="3362">$T$9*$B753</f>
        <v>2.6120664000000002</v>
      </c>
      <c r="U756" s="2">
        <v>1</v>
      </c>
      <c r="V756" s="8">
        <v>0</v>
      </c>
      <c r="X756" s="1">
        <f t="shared" ref="X756" si="3363">N756*S753+P756*S756-O756*T753-Q756*T756</f>
        <v>0</v>
      </c>
      <c r="Y756" s="9">
        <f t="shared" ref="Y756" si="3364">(N756*T753+O756*S753+P756*T756+Q756*S756)</f>
        <v>21.542309805399974</v>
      </c>
      <c r="Z756" s="2">
        <f t="shared" ref="Z756" si="3365">N756*U753+P756*U756-O756*V753-Q756*V756</f>
        <v>7.778598662499534</v>
      </c>
      <c r="AA756" s="8">
        <f t="shared" ref="AA756" si="3366">(N756*V753+O756*U753+P756*V756+Q756*U756)</f>
        <v>0</v>
      </c>
      <c r="AB756" s="22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3367">X756*AC753+Z756*AC756-Y756*AD753-AA756*AD756</f>
        <v>0</v>
      </c>
      <c r="AI756" s="9">
        <f t="shared" ref="AI756" si="3368">(X756*AD753+Y756*AC753+Z756*AD756+AA756*AC756)</f>
        <v>21.542309805399974</v>
      </c>
      <c r="AJ756" s="2">
        <f t="shared" ref="AJ756" si="3369">X756*AE753+Z756*AE756-Y756*AF753-AA756*AF756</f>
        <v>-29.943933231562234</v>
      </c>
      <c r="AK756" s="8">
        <f t="shared" ref="AK756" si="3370">(X756*AF753+Y756*AE753+Z756*AF756+AA756*AE756)</f>
        <v>0</v>
      </c>
      <c r="AM756" s="45">
        <f t="shared" ref="AM756" si="3371">(180/PI())*ATAN(-1*(($AH$9*AJ753+AL753+$AH$9*AJ756+AL756)/($AH$9*AI753+AK753+$AH$9*AI756+AK756)))</f>
        <v>34.799326304447639</v>
      </c>
      <c r="AO756" s="206">
        <f t="shared" ref="AO756" si="3372">20*LOG(((($AH$9*AH753+AJ753-$AH$9*AH756-AJ756)^2+($AH$9*AI753+AK753-$AH$9*AI756-AK756)^2)/(($AH$9*AH753+AJ753+$AH$9*AH756+AJ756)^2+($AH$9*AI753+AK753+$AH$9*AI756+AK756)^2))^0.5)</f>
        <v>-8.4167898972153064E-3</v>
      </c>
      <c r="AP756" s="33"/>
      <c r="AQ756" s="32"/>
      <c r="AR756" s="32"/>
      <c r="AS756" s="32"/>
      <c r="AT756" s="32"/>
    </row>
    <row r="757" spans="2:46" ht="18.649999999999999" customHeight="1">
      <c r="AO757" s="33"/>
      <c r="AP757" s="33"/>
    </row>
    <row r="758" spans="2:46" ht="18.649999999999999" customHeight="1" thickBot="1">
      <c r="D758" s="22" t="s">
        <v>80</v>
      </c>
      <c r="E758" s="22"/>
      <c r="F758" s="22"/>
      <c r="G758" s="22"/>
      <c r="H758" s="22"/>
      <c r="I758" s="22" t="s">
        <v>81</v>
      </c>
      <c r="J758" s="22"/>
      <c r="K758" s="22"/>
      <c r="L758" s="22"/>
      <c r="M758" s="23"/>
      <c r="N758" s="23"/>
      <c r="O758" s="24" t="s">
        <v>82</v>
      </c>
      <c r="P758" s="23"/>
      <c r="Q758" s="23"/>
      <c r="R758" s="23"/>
      <c r="S758" s="22"/>
      <c r="T758" s="22" t="s">
        <v>83</v>
      </c>
      <c r="U758" s="23"/>
      <c r="V758" s="23"/>
      <c r="W758" s="23"/>
      <c r="X758" s="23"/>
      <c r="Y758" s="24" t="s">
        <v>84</v>
      </c>
      <c r="Z758" s="23"/>
      <c r="AA758" s="23"/>
      <c r="AB758" s="23"/>
      <c r="AC758" s="24" t="s">
        <v>85</v>
      </c>
      <c r="AD758" s="22"/>
      <c r="AE758" s="22"/>
      <c r="AF758" s="22"/>
      <c r="AG758" s="22"/>
      <c r="AH758" s="23"/>
      <c r="AI758" s="24" t="s">
        <v>86</v>
      </c>
      <c r="AJ758" s="23"/>
      <c r="AK758" s="23"/>
      <c r="AL758" s="22"/>
    </row>
    <row r="759" spans="2:46" ht="18.649999999999999" customHeight="1" thickBot="1">
      <c r="B759" s="11"/>
      <c r="D759" s="217" t="s">
        <v>55</v>
      </c>
      <c r="E759" s="218"/>
      <c r="F759" s="219" t="s">
        <v>56</v>
      </c>
      <c r="G759" s="220"/>
      <c r="H759" s="204"/>
      <c r="I759" s="217" t="s">
        <v>87</v>
      </c>
      <c r="J759" s="218"/>
      <c r="K759" s="219" t="s">
        <v>88</v>
      </c>
      <c r="L759" s="220"/>
      <c r="M759" s="23"/>
      <c r="N759" s="213" t="s">
        <v>57</v>
      </c>
      <c r="O759" s="214"/>
      <c r="P759" s="215" t="s">
        <v>58</v>
      </c>
      <c r="Q759" s="216"/>
      <c r="R759" s="23"/>
      <c r="S759" s="217" t="s">
        <v>59</v>
      </c>
      <c r="T759" s="218"/>
      <c r="U759" s="219" t="s">
        <v>60</v>
      </c>
      <c r="V759" s="220"/>
      <c r="W759" s="22"/>
      <c r="X759" s="213" t="s">
        <v>61</v>
      </c>
      <c r="Y759" s="214"/>
      <c r="Z759" s="215" t="s">
        <v>62</v>
      </c>
      <c r="AA759" s="216"/>
      <c r="AB759" s="22"/>
      <c r="AC759" s="217" t="s">
        <v>63</v>
      </c>
      <c r="AD759" s="218"/>
      <c r="AE759" s="219" t="s">
        <v>89</v>
      </c>
      <c r="AF759" s="220"/>
      <c r="AG759" s="22"/>
      <c r="AH759" s="213" t="s">
        <v>64</v>
      </c>
      <c r="AI759" s="214"/>
      <c r="AJ759" s="215" t="s">
        <v>65</v>
      </c>
      <c r="AK759" s="216"/>
      <c r="AL759" s="22"/>
      <c r="AM759" s="25" t="s">
        <v>2</v>
      </c>
      <c r="AO759" s="132" t="s">
        <v>41</v>
      </c>
      <c r="AQ759" s="32"/>
      <c r="AR759" s="32"/>
      <c r="AS759" s="32"/>
      <c r="AT759" s="32"/>
    </row>
    <row r="760" spans="2:46" ht="18.649999999999999" customHeight="1" thickTop="1" thickBot="1">
      <c r="B760" s="36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9">
        <f t="shared" ref="L760" si="3373">IF(0=(1-$J$9*$K$9*$B760^2),10^14,$B760*$K$9/(1-$J$9*$K$9*$B760^2))</f>
        <v>-5.233001882679555</v>
      </c>
      <c r="N760" s="1">
        <f t="shared" ref="N760" si="3374">D760*I760+F760*I763-E760*J760-G760*J763</f>
        <v>1</v>
      </c>
      <c r="O760" s="9">
        <f t="shared" ref="O760" si="3375">(D760*J760+E760*I760+F760*J763+G760*I763)</f>
        <v>0</v>
      </c>
      <c r="P760" s="2">
        <f t="shared" ref="P760" si="3376">D760*K760+F760*K763-E760*L760-G760*L763</f>
        <v>0</v>
      </c>
      <c r="Q760" s="8">
        <f t="shared" ref="Q760" si="3377">(D760*L760+E760*K760+F760*L763+G760*K763)</f>
        <v>-5.233001882679555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3378">N760*S760+P760*S763-O760*T760-Q760*T763</f>
        <v>14.795512725818119</v>
      </c>
      <c r="Y760" s="9">
        <f t="shared" ref="Y760" si="3379">(N760*T760+O760*S760+P760*T763+Q760*S763)</f>
        <v>0</v>
      </c>
      <c r="Z760" s="2">
        <f t="shared" ref="Z760" si="3380">N760*U760+P760*U763-O760*V760-Q760*V763</f>
        <v>0</v>
      </c>
      <c r="AA760" s="8">
        <f t="shared" ref="AA760" si="3381">(N760*V760+O760*U760+P760*V763+Q760*U763)</f>
        <v>-5.233001882679555</v>
      </c>
      <c r="AB760" s="22"/>
      <c r="AC760" s="1">
        <v>1</v>
      </c>
      <c r="AD760" s="9">
        <v>0</v>
      </c>
      <c r="AE760" s="2">
        <v>0</v>
      </c>
      <c r="AF760" s="9">
        <f t="shared" ref="AF760" si="3382">$B760*$AE$9</f>
        <v>1.7673042000000001</v>
      </c>
      <c r="AH760" s="1">
        <f t="shared" ref="AH760" si="3383">X760*AC760+Z760*AC763-Y760*AD760-AA760*AD763</f>
        <v>14.795512725818119</v>
      </c>
      <c r="AI760" s="9">
        <f t="shared" ref="AI760" si="3384">(X760*AD760+Y760*AC760+Z760*AD763+AA760*AC763)</f>
        <v>0</v>
      </c>
      <c r="AJ760" s="2">
        <f t="shared" ref="AJ760" si="3385">X760*AE760+Z760*AE763-Y760*AF760-AA760*AF763</f>
        <v>0</v>
      </c>
      <c r="AK760" s="8">
        <f t="shared" ref="AK760" si="3386">(X760*AF760+Y760*AE760+Z760*AF763+AA760*AE763)</f>
        <v>20.915169898812255</v>
      </c>
      <c r="AM760" s="26">
        <f t="shared" ref="AM760" si="3387">20*LOG((2*$AH$9)/(($AH$9*AH760+AJ760+$AH$9*AH763+AJ763)^2+($AH$9*AI760+AK760+$AH$9*AI763+AK763)^2)^0.5)</f>
        <v>-26.915095389516669</v>
      </c>
      <c r="AO760" s="133">
        <f t="shared" ref="AO760" si="3388">((AI760^2+AJ760^2+AK760^2+AL760^2)/(AI763^2+AJ763^2+AK763^2+AL763^2))^0.5</f>
        <v>0.57839749487563052</v>
      </c>
      <c r="AP760" s="13"/>
      <c r="AQ760" s="32"/>
      <c r="AR760" s="32"/>
      <c r="AS760" s="32"/>
      <c r="AT760" s="32"/>
    </row>
    <row r="761" spans="2:46" ht="18.649999999999999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O761" s="134"/>
      <c r="AP761" s="33"/>
      <c r="AQ761" s="32"/>
      <c r="AR761" s="32"/>
      <c r="AS761" s="32"/>
      <c r="AT761" s="32"/>
    </row>
    <row r="762" spans="2:46" ht="18.649999999999999" customHeight="1" thickBot="1">
      <c r="D762" s="209" t="s">
        <v>66</v>
      </c>
      <c r="E762" s="210"/>
      <c r="F762" s="211" t="s">
        <v>67</v>
      </c>
      <c r="G762" s="212"/>
      <c r="H762" s="204"/>
      <c r="I762" s="209" t="s">
        <v>68</v>
      </c>
      <c r="J762" s="210"/>
      <c r="K762" s="211" t="s">
        <v>69</v>
      </c>
      <c r="L762" s="212"/>
      <c r="N762" s="213" t="s">
        <v>70</v>
      </c>
      <c r="O762" s="214"/>
      <c r="P762" s="215" t="s">
        <v>71</v>
      </c>
      <c r="Q762" s="216"/>
      <c r="S762" s="209" t="s">
        <v>72</v>
      </c>
      <c r="T762" s="210"/>
      <c r="U762" s="211" t="s">
        <v>73</v>
      </c>
      <c r="V762" s="212"/>
      <c r="W762" s="22"/>
      <c r="X762" s="213" t="s">
        <v>74</v>
      </c>
      <c r="Y762" s="214"/>
      <c r="Z762" s="215" t="s">
        <v>75</v>
      </c>
      <c r="AA762" s="216"/>
      <c r="AB762" s="22"/>
      <c r="AC762" s="209" t="s">
        <v>76</v>
      </c>
      <c r="AD762" s="210"/>
      <c r="AE762" s="211" t="s">
        <v>77</v>
      </c>
      <c r="AF762" s="212"/>
      <c r="AG762" s="22"/>
      <c r="AH762" s="213" t="s">
        <v>78</v>
      </c>
      <c r="AI762" s="214"/>
      <c r="AJ762" s="215" t="s">
        <v>79</v>
      </c>
      <c r="AK762" s="216"/>
      <c r="AL762" s="22"/>
      <c r="AM762" s="44" t="s">
        <v>6</v>
      </c>
      <c r="AO762" s="135" t="s">
        <v>42</v>
      </c>
      <c r="AP762" s="33"/>
      <c r="AQ762" s="32"/>
      <c r="AR762" s="32"/>
      <c r="AS762" s="32"/>
      <c r="AT762" s="32"/>
    </row>
    <row r="763" spans="2:46" ht="18.649999999999999" customHeight="1" thickTop="1" thickBot="1">
      <c r="D763" s="1">
        <v>0</v>
      </c>
      <c r="E763" s="8">
        <f t="shared" ref="E763" si="3389">$E$9*$B760</f>
        <v>1.2354278000000003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3390">D763*I760+F763*I763-E763*J760-G763*J763</f>
        <v>0</v>
      </c>
      <c r="O763" s="9">
        <f t="shared" ref="O763" si="3391">(D763*J760+E763*I760+F763*J763+G763*I763)</f>
        <v>1.2354278000000003</v>
      </c>
      <c r="P763" s="2">
        <f t="shared" ref="P763" si="3392">D763*K760+F763*K763-E763*L760-G763*L763</f>
        <v>7.4649960033146625</v>
      </c>
      <c r="Q763" s="8">
        <f t="shared" ref="Q763" si="3393">(D763*L760+E763*K760+F763*L763+G763*K763)</f>
        <v>0</v>
      </c>
      <c r="S763" s="1">
        <v>0</v>
      </c>
      <c r="T763" s="8">
        <f t="shared" ref="T763" si="3394">$T$9*$B760</f>
        <v>2.6362521999999999</v>
      </c>
      <c r="U763" s="2">
        <v>1</v>
      </c>
      <c r="V763" s="8">
        <v>0</v>
      </c>
      <c r="X763" s="1">
        <f t="shared" ref="X763" si="3395">N763*S760+P763*S763-O763*T760-Q763*T763</f>
        <v>0</v>
      </c>
      <c r="Y763" s="9">
        <f t="shared" ref="Y763" si="3396">(N763*T760+O763*S760+P763*T763+Q763*S763)</f>
        <v>20.915039936729485</v>
      </c>
      <c r="Z763" s="2">
        <f t="shared" ref="Z763" si="3397">N763*U760+P763*U763-O763*V760-Q763*V763</f>
        <v>7.4649960033146625</v>
      </c>
      <c r="AA763" s="8">
        <f t="shared" ref="AA763" si="3398">(N763*V760+O763*U760+P763*V763+Q763*U763)</f>
        <v>0</v>
      </c>
      <c r="AB763" s="22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3399">X763*AC760+Z763*AC763-Y763*AD760-AA763*AD763</f>
        <v>0</v>
      </c>
      <c r="AI763" s="9">
        <f t="shared" ref="AI763" si="3400">(X763*AD760+Y763*AC760+Z763*AD763+AA763*AC763)</f>
        <v>20.915039936729485</v>
      </c>
      <c r="AJ763" s="2">
        <f t="shared" ref="AJ763" si="3401">X763*AE760+Z763*AE763-Y763*AF760-AA763*AF763</f>
        <v>-29.498241920035095</v>
      </c>
      <c r="AK763" s="8">
        <f t="shared" ref="AK763" si="3402">(X763*AF760+Y763*AE760+Z763*AF763+AA763*AE763)</f>
        <v>0</v>
      </c>
      <c r="AM763" s="45">
        <f t="shared" ref="AM763" si="3403">(180/PI())*ATAN(-1*(($AH$9*AJ760+AL760+$AH$9*AJ763+AL763)/($AH$9*AI760+AK760+$AH$9*AI763+AK763)))</f>
        <v>35.191104424521626</v>
      </c>
      <c r="AO763" s="206">
        <f t="shared" ref="AO763" si="3404">20*LOG(((($AH$9*AH760+AJ760-$AH$9*AH763-AJ763)^2+($AH$9*AI760+AK760-$AH$9*AI763-AK763)^2)/(($AH$9*AH760+AJ760+$AH$9*AH763+AJ763)^2+($AH$9*AI760+AK760+$AH$9*AI763+AK763)^2))^0.5)</f>
        <v>-8.8453896073357012E-3</v>
      </c>
      <c r="AP763" s="33"/>
      <c r="AQ763" s="32"/>
      <c r="AR763" s="32"/>
      <c r="AS763" s="32"/>
      <c r="AT763" s="32"/>
    </row>
    <row r="764" spans="2:46" ht="18.649999999999999" customHeight="1">
      <c r="AO764" s="33"/>
      <c r="AP764" s="33"/>
    </row>
    <row r="765" spans="2:46" ht="18.649999999999999" customHeight="1" thickBot="1">
      <c r="D765" s="22" t="s">
        <v>80</v>
      </c>
      <c r="E765" s="22"/>
      <c r="F765" s="22"/>
      <c r="G765" s="22"/>
      <c r="H765" s="22"/>
      <c r="I765" s="22" t="s">
        <v>81</v>
      </c>
      <c r="J765" s="22"/>
      <c r="K765" s="22"/>
      <c r="L765" s="22"/>
      <c r="M765" s="23"/>
      <c r="N765" s="23"/>
      <c r="O765" s="24" t="s">
        <v>82</v>
      </c>
      <c r="P765" s="23"/>
      <c r="Q765" s="23"/>
      <c r="R765" s="23"/>
      <c r="S765" s="22"/>
      <c r="T765" s="22" t="s">
        <v>83</v>
      </c>
      <c r="U765" s="23"/>
      <c r="V765" s="23"/>
      <c r="W765" s="23"/>
      <c r="X765" s="23"/>
      <c r="Y765" s="24" t="s">
        <v>84</v>
      </c>
      <c r="Z765" s="23"/>
      <c r="AA765" s="23"/>
      <c r="AB765" s="23"/>
      <c r="AC765" s="24" t="s">
        <v>85</v>
      </c>
      <c r="AD765" s="22"/>
      <c r="AE765" s="22"/>
      <c r="AF765" s="22"/>
      <c r="AG765" s="22"/>
      <c r="AH765" s="23"/>
      <c r="AI765" s="24" t="s">
        <v>86</v>
      </c>
      <c r="AJ765" s="23"/>
      <c r="AK765" s="23"/>
      <c r="AL765" s="22"/>
    </row>
    <row r="766" spans="2:46" ht="18.649999999999999" customHeight="1" thickBot="1">
      <c r="B766" s="11"/>
      <c r="D766" s="217" t="s">
        <v>55</v>
      </c>
      <c r="E766" s="218"/>
      <c r="F766" s="219" t="s">
        <v>56</v>
      </c>
      <c r="G766" s="220"/>
      <c r="H766" s="204"/>
      <c r="I766" s="217" t="s">
        <v>87</v>
      </c>
      <c r="J766" s="218"/>
      <c r="K766" s="219" t="s">
        <v>88</v>
      </c>
      <c r="L766" s="220"/>
      <c r="M766" s="23"/>
      <c r="N766" s="213" t="s">
        <v>57</v>
      </c>
      <c r="O766" s="214"/>
      <c r="P766" s="215" t="s">
        <v>58</v>
      </c>
      <c r="Q766" s="216"/>
      <c r="R766" s="23"/>
      <c r="S766" s="217" t="s">
        <v>59</v>
      </c>
      <c r="T766" s="218"/>
      <c r="U766" s="219" t="s">
        <v>60</v>
      </c>
      <c r="V766" s="220"/>
      <c r="W766" s="22"/>
      <c r="X766" s="213" t="s">
        <v>61</v>
      </c>
      <c r="Y766" s="214"/>
      <c r="Z766" s="215" t="s">
        <v>62</v>
      </c>
      <c r="AA766" s="216"/>
      <c r="AB766" s="22"/>
      <c r="AC766" s="217" t="s">
        <v>63</v>
      </c>
      <c r="AD766" s="218"/>
      <c r="AE766" s="219" t="s">
        <v>89</v>
      </c>
      <c r="AF766" s="220"/>
      <c r="AG766" s="22"/>
      <c r="AH766" s="213" t="s">
        <v>64</v>
      </c>
      <c r="AI766" s="214"/>
      <c r="AJ766" s="215" t="s">
        <v>65</v>
      </c>
      <c r="AK766" s="216"/>
      <c r="AL766" s="22"/>
      <c r="AM766" s="25" t="s">
        <v>2</v>
      </c>
      <c r="AO766" s="132" t="s">
        <v>41</v>
      </c>
      <c r="AQ766" s="32"/>
      <c r="AR766" s="32"/>
      <c r="AS766" s="32"/>
      <c r="AT766" s="32"/>
    </row>
    <row r="767" spans="2:46" ht="18.649999999999999" customHeight="1" thickTop="1" thickBot="1">
      <c r="B767" s="36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9">
        <f t="shared" ref="L767" si="3405">IF(0=(1-$J$9*$K$9*$B767^2),10^14,$B767*$K$9/(1-$J$9*$K$9*$B767^2))</f>
        <v>-4.9620968217289052</v>
      </c>
      <c r="N767" s="1">
        <f t="shared" ref="N767" si="3406">D767*I767+F767*I770-E767*J767-G767*J770</f>
        <v>1</v>
      </c>
      <c r="O767" s="9">
        <f t="shared" ref="O767" si="3407">(D767*J767+E767*I767+F767*J770+G767*I770)</f>
        <v>0</v>
      </c>
      <c r="P767" s="2">
        <f t="shared" ref="P767" si="3408">D767*K767+F767*K770-E767*L767-G767*L770</f>
        <v>0</v>
      </c>
      <c r="Q767" s="8">
        <f t="shared" ref="Q767" si="3409">(D767*L767+E767*K767+F767*L770+G767*K770)</f>
        <v>-4.9620968217289052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3410">N767*S767+P767*S770-O767*T767-Q767*T770</f>
        <v>14.201350944206805</v>
      </c>
      <c r="Y767" s="9">
        <f t="shared" ref="Y767" si="3411">(N767*T767+O767*S767+P767*T770+Q767*S770)</f>
        <v>0</v>
      </c>
      <c r="Z767" s="2">
        <f t="shared" ref="Z767" si="3412">N767*U767+P767*U770-O767*V767-Q767*V770</f>
        <v>0</v>
      </c>
      <c r="AA767" s="8">
        <f t="shared" ref="AA767" si="3413">(N767*V767+O767*U767+P767*V770+Q767*U770)</f>
        <v>-4.9620968217289052</v>
      </c>
      <c r="AB767" s="22"/>
      <c r="AC767" s="1">
        <v>1</v>
      </c>
      <c r="AD767" s="9">
        <v>0</v>
      </c>
      <c r="AE767" s="2">
        <v>0</v>
      </c>
      <c r="AF767" s="9">
        <f t="shared" ref="AF767" si="3414">$B767*$AE$9</f>
        <v>1.7835180000000002</v>
      </c>
      <c r="AH767" s="1">
        <f t="shared" ref="AH767" si="3415">X767*AC767+Z767*AC770-Y767*AD767-AA767*AD770</f>
        <v>14.201350944206805</v>
      </c>
      <c r="AI767" s="9">
        <f t="shared" ref="AI767" si="3416">(X767*AD767+Y767*AC767+Z767*AD770+AA767*AC770)</f>
        <v>0</v>
      </c>
      <c r="AJ767" s="2">
        <f t="shared" ref="AJ767" si="3417">X767*AE767+Z767*AE770-Y767*AF767-AA767*AF770</f>
        <v>0</v>
      </c>
      <c r="AK767" s="8">
        <f t="shared" ref="AK767" si="3418">(X767*AF767+Y767*AE767+Z767*AF770+AA767*AE770)</f>
        <v>20.366268211580927</v>
      </c>
      <c r="AM767" s="26">
        <f t="shared" ref="AM767" si="3419">20*LOG((2*$AH$9)/(($AH$9*AH767+AJ767+$AH$9*AH770+AJ770)^2+($AH$9*AI767+AK767+$AH$9*AI770+AK770)^2)^0.5)</f>
        <v>-26.726052665437223</v>
      </c>
      <c r="AO767" s="133">
        <f t="shared" ref="AO767" si="3420">((AI767^2+AJ767^2+AK767^2+AL767^2)/(AI770^2+AJ770^2+AK770^2+AL770^2))^0.5</f>
        <v>0.57290621278498288</v>
      </c>
      <c r="AP767" s="13"/>
      <c r="AQ767" s="32"/>
      <c r="AR767" s="32"/>
      <c r="AS767" s="32"/>
      <c r="AT767" s="32"/>
    </row>
    <row r="768" spans="2:46" ht="18.649999999999999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O768" s="134"/>
      <c r="AP768" s="33"/>
      <c r="AQ768" s="32"/>
      <c r="AR768" s="32"/>
      <c r="AS768" s="32"/>
      <c r="AT768" s="32"/>
    </row>
    <row r="769" spans="2:46" ht="18.649999999999999" customHeight="1" thickBot="1">
      <c r="D769" s="209" t="s">
        <v>66</v>
      </c>
      <c r="E769" s="210"/>
      <c r="F769" s="211" t="s">
        <v>67</v>
      </c>
      <c r="G769" s="212"/>
      <c r="H769" s="204"/>
      <c r="I769" s="209" t="s">
        <v>68</v>
      </c>
      <c r="J769" s="210"/>
      <c r="K769" s="211" t="s">
        <v>69</v>
      </c>
      <c r="L769" s="212"/>
      <c r="N769" s="213" t="s">
        <v>70</v>
      </c>
      <c r="O769" s="214"/>
      <c r="P769" s="215" t="s">
        <v>71</v>
      </c>
      <c r="Q769" s="216"/>
      <c r="S769" s="209" t="s">
        <v>72</v>
      </c>
      <c r="T769" s="210"/>
      <c r="U769" s="211" t="s">
        <v>73</v>
      </c>
      <c r="V769" s="212"/>
      <c r="W769" s="22"/>
      <c r="X769" s="213" t="s">
        <v>74</v>
      </c>
      <c r="Y769" s="214"/>
      <c r="Z769" s="215" t="s">
        <v>75</v>
      </c>
      <c r="AA769" s="216"/>
      <c r="AB769" s="22"/>
      <c r="AC769" s="209" t="s">
        <v>76</v>
      </c>
      <c r="AD769" s="210"/>
      <c r="AE769" s="211" t="s">
        <v>77</v>
      </c>
      <c r="AF769" s="212"/>
      <c r="AG769" s="22"/>
      <c r="AH769" s="213" t="s">
        <v>78</v>
      </c>
      <c r="AI769" s="214"/>
      <c r="AJ769" s="215" t="s">
        <v>79</v>
      </c>
      <c r="AK769" s="216"/>
      <c r="AL769" s="22"/>
      <c r="AM769" s="44" t="s">
        <v>6</v>
      </c>
      <c r="AO769" s="135" t="s">
        <v>42</v>
      </c>
      <c r="AP769" s="33"/>
      <c r="AQ769" s="32"/>
      <c r="AR769" s="32"/>
      <c r="AS769" s="32"/>
      <c r="AT769" s="32"/>
    </row>
    <row r="770" spans="2:46" ht="18.649999999999999" customHeight="1" thickTop="1" thickBot="1">
      <c r="D770" s="1">
        <v>0</v>
      </c>
      <c r="E770" s="8">
        <f t="shared" ref="E770" si="3421">$E$9*$B767</f>
        <v>1.2467620000000001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3422">D770*I767+F770*I770-E770*J767-G770*J770</f>
        <v>0</v>
      </c>
      <c r="O770" s="9">
        <f t="shared" ref="O770" si="3423">(D770*J767+E770*I767+F770*J770+G770*I770)</f>
        <v>1.2467620000000001</v>
      </c>
      <c r="P770" s="2">
        <f t="shared" ref="P770" si="3424">D770*K767+F770*K770-E770*L767-G770*L770</f>
        <v>7.1865537576523737</v>
      </c>
      <c r="Q770" s="8">
        <f t="shared" ref="Q770" si="3425">(D770*L767+E770*K767+F770*L770+G770*K770)</f>
        <v>0</v>
      </c>
      <c r="S770" s="1">
        <v>0</v>
      </c>
      <c r="T770" s="8">
        <f t="shared" ref="T770" si="3426">$T$9*$B767</f>
        <v>2.6604380000000001</v>
      </c>
      <c r="U770" s="2">
        <v>1</v>
      </c>
      <c r="V770" s="8">
        <v>0</v>
      </c>
      <c r="X770" s="1">
        <f t="shared" ref="X770" si="3427">N770*S767+P770*S770-O770*T767-Q770*T770</f>
        <v>0</v>
      </c>
      <c r="Y770" s="9">
        <f t="shared" ref="Y770" si="3428">(N770*T767+O770*S767+P770*T770+Q770*S770)</f>
        <v>20.366142705901165</v>
      </c>
      <c r="Z770" s="2">
        <f t="shared" ref="Z770" si="3429">N770*U767+P770*U770-O770*V767-Q770*V770</f>
        <v>7.1865537576523737</v>
      </c>
      <c r="AA770" s="8">
        <f t="shared" ref="AA770" si="3430">(N770*V767+O770*U767+P770*V770+Q770*U770)</f>
        <v>0</v>
      </c>
      <c r="AB770" s="22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3431">X770*AC767+Z770*AC770-Y770*AD767-AA770*AD770</f>
        <v>0</v>
      </c>
      <c r="AI770" s="9">
        <f t="shared" ref="AI770" si="3432">(X770*AD767+Y770*AC767+Z770*AD770+AA770*AC770)</f>
        <v>20.366142705901165</v>
      </c>
      <c r="AJ770" s="2">
        <f t="shared" ref="AJ770" si="3433">X770*AE767+Z770*AE770-Y770*AF767-AA770*AF770</f>
        <v>-29.136828348891061</v>
      </c>
      <c r="AK770" s="8">
        <f t="shared" ref="AK770" si="3434">(X770*AF767+Y770*AE767+Z770*AF770+AA770*AE770)</f>
        <v>0</v>
      </c>
      <c r="AM770" s="45">
        <f t="shared" ref="AM770" si="3435">(180/PI())*ATAN(-1*(($AH$9*AJ767+AL767+$AH$9*AJ770+AL770)/($AH$9*AI767+AK767+$AH$9*AI770+AK770)))</f>
        <v>35.577010286553609</v>
      </c>
      <c r="AO770" s="206">
        <f t="shared" ref="AO770" si="3436">20*LOG(((($AH$9*AH767+AJ767-$AH$9*AH770-AJ770)^2+($AH$9*AI767+AK767-$AH$9*AI770-AK770)^2)/(($AH$9*AH767+AJ767+$AH$9*AH770+AJ770)^2+($AH$9*AI767+AK767+$AH$9*AI770+AK770)^2))^0.5)</f>
        <v>-9.2393395906413319E-3</v>
      </c>
      <c r="AP770" s="33"/>
      <c r="AQ770" s="32"/>
      <c r="AR770" s="32"/>
      <c r="AS770" s="32"/>
      <c r="AT770" s="32"/>
    </row>
    <row r="771" spans="2:46" ht="18.649999999999999" customHeight="1">
      <c r="AO771" s="33"/>
      <c r="AP771" s="33"/>
    </row>
    <row r="772" spans="2:46" ht="18.649999999999999" customHeight="1" thickBot="1">
      <c r="D772" s="22" t="s">
        <v>80</v>
      </c>
      <c r="E772" s="22"/>
      <c r="F772" s="22"/>
      <c r="G772" s="22"/>
      <c r="H772" s="22"/>
      <c r="I772" s="22" t="s">
        <v>81</v>
      </c>
      <c r="J772" s="22"/>
      <c r="K772" s="22"/>
      <c r="L772" s="22"/>
      <c r="M772" s="23"/>
      <c r="N772" s="23"/>
      <c r="O772" s="24" t="s">
        <v>82</v>
      </c>
      <c r="P772" s="23"/>
      <c r="Q772" s="23"/>
      <c r="R772" s="23"/>
      <c r="S772" s="22"/>
      <c r="T772" s="22" t="s">
        <v>83</v>
      </c>
      <c r="U772" s="23"/>
      <c r="V772" s="23"/>
      <c r="W772" s="23"/>
      <c r="X772" s="23"/>
      <c r="Y772" s="24" t="s">
        <v>84</v>
      </c>
      <c r="Z772" s="23"/>
      <c r="AA772" s="23"/>
      <c r="AB772" s="23"/>
      <c r="AC772" s="24" t="s">
        <v>85</v>
      </c>
      <c r="AD772" s="22"/>
      <c r="AE772" s="22"/>
      <c r="AF772" s="22"/>
      <c r="AG772" s="22"/>
      <c r="AH772" s="23"/>
      <c r="AI772" s="24" t="s">
        <v>86</v>
      </c>
      <c r="AJ772" s="23"/>
      <c r="AK772" s="23"/>
      <c r="AL772" s="22"/>
    </row>
    <row r="773" spans="2:46" ht="18.649999999999999" customHeight="1" thickBot="1">
      <c r="B773" s="11"/>
      <c r="D773" s="217" t="s">
        <v>55</v>
      </c>
      <c r="E773" s="218"/>
      <c r="F773" s="219" t="s">
        <v>56</v>
      </c>
      <c r="G773" s="220"/>
      <c r="H773" s="204"/>
      <c r="I773" s="217" t="s">
        <v>87</v>
      </c>
      <c r="J773" s="218"/>
      <c r="K773" s="219" t="s">
        <v>88</v>
      </c>
      <c r="L773" s="220"/>
      <c r="M773" s="23"/>
      <c r="N773" s="213" t="s">
        <v>57</v>
      </c>
      <c r="O773" s="214"/>
      <c r="P773" s="215" t="s">
        <v>58</v>
      </c>
      <c r="Q773" s="216"/>
      <c r="R773" s="23"/>
      <c r="S773" s="217" t="s">
        <v>59</v>
      </c>
      <c r="T773" s="218"/>
      <c r="U773" s="219" t="s">
        <v>60</v>
      </c>
      <c r="V773" s="220"/>
      <c r="W773" s="22"/>
      <c r="X773" s="213" t="s">
        <v>61</v>
      </c>
      <c r="Y773" s="214"/>
      <c r="Z773" s="215" t="s">
        <v>62</v>
      </c>
      <c r="AA773" s="216"/>
      <c r="AB773" s="22"/>
      <c r="AC773" s="217" t="s">
        <v>63</v>
      </c>
      <c r="AD773" s="218"/>
      <c r="AE773" s="219" t="s">
        <v>89</v>
      </c>
      <c r="AF773" s="220"/>
      <c r="AG773" s="22"/>
      <c r="AH773" s="213" t="s">
        <v>64</v>
      </c>
      <c r="AI773" s="214"/>
      <c r="AJ773" s="215" t="s">
        <v>65</v>
      </c>
      <c r="AK773" s="216"/>
      <c r="AL773" s="22"/>
      <c r="AM773" s="25" t="s">
        <v>2</v>
      </c>
      <c r="AO773" s="132" t="s">
        <v>41</v>
      </c>
      <c r="AQ773" s="32"/>
      <c r="AR773" s="32"/>
      <c r="AS773" s="32"/>
      <c r="AT773" s="32"/>
    </row>
    <row r="774" spans="2:46" ht="18.649999999999999" customHeight="1" thickTop="1" thickBot="1">
      <c r="B774" s="36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9">
        <f t="shared" ref="L774" si="3437">IF(0=(1-$J$9*$K$9*$B774^2),10^14,$B774*$K$9/(1-$J$9*$K$9*$B774^2))</f>
        <v>-4.719593094674484</v>
      </c>
      <c r="N774" s="1">
        <f t="shared" ref="N774" si="3438">D774*I774+F774*I777-E774*J774-G774*J777</f>
        <v>1</v>
      </c>
      <c r="O774" s="9">
        <f t="shared" ref="O774" si="3439">(D774*J774+E774*I774+F774*J777+G774*I777)</f>
        <v>0</v>
      </c>
      <c r="P774" s="2">
        <f t="shared" ref="P774" si="3440">D774*K774+F774*K777-E774*L774-G774*L777</f>
        <v>0</v>
      </c>
      <c r="Q774" s="8">
        <f t="shared" ref="Q774" si="3441">(D774*L774+E774*K774+F774*L777+G774*K777)</f>
        <v>-4.719593094674484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3442">N774*S774+P774*S777-O774*T774-Q774*T777</f>
        <v>13.670331948278774</v>
      </c>
      <c r="Y774" s="9">
        <f t="shared" ref="Y774" si="3443">(N774*T774+O774*S774+P774*T777+Q774*S777)</f>
        <v>0</v>
      </c>
      <c r="Z774" s="2">
        <f t="shared" ref="Z774" si="3444">N774*U774+P774*U777-O774*V774-Q774*V777</f>
        <v>0</v>
      </c>
      <c r="AA774" s="8">
        <f t="shared" ref="AA774" si="3445">(N774*V774+O774*U774+P774*V777+Q774*U777)</f>
        <v>-4.719593094674484</v>
      </c>
      <c r="AB774" s="22"/>
      <c r="AC774" s="1">
        <v>1</v>
      </c>
      <c r="AD774" s="9">
        <v>0</v>
      </c>
      <c r="AE774" s="2">
        <v>0</v>
      </c>
      <c r="AF774" s="9">
        <f t="shared" ref="AF774" si="3446">$B774*$AE$9</f>
        <v>1.7997318000000002</v>
      </c>
      <c r="AH774" s="1">
        <f t="shared" ref="AH774" si="3447">X774*AC774+Z774*AC777-Y774*AD774-AA774*AD777</f>
        <v>13.670331948278774</v>
      </c>
      <c r="AI774" s="9">
        <f t="shared" ref="AI774" si="3448">(X774*AD774+Y774*AC774+Z774*AD777+AA774*AC777)</f>
        <v>0</v>
      </c>
      <c r="AJ774" s="2">
        <f t="shared" ref="AJ774" si="3449">X774*AE774+Z774*AE777-Y774*AF774-AA774*AF777</f>
        <v>0</v>
      </c>
      <c r="AK774" s="8">
        <f t="shared" ref="AK774" si="3450">(X774*AF774+Y774*AE774+Z774*AF777+AA774*AE777)</f>
        <v>19.883338029198786</v>
      </c>
      <c r="AM774" s="26">
        <f t="shared" ref="AM774" si="3451">20*LOG((2*$AH$9)/(($AH$9*AH774+AJ774+$AH$9*AH777+AJ777)^2+($AH$9*AI774+AK774+$AH$9*AI777+AK777)^2)^0.5)</f>
        <v>-26.560269328330868</v>
      </c>
      <c r="AO774" s="133">
        <f t="shared" ref="AO774" si="3452">((AI774^2+AJ774^2+AK774^2+AL774^2)/(AI777^2+AJ777^2+AK777^2+AL777^2))^0.5</f>
        <v>0.56752175580663655</v>
      </c>
      <c r="AP774" s="13"/>
      <c r="AQ774" s="32"/>
      <c r="AR774" s="32"/>
      <c r="AS774" s="32"/>
      <c r="AT774" s="32"/>
    </row>
    <row r="775" spans="2:46" ht="18.649999999999999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O775" s="134"/>
      <c r="AP775" s="33"/>
      <c r="AQ775" s="32"/>
      <c r="AR775" s="32"/>
      <c r="AS775" s="32"/>
      <c r="AT775" s="32"/>
    </row>
    <row r="776" spans="2:46" ht="18.649999999999999" customHeight="1" thickBot="1">
      <c r="D776" s="209" t="s">
        <v>66</v>
      </c>
      <c r="E776" s="210"/>
      <c r="F776" s="211" t="s">
        <v>67</v>
      </c>
      <c r="G776" s="212"/>
      <c r="H776" s="204"/>
      <c r="I776" s="209" t="s">
        <v>68</v>
      </c>
      <c r="J776" s="210"/>
      <c r="K776" s="211" t="s">
        <v>69</v>
      </c>
      <c r="L776" s="212"/>
      <c r="N776" s="213" t="s">
        <v>70</v>
      </c>
      <c r="O776" s="214"/>
      <c r="P776" s="215" t="s">
        <v>71</v>
      </c>
      <c r="Q776" s="216"/>
      <c r="S776" s="209" t="s">
        <v>72</v>
      </c>
      <c r="T776" s="210"/>
      <c r="U776" s="211" t="s">
        <v>73</v>
      </c>
      <c r="V776" s="212"/>
      <c r="W776" s="22"/>
      <c r="X776" s="213" t="s">
        <v>74</v>
      </c>
      <c r="Y776" s="214"/>
      <c r="Z776" s="215" t="s">
        <v>75</v>
      </c>
      <c r="AA776" s="216"/>
      <c r="AB776" s="22"/>
      <c r="AC776" s="209" t="s">
        <v>76</v>
      </c>
      <c r="AD776" s="210"/>
      <c r="AE776" s="211" t="s">
        <v>77</v>
      </c>
      <c r="AF776" s="212"/>
      <c r="AG776" s="22"/>
      <c r="AH776" s="213" t="s">
        <v>78</v>
      </c>
      <c r="AI776" s="214"/>
      <c r="AJ776" s="215" t="s">
        <v>79</v>
      </c>
      <c r="AK776" s="216"/>
      <c r="AL776" s="22"/>
      <c r="AM776" s="44" t="s">
        <v>6</v>
      </c>
      <c r="AO776" s="135" t="s">
        <v>42</v>
      </c>
      <c r="AP776" s="33"/>
      <c r="AQ776" s="32"/>
      <c r="AR776" s="32"/>
      <c r="AS776" s="32"/>
      <c r="AT776" s="32"/>
    </row>
    <row r="777" spans="2:46" ht="18.649999999999999" customHeight="1" thickTop="1" thickBot="1">
      <c r="D777" s="1">
        <v>0</v>
      </c>
      <c r="E777" s="8">
        <f t="shared" ref="E777" si="3453">$E$9*$B774</f>
        <v>1.2580962000000002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3454">D777*I774+F777*I777-E777*J774-G777*J777</f>
        <v>0</v>
      </c>
      <c r="O777" s="9">
        <f t="shared" ref="O777" si="3455">(D777*J774+E777*I774+F777*J777+G777*I777)</f>
        <v>1.2580962000000002</v>
      </c>
      <c r="P777" s="2">
        <f t="shared" ref="P777" si="3456">D777*K774+F777*K777-E777*L774-G777*L777</f>
        <v>6.9377021379562098</v>
      </c>
      <c r="Q777" s="8">
        <f t="shared" ref="Q777" si="3457">(D777*L774+E777*K774+F777*L777+G777*K777)</f>
        <v>0</v>
      </c>
      <c r="S777" s="1">
        <v>0</v>
      </c>
      <c r="T777" s="8">
        <f t="shared" ref="T777" si="3458">$T$9*$B774</f>
        <v>2.6846238000000002</v>
      </c>
      <c r="U777" s="2">
        <v>1</v>
      </c>
      <c r="V777" s="8">
        <v>0</v>
      </c>
      <c r="X777" s="1">
        <f t="shared" ref="X777" si="3459">N777*S774+P777*S777-O777*T774-Q777*T777</f>
        <v>0</v>
      </c>
      <c r="Y777" s="9">
        <f t="shared" ref="Y777" si="3460">(N777*T774+O777*S774+P777*T777+Q777*S777)</f>
        <v>19.883216476868128</v>
      </c>
      <c r="Z777" s="2">
        <f t="shared" ref="Z777" si="3461">N777*U774+P777*U777-O777*V774-Q777*V777</f>
        <v>6.9377021379562098</v>
      </c>
      <c r="AA777" s="8">
        <f t="shared" ref="AA777" si="3462">(N777*V774+O777*U774+P777*V777+Q777*U777)</f>
        <v>0</v>
      </c>
      <c r="AB777" s="22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3463">X777*AC774+Z777*AC777-Y777*AD774-AA777*AD777</f>
        <v>0</v>
      </c>
      <c r="AI777" s="9">
        <f t="shared" ref="AI777" si="3464">(X777*AD774+Y777*AC774+Z777*AD777+AA777*AC777)</f>
        <v>19.883216476868128</v>
      </c>
      <c r="AJ777" s="2">
        <f t="shared" ref="AJ777" si="3465">X777*AE774+Z777*AE777-Y777*AF774-AA777*AF777</f>
        <v>-28.846754841747334</v>
      </c>
      <c r="AK777" s="8">
        <f t="shared" ref="AK777" si="3466">(X777*AF774+Y777*AE774+Z777*AF777+AA777*AE777)</f>
        <v>0</v>
      </c>
      <c r="AM777" s="45">
        <f t="shared" ref="AM777" si="3467">(180/PI())*ATAN(-1*(($AH$9*AJ774+AL774+$AH$9*AJ777+AL777)/($AH$9*AI774+AK774+$AH$9*AI777+AK777)))</f>
        <v>35.957222080291118</v>
      </c>
      <c r="AO777" s="206">
        <f t="shared" ref="AO777" si="3468">20*LOG(((($AH$9*AH774+AJ774-$AH$9*AH777-AJ777)^2+($AH$9*AI774+AK774-$AH$9*AI777-AK777)^2)/(($AH$9*AH774+AJ774+$AH$9*AH777+AJ777)^2+($AH$9*AI774+AK774+$AH$9*AI777+AK777)^2))^0.5)</f>
        <v>-9.5992488959301629E-3</v>
      </c>
      <c r="AP777" s="33"/>
      <c r="AQ777" s="32"/>
      <c r="AR777" s="32"/>
      <c r="AS777" s="32"/>
      <c r="AT777" s="32"/>
    </row>
    <row r="778" spans="2:46" ht="18.649999999999999" customHeight="1">
      <c r="AO778" s="33"/>
      <c r="AP778" s="33"/>
    </row>
    <row r="779" spans="2:46" ht="18.649999999999999" customHeight="1" thickBot="1">
      <c r="D779" s="22" t="s">
        <v>80</v>
      </c>
      <c r="E779" s="22"/>
      <c r="F779" s="22"/>
      <c r="G779" s="22"/>
      <c r="H779" s="22"/>
      <c r="I779" s="22" t="s">
        <v>81</v>
      </c>
      <c r="J779" s="22"/>
      <c r="K779" s="22"/>
      <c r="L779" s="22"/>
      <c r="M779" s="23"/>
      <c r="N779" s="23"/>
      <c r="O779" s="24" t="s">
        <v>82</v>
      </c>
      <c r="P779" s="23"/>
      <c r="Q779" s="23"/>
      <c r="R779" s="23"/>
      <c r="S779" s="22"/>
      <c r="T779" s="22" t="s">
        <v>83</v>
      </c>
      <c r="U779" s="23"/>
      <c r="V779" s="23"/>
      <c r="W779" s="23"/>
      <c r="X779" s="23"/>
      <c r="Y779" s="24" t="s">
        <v>84</v>
      </c>
      <c r="Z779" s="23"/>
      <c r="AA779" s="23"/>
      <c r="AB779" s="23"/>
      <c r="AC779" s="24" t="s">
        <v>85</v>
      </c>
      <c r="AD779" s="22"/>
      <c r="AE779" s="22"/>
      <c r="AF779" s="22"/>
      <c r="AG779" s="22"/>
      <c r="AH779" s="23"/>
      <c r="AI779" s="24" t="s">
        <v>86</v>
      </c>
      <c r="AJ779" s="23"/>
      <c r="AK779" s="23"/>
      <c r="AL779" s="22"/>
    </row>
    <row r="780" spans="2:46" ht="18.649999999999999" customHeight="1" thickBot="1">
      <c r="B780" s="11"/>
      <c r="D780" s="217" t="s">
        <v>55</v>
      </c>
      <c r="E780" s="218"/>
      <c r="F780" s="219" t="s">
        <v>56</v>
      </c>
      <c r="G780" s="220"/>
      <c r="H780" s="204"/>
      <c r="I780" s="217" t="s">
        <v>87</v>
      </c>
      <c r="J780" s="218"/>
      <c r="K780" s="219" t="s">
        <v>88</v>
      </c>
      <c r="L780" s="220"/>
      <c r="M780" s="23"/>
      <c r="N780" s="213" t="s">
        <v>57</v>
      </c>
      <c r="O780" s="214"/>
      <c r="P780" s="215" t="s">
        <v>58</v>
      </c>
      <c r="Q780" s="216"/>
      <c r="R780" s="23"/>
      <c r="S780" s="217" t="s">
        <v>59</v>
      </c>
      <c r="T780" s="218"/>
      <c r="U780" s="219" t="s">
        <v>60</v>
      </c>
      <c r="V780" s="220"/>
      <c r="W780" s="22"/>
      <c r="X780" s="213" t="s">
        <v>61</v>
      </c>
      <c r="Y780" s="214"/>
      <c r="Z780" s="215" t="s">
        <v>62</v>
      </c>
      <c r="AA780" s="216"/>
      <c r="AB780" s="22"/>
      <c r="AC780" s="217" t="s">
        <v>63</v>
      </c>
      <c r="AD780" s="218"/>
      <c r="AE780" s="219" t="s">
        <v>89</v>
      </c>
      <c r="AF780" s="220"/>
      <c r="AG780" s="22"/>
      <c r="AH780" s="213" t="s">
        <v>64</v>
      </c>
      <c r="AI780" s="214"/>
      <c r="AJ780" s="215" t="s">
        <v>65</v>
      </c>
      <c r="AK780" s="216"/>
      <c r="AL780" s="22"/>
      <c r="AM780" s="25" t="s">
        <v>2</v>
      </c>
      <c r="AO780" s="132" t="s">
        <v>41</v>
      </c>
      <c r="AQ780" s="32"/>
      <c r="AR780" s="32"/>
      <c r="AS780" s="32"/>
      <c r="AT780" s="32"/>
    </row>
    <row r="781" spans="2:46" ht="18.649999999999999" customHeight="1" thickTop="1" thickBot="1">
      <c r="B781" s="36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9">
        <f t="shared" ref="L781" si="3469">IF(0=(1-$J$9*$K$9*$B781^2),10^14,$B781*$K$9/(1-$J$9*$K$9*$B781^2))</f>
        <v>-4.5012221652459186</v>
      </c>
      <c r="N781" s="1">
        <f t="shared" ref="N781" si="3470">D781*I781+F781*I784-E781*J781-G781*J784</f>
        <v>1</v>
      </c>
      <c r="O781" s="9">
        <f t="shared" ref="O781" si="3471">(D781*J781+E781*I781+F781*J784+G781*I784)</f>
        <v>0</v>
      </c>
      <c r="P781" s="2">
        <f t="shared" ref="P781" si="3472">D781*K781+F781*K784-E781*L781-G781*L784</f>
        <v>0</v>
      </c>
      <c r="Q781" s="8">
        <f t="shared" ref="Q781" si="3473">(D781*L781+E781*K781+F781*L784+G781*K784)</f>
        <v>-4.5012221652459186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3474">N781*S781+P781*S784-O781*T781-Q781*T784</f>
        <v>13.192953812950933</v>
      </c>
      <c r="Y781" s="9">
        <f t="shared" ref="Y781" si="3475">(N781*T781+O781*S781+P781*T784+Q781*S784)</f>
        <v>0</v>
      </c>
      <c r="Z781" s="2">
        <f t="shared" ref="Z781" si="3476">N781*U781+P781*U784-O781*V781-Q781*V784</f>
        <v>0</v>
      </c>
      <c r="AA781" s="8">
        <f t="shared" ref="AA781" si="3477">(N781*V781+O781*U781+P781*V784+Q781*U784)</f>
        <v>-4.5012221652459186</v>
      </c>
      <c r="AB781" s="22"/>
      <c r="AC781" s="1">
        <v>1</v>
      </c>
      <c r="AD781" s="9">
        <v>0</v>
      </c>
      <c r="AE781" s="2">
        <v>0</v>
      </c>
      <c r="AF781" s="9">
        <f t="shared" ref="AF781" si="3478">$B781*$AE$9</f>
        <v>1.8159456000000003</v>
      </c>
      <c r="AH781" s="1">
        <f t="shared" ref="AH781" si="3479">X781*AC781+Z781*AC784-Y781*AD781-AA781*AD784</f>
        <v>13.192953812950933</v>
      </c>
      <c r="AI781" s="9">
        <f t="shared" ref="AI781" si="3480">(X781*AD781+Y781*AC781+Z781*AD784+AA781*AC784)</f>
        <v>0</v>
      </c>
      <c r="AJ781" s="2">
        <f t="shared" ref="AJ781" si="3481">X781*AE781+Z781*AE784-Y781*AF781-AA781*AF784</f>
        <v>0</v>
      </c>
      <c r="AK781" s="8">
        <f t="shared" ref="AK781" si="3482">(X781*AF781+Y781*AE781+Z781*AF784+AA781*AE784)</f>
        <v>19.456464262385552</v>
      </c>
      <c r="AM781" s="26">
        <f t="shared" ref="AM781" si="3483">20*LOG((2*$AH$9)/(($AH$9*AH781+AJ781+$AH$9*AH784+AJ784)^2+($AH$9*AI781+AK781+$AH$9*AI784+AK784)^2)^0.5)</f>
        <v>-26.415060715589416</v>
      </c>
      <c r="AO781" s="133">
        <f t="shared" ref="AO781" si="3484">((AI781^2+AJ781^2+AK781^2+AL781^2)/(AI784^2+AJ784^2+AK784^2+AL784^2))^0.5</f>
        <v>0.56224081372522339</v>
      </c>
      <c r="AP781" s="13"/>
      <c r="AQ781" s="32"/>
      <c r="AR781" s="32"/>
      <c r="AS781" s="32"/>
      <c r="AT781" s="32"/>
    </row>
    <row r="782" spans="2:46" ht="18.649999999999999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O782" s="134"/>
      <c r="AP782" s="33"/>
      <c r="AQ782" s="32"/>
      <c r="AR782" s="32"/>
      <c r="AS782" s="32"/>
      <c r="AT782" s="32"/>
    </row>
    <row r="783" spans="2:46" ht="18.649999999999999" customHeight="1" thickBot="1">
      <c r="D783" s="209" t="s">
        <v>66</v>
      </c>
      <c r="E783" s="210"/>
      <c r="F783" s="211" t="s">
        <v>67</v>
      </c>
      <c r="G783" s="212"/>
      <c r="H783" s="204"/>
      <c r="I783" s="209" t="s">
        <v>68</v>
      </c>
      <c r="J783" s="210"/>
      <c r="K783" s="211" t="s">
        <v>69</v>
      </c>
      <c r="L783" s="212"/>
      <c r="N783" s="213" t="s">
        <v>70</v>
      </c>
      <c r="O783" s="214"/>
      <c r="P783" s="215" t="s">
        <v>71</v>
      </c>
      <c r="Q783" s="216"/>
      <c r="S783" s="209" t="s">
        <v>72</v>
      </c>
      <c r="T783" s="210"/>
      <c r="U783" s="211" t="s">
        <v>73</v>
      </c>
      <c r="V783" s="212"/>
      <c r="W783" s="22"/>
      <c r="X783" s="213" t="s">
        <v>74</v>
      </c>
      <c r="Y783" s="214"/>
      <c r="Z783" s="215" t="s">
        <v>75</v>
      </c>
      <c r="AA783" s="216"/>
      <c r="AB783" s="22"/>
      <c r="AC783" s="209" t="s">
        <v>76</v>
      </c>
      <c r="AD783" s="210"/>
      <c r="AE783" s="211" t="s">
        <v>77</v>
      </c>
      <c r="AF783" s="212"/>
      <c r="AG783" s="22"/>
      <c r="AH783" s="213" t="s">
        <v>78</v>
      </c>
      <c r="AI783" s="214"/>
      <c r="AJ783" s="215" t="s">
        <v>79</v>
      </c>
      <c r="AK783" s="216"/>
      <c r="AL783" s="22"/>
      <c r="AM783" s="44" t="s">
        <v>6</v>
      </c>
      <c r="AO783" s="135" t="s">
        <v>42</v>
      </c>
      <c r="AP783" s="33"/>
      <c r="AQ783" s="32"/>
      <c r="AR783" s="32"/>
      <c r="AS783" s="32"/>
      <c r="AT783" s="32"/>
    </row>
    <row r="784" spans="2:46" ht="18.649999999999999" customHeight="1" thickTop="1" thickBot="1">
      <c r="D784" s="1">
        <v>0</v>
      </c>
      <c r="E784" s="8">
        <f t="shared" ref="E784" si="3485">$E$9*$B781</f>
        <v>1.2694304000000003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3486">D784*I781+F784*I784-E784*J781-G784*J784</f>
        <v>0</v>
      </c>
      <c r="O784" s="9">
        <f t="shared" ref="O784" si="3487">(D784*J781+E784*I781+F784*J784+G784*I784)</f>
        <v>1.2694304000000003</v>
      </c>
      <c r="P784" s="2">
        <f t="shared" ref="P784" si="3488">D784*K781+F784*K784-E784*L781-G784*L784</f>
        <v>6.7139882537169937</v>
      </c>
      <c r="Q784" s="8">
        <f t="shared" ref="Q784" si="3489">(D784*L781+E784*K781+F784*L784+G784*K784)</f>
        <v>0</v>
      </c>
      <c r="S784" s="1">
        <v>0</v>
      </c>
      <c r="T784" s="8">
        <f t="shared" ref="T784" si="3490">$T$9*$B781</f>
        <v>2.7088096000000004</v>
      </c>
      <c r="U784" s="2">
        <v>1</v>
      </c>
      <c r="V784" s="8">
        <v>0</v>
      </c>
      <c r="X784" s="1">
        <f t="shared" ref="X784" si="3491">N784*S781+P784*S784-O784*T781-Q784*T784</f>
        <v>0</v>
      </c>
      <c r="Y784" s="9">
        <f t="shared" ref="Y784" si="3492">(N784*T781+O784*S781+P784*T784+Q784*S784)</f>
        <v>19.456346235955831</v>
      </c>
      <c r="Z784" s="2">
        <f t="shared" ref="Z784" si="3493">N784*U781+P784*U784-O784*V781-Q784*V784</f>
        <v>6.7139882537169937</v>
      </c>
      <c r="AA784" s="8">
        <f t="shared" ref="AA784" si="3494">(N784*V781+O784*U781+P784*V784+Q784*U784)</f>
        <v>0</v>
      </c>
      <c r="AB784" s="22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3495">X784*AC781+Z784*AC784-Y784*AD781-AA784*AD784</f>
        <v>0</v>
      </c>
      <c r="AI784" s="9">
        <f t="shared" ref="AI784" si="3496">(X784*AD781+Y784*AC781+Z784*AD784+AA784*AC784)</f>
        <v>19.456346235955831</v>
      </c>
      <c r="AJ784" s="2">
        <f t="shared" ref="AJ784" si="3497">X784*AE781+Z784*AE784-Y784*AF781-AA784*AF784</f>
        <v>-28.617678085543563</v>
      </c>
      <c r="AK784" s="8">
        <f t="shared" ref="AK784" si="3498">(X784*AF781+Y784*AE781+Z784*AF784+AA784*AE784)</f>
        <v>0</v>
      </c>
      <c r="AM784" s="45">
        <f t="shared" ref="AM784" si="3499">(180/PI())*ATAN(-1*(($AH$9*AJ781+AL781+$AH$9*AJ784+AL784)/($AH$9*AI781+AK781+$AH$9*AI784+AK784)))</f>
        <v>36.331907511409682</v>
      </c>
      <c r="AO784" s="206">
        <f t="shared" ref="AO784" si="3500">20*LOG(((($AH$9*AH781+AJ781-$AH$9*AH784-AJ784)^2+($AH$9*AI781+AK781-$AH$9*AI784-AK784)^2)/(($AH$9*AH781+AJ781+$AH$9*AH784+AJ784)^2+($AH$9*AI781+AK781+$AH$9*AI784+AK784)^2))^0.5)</f>
        <v>-9.9260039894981129E-3</v>
      </c>
      <c r="AP784" s="33"/>
      <c r="AQ784" s="32"/>
      <c r="AR784" s="32"/>
      <c r="AS784" s="32"/>
      <c r="AT784" s="32"/>
    </row>
    <row r="785" spans="2:46" ht="18.649999999999999" customHeight="1">
      <c r="AO785" s="33"/>
      <c r="AP785" s="33"/>
    </row>
    <row r="786" spans="2:46" ht="18.649999999999999" customHeight="1" thickBot="1">
      <c r="D786" s="22" t="s">
        <v>80</v>
      </c>
      <c r="E786" s="22"/>
      <c r="F786" s="22"/>
      <c r="G786" s="22"/>
      <c r="H786" s="22"/>
      <c r="I786" s="22" t="s">
        <v>81</v>
      </c>
      <c r="J786" s="22"/>
      <c r="K786" s="22"/>
      <c r="L786" s="22"/>
      <c r="M786" s="23"/>
      <c r="N786" s="23"/>
      <c r="O786" s="24" t="s">
        <v>82</v>
      </c>
      <c r="P786" s="23"/>
      <c r="Q786" s="23"/>
      <c r="R786" s="23"/>
      <c r="S786" s="22"/>
      <c r="T786" s="22" t="s">
        <v>83</v>
      </c>
      <c r="U786" s="23"/>
      <c r="V786" s="23"/>
      <c r="W786" s="23"/>
      <c r="X786" s="23"/>
      <c r="Y786" s="24" t="s">
        <v>84</v>
      </c>
      <c r="Z786" s="23"/>
      <c r="AA786" s="23"/>
      <c r="AB786" s="23"/>
      <c r="AC786" s="24" t="s">
        <v>85</v>
      </c>
      <c r="AD786" s="22"/>
      <c r="AE786" s="22"/>
      <c r="AF786" s="22"/>
      <c r="AG786" s="22"/>
      <c r="AH786" s="23"/>
      <c r="AI786" s="24" t="s">
        <v>86</v>
      </c>
      <c r="AJ786" s="23"/>
      <c r="AK786" s="23"/>
      <c r="AL786" s="22"/>
    </row>
    <row r="787" spans="2:46" ht="18.649999999999999" customHeight="1" thickBot="1">
      <c r="B787" s="11"/>
      <c r="D787" s="217" t="s">
        <v>55</v>
      </c>
      <c r="E787" s="218"/>
      <c r="F787" s="219" t="s">
        <v>56</v>
      </c>
      <c r="G787" s="220"/>
      <c r="H787" s="204"/>
      <c r="I787" s="217" t="s">
        <v>87</v>
      </c>
      <c r="J787" s="218"/>
      <c r="K787" s="219" t="s">
        <v>88</v>
      </c>
      <c r="L787" s="220"/>
      <c r="M787" s="23"/>
      <c r="N787" s="213" t="s">
        <v>57</v>
      </c>
      <c r="O787" s="214"/>
      <c r="P787" s="215" t="s">
        <v>58</v>
      </c>
      <c r="Q787" s="216"/>
      <c r="R787" s="23"/>
      <c r="S787" s="217" t="s">
        <v>59</v>
      </c>
      <c r="T787" s="218"/>
      <c r="U787" s="219" t="s">
        <v>60</v>
      </c>
      <c r="V787" s="220"/>
      <c r="W787" s="22"/>
      <c r="X787" s="213" t="s">
        <v>61</v>
      </c>
      <c r="Y787" s="214"/>
      <c r="Z787" s="215" t="s">
        <v>62</v>
      </c>
      <c r="AA787" s="216"/>
      <c r="AB787" s="22"/>
      <c r="AC787" s="217" t="s">
        <v>63</v>
      </c>
      <c r="AD787" s="218"/>
      <c r="AE787" s="219" t="s">
        <v>89</v>
      </c>
      <c r="AF787" s="220"/>
      <c r="AG787" s="22"/>
      <c r="AH787" s="213" t="s">
        <v>64</v>
      </c>
      <c r="AI787" s="214"/>
      <c r="AJ787" s="215" t="s">
        <v>65</v>
      </c>
      <c r="AK787" s="216"/>
      <c r="AL787" s="22"/>
      <c r="AM787" s="25" t="s">
        <v>2</v>
      </c>
      <c r="AO787" s="132" t="s">
        <v>41</v>
      </c>
      <c r="AQ787" s="32"/>
      <c r="AR787" s="32"/>
      <c r="AS787" s="32"/>
      <c r="AT787" s="32"/>
    </row>
    <row r="788" spans="2:46" ht="18.649999999999999" customHeight="1" thickTop="1" thickBot="1">
      <c r="B788" s="36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9">
        <f t="shared" ref="L788" si="3501">IF(0=(1-$J$9*$K$9*$B788^2),10^14,$B788*$K$9/(1-$J$9*$K$9*$B788^2))</f>
        <v>-4.3035305057812012</v>
      </c>
      <c r="N788" s="1">
        <f t="shared" ref="N788" si="3502">D788*I788+F788*I791-E788*J788-G788*J791</f>
        <v>1</v>
      </c>
      <c r="O788" s="9">
        <f t="shared" ref="O788" si="3503">(D788*J788+E788*I788+F788*J791+G788*I791)</f>
        <v>0</v>
      </c>
      <c r="P788" s="2">
        <f t="shared" ref="P788" si="3504">D788*K788+F788*K791-E788*L788-G788*L791</f>
        <v>0</v>
      </c>
      <c r="Q788" s="8">
        <f t="shared" ref="Q788" si="3505">(D788*L788+E788*K788+F788*L791+G788*K791)</f>
        <v>-4.3035305057812012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3506">N788*S788+P788*S791-O788*T788-Q788*T791</f>
        <v>12.761529076059695</v>
      </c>
      <c r="Y788" s="9">
        <f t="shared" ref="Y788" si="3507">(N788*T788+O788*S788+P788*T791+Q788*S791)</f>
        <v>0</v>
      </c>
      <c r="Z788" s="2">
        <f t="shared" ref="Z788" si="3508">N788*U788+P788*U791-O788*V788-Q788*V791</f>
        <v>0</v>
      </c>
      <c r="AA788" s="8">
        <f t="shared" ref="AA788" si="3509">(N788*V788+O788*U788+P788*V791+Q788*U791)</f>
        <v>-4.3035305057812012</v>
      </c>
      <c r="AB788" s="22"/>
      <c r="AC788" s="1">
        <v>1</v>
      </c>
      <c r="AD788" s="9">
        <v>0</v>
      </c>
      <c r="AE788" s="2">
        <v>0</v>
      </c>
      <c r="AF788" s="9">
        <f t="shared" ref="AF788" si="3510">$B788*$AE$9</f>
        <v>1.8321593999999999</v>
      </c>
      <c r="AH788" s="1">
        <f t="shared" ref="AH788" si="3511">X788*AC788+Z788*AC791-Y788*AD788-AA788*AD791</f>
        <v>12.761529076059695</v>
      </c>
      <c r="AI788" s="9">
        <f t="shared" ref="AI788" si="3512">(X788*AD788+Y788*AC788+Z788*AD791+AA788*AC791)</f>
        <v>0</v>
      </c>
      <c r="AJ788" s="2">
        <f t="shared" ref="AJ788" si="3513">X788*AE788+Z788*AE791-Y788*AF788-AA788*AF791</f>
        <v>0</v>
      </c>
      <c r="AK788" s="8">
        <f t="shared" ref="AK788" si="3514">(X788*AF788+Y788*AE788+Z788*AF791+AA788*AE791)</f>
        <v>19.077624949294883</v>
      </c>
      <c r="AM788" s="26">
        <f t="shared" ref="AM788" si="3515">20*LOG((2*$AH$9)/(($AH$9*AH788+AJ788+$AH$9*AH791+AJ791)^2+($AH$9*AI788+AK788+$AH$9*AI791+AK791)^2)^0.5)</f>
        <v>-26.28814674059813</v>
      </c>
      <c r="AO788" s="133">
        <f t="shared" ref="AO788" si="3516">((AI788^2+AJ788^2+AK788^2+AL788^2)/(AI791^2+AJ791^2+AK791^2+AL791^2))^0.5</f>
        <v>0.55706023015492712</v>
      </c>
      <c r="AP788" s="13"/>
      <c r="AQ788" s="32"/>
      <c r="AR788" s="32"/>
      <c r="AS788" s="32"/>
      <c r="AT788" s="32"/>
    </row>
    <row r="789" spans="2:46" ht="18.649999999999999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O789" s="134"/>
      <c r="AP789" s="33"/>
      <c r="AQ789" s="32"/>
      <c r="AR789" s="32"/>
      <c r="AS789" s="32"/>
      <c r="AT789" s="32"/>
    </row>
    <row r="790" spans="2:46" ht="18.649999999999999" customHeight="1" thickBot="1">
      <c r="D790" s="209" t="s">
        <v>66</v>
      </c>
      <c r="E790" s="210"/>
      <c r="F790" s="211" t="s">
        <v>67</v>
      </c>
      <c r="G790" s="212"/>
      <c r="H790" s="204"/>
      <c r="I790" s="209" t="s">
        <v>68</v>
      </c>
      <c r="J790" s="210"/>
      <c r="K790" s="211" t="s">
        <v>69</v>
      </c>
      <c r="L790" s="212"/>
      <c r="N790" s="213" t="s">
        <v>70</v>
      </c>
      <c r="O790" s="214"/>
      <c r="P790" s="215" t="s">
        <v>71</v>
      </c>
      <c r="Q790" s="216"/>
      <c r="S790" s="209" t="s">
        <v>72</v>
      </c>
      <c r="T790" s="210"/>
      <c r="U790" s="211" t="s">
        <v>73</v>
      </c>
      <c r="V790" s="212"/>
      <c r="W790" s="22"/>
      <c r="X790" s="213" t="s">
        <v>74</v>
      </c>
      <c r="Y790" s="214"/>
      <c r="Z790" s="215" t="s">
        <v>75</v>
      </c>
      <c r="AA790" s="216"/>
      <c r="AB790" s="22"/>
      <c r="AC790" s="209" t="s">
        <v>76</v>
      </c>
      <c r="AD790" s="210"/>
      <c r="AE790" s="211" t="s">
        <v>77</v>
      </c>
      <c r="AF790" s="212"/>
      <c r="AG790" s="22"/>
      <c r="AH790" s="213" t="s">
        <v>78</v>
      </c>
      <c r="AI790" s="214"/>
      <c r="AJ790" s="215" t="s">
        <v>79</v>
      </c>
      <c r="AK790" s="216"/>
      <c r="AL790" s="22"/>
      <c r="AM790" s="44" t="s">
        <v>6</v>
      </c>
      <c r="AO790" s="135" t="s">
        <v>42</v>
      </c>
      <c r="AP790" s="33"/>
      <c r="AQ790" s="32"/>
      <c r="AR790" s="32"/>
      <c r="AS790" s="32"/>
      <c r="AT790" s="32"/>
    </row>
    <row r="791" spans="2:46" ht="18.649999999999999" customHeight="1" thickTop="1" thickBot="1">
      <c r="D791" s="1">
        <v>0</v>
      </c>
      <c r="E791" s="8">
        <f t="shared" ref="E791" si="3517">$E$9*$B788</f>
        <v>1.2807645999999999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3518">D791*I788+F791*I791-E791*J788-G791*J791</f>
        <v>0</v>
      </c>
      <c r="O791" s="9">
        <f t="shared" ref="O791" si="3519">(D791*J788+E791*I788+F791*J791+G791*I791)</f>
        <v>1.2807645999999999</v>
      </c>
      <c r="P791" s="2">
        <f t="shared" ref="P791" si="3520">D791*K788+F791*K791-E791*L788-G791*L791</f>
        <v>6.5118095268246572</v>
      </c>
      <c r="Q791" s="8">
        <f t="shared" ref="Q791" si="3521">(D791*L788+E791*K788+F791*L791+G791*K791)</f>
        <v>0</v>
      </c>
      <c r="S791" s="1">
        <v>0</v>
      </c>
      <c r="T791" s="8">
        <f t="shared" ref="T791" si="3522">$T$9*$B788</f>
        <v>2.7329953999999996</v>
      </c>
      <c r="U791" s="2">
        <v>1</v>
      </c>
      <c r="V791" s="8">
        <v>0</v>
      </c>
      <c r="X791" s="1">
        <f t="shared" ref="X791" si="3523">N791*S788+P791*S791-O791*T788-Q791*T791</f>
        <v>0</v>
      </c>
      <c r="Y791" s="9">
        <f t="shared" ref="Y791" si="3524">(N791*T788+O791*S788+P791*T791+Q791*S791)</f>
        <v>19.077510082487965</v>
      </c>
      <c r="Z791" s="2">
        <f t="shared" ref="Z791" si="3525">N791*U788+P791*U791-O791*V788-Q791*V791</f>
        <v>6.5118095268246572</v>
      </c>
      <c r="AA791" s="8">
        <f t="shared" ref="AA791" si="3526">(N791*V788+O791*U788+P791*V791+Q791*U791)</f>
        <v>0</v>
      </c>
      <c r="AB791" s="22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3527">X791*AC788+Z791*AC791-Y791*AD788-AA791*AD791</f>
        <v>0</v>
      </c>
      <c r="AI791" s="9">
        <f t="shared" ref="AI791" si="3528">(X791*AD788+Y791*AC788+Z791*AD791+AA791*AC791)</f>
        <v>19.077510082487965</v>
      </c>
      <c r="AJ791" s="2">
        <f t="shared" ref="AJ791" si="3529">X791*AE788+Z791*AE791-Y791*AF788-AA791*AF791</f>
        <v>-28.44122989940044</v>
      </c>
      <c r="AK791" s="8">
        <f t="shared" ref="AK791" si="3530">(X791*AF788+Y791*AE788+Z791*AF791+AA791*AE791)</f>
        <v>0</v>
      </c>
      <c r="AM791" s="45">
        <f t="shared" ref="AM791" si="3531">(180/PI())*ATAN(-1*(($AH$9*AJ788+AL788+$AH$9*AJ791+AL791)/($AH$9*AI788+AK788+$AH$9*AI791+AK791)))</f>
        <v>36.701224731535383</v>
      </c>
      <c r="AO791" s="206">
        <f t="shared" ref="AO791" si="3532">20*LOG(((($AH$9*AH788+AJ788-$AH$9*AH791-AJ791)^2+($AH$9*AI788+AK788-$AH$9*AI791-AK791)^2)/(($AH$9*AH788+AJ788+$AH$9*AH791+AJ791)^2+($AH$9*AI788+AK788+$AH$9*AI791+AK791)^2))^0.5)</f>
        <v>-1.0220698375198643E-2</v>
      </c>
      <c r="AP791" s="33"/>
      <c r="AQ791" s="32"/>
      <c r="AR791" s="32"/>
      <c r="AS791" s="32"/>
      <c r="AT791" s="32"/>
    </row>
    <row r="792" spans="2:46" ht="18.649999999999999" customHeight="1">
      <c r="AO792" s="33"/>
      <c r="AP792" s="33"/>
    </row>
    <row r="793" spans="2:46" ht="18.649999999999999" customHeight="1" thickBot="1">
      <c r="D793" s="22" t="s">
        <v>80</v>
      </c>
      <c r="E793" s="22"/>
      <c r="F793" s="22"/>
      <c r="G793" s="22"/>
      <c r="H793" s="22"/>
      <c r="I793" s="22" t="s">
        <v>81</v>
      </c>
      <c r="J793" s="22"/>
      <c r="K793" s="22"/>
      <c r="L793" s="22"/>
      <c r="M793" s="23"/>
      <c r="N793" s="23"/>
      <c r="O793" s="24" t="s">
        <v>82</v>
      </c>
      <c r="P793" s="23"/>
      <c r="Q793" s="23"/>
      <c r="R793" s="23"/>
      <c r="S793" s="22"/>
      <c r="T793" s="22" t="s">
        <v>83</v>
      </c>
      <c r="U793" s="23"/>
      <c r="V793" s="23"/>
      <c r="W793" s="23"/>
      <c r="X793" s="23"/>
      <c r="Y793" s="24" t="s">
        <v>84</v>
      </c>
      <c r="Z793" s="23"/>
      <c r="AA793" s="23"/>
      <c r="AB793" s="23"/>
      <c r="AC793" s="24" t="s">
        <v>85</v>
      </c>
      <c r="AD793" s="22"/>
      <c r="AE793" s="22"/>
      <c r="AF793" s="22"/>
      <c r="AG793" s="22"/>
      <c r="AH793" s="23"/>
      <c r="AI793" s="24" t="s">
        <v>86</v>
      </c>
      <c r="AJ793" s="23"/>
      <c r="AK793" s="23"/>
      <c r="AL793" s="22"/>
    </row>
    <row r="794" spans="2:46" ht="18.649999999999999" customHeight="1" thickBot="1">
      <c r="B794" s="11"/>
      <c r="D794" s="217" t="s">
        <v>55</v>
      </c>
      <c r="E794" s="218"/>
      <c r="F794" s="219" t="s">
        <v>56</v>
      </c>
      <c r="G794" s="220"/>
      <c r="H794" s="204"/>
      <c r="I794" s="217" t="s">
        <v>87</v>
      </c>
      <c r="J794" s="218"/>
      <c r="K794" s="219" t="s">
        <v>88</v>
      </c>
      <c r="L794" s="220"/>
      <c r="M794" s="23"/>
      <c r="N794" s="213" t="s">
        <v>57</v>
      </c>
      <c r="O794" s="214"/>
      <c r="P794" s="215" t="s">
        <v>58</v>
      </c>
      <c r="Q794" s="216"/>
      <c r="R794" s="23"/>
      <c r="S794" s="217" t="s">
        <v>59</v>
      </c>
      <c r="T794" s="218"/>
      <c r="U794" s="219" t="s">
        <v>60</v>
      </c>
      <c r="V794" s="220"/>
      <c r="W794" s="22"/>
      <c r="X794" s="213" t="s">
        <v>61</v>
      </c>
      <c r="Y794" s="214"/>
      <c r="Z794" s="215" t="s">
        <v>62</v>
      </c>
      <c r="AA794" s="216"/>
      <c r="AB794" s="22"/>
      <c r="AC794" s="217" t="s">
        <v>63</v>
      </c>
      <c r="AD794" s="218"/>
      <c r="AE794" s="219" t="s">
        <v>89</v>
      </c>
      <c r="AF794" s="220"/>
      <c r="AG794" s="22"/>
      <c r="AH794" s="213" t="s">
        <v>64</v>
      </c>
      <c r="AI794" s="214"/>
      <c r="AJ794" s="215" t="s">
        <v>65</v>
      </c>
      <c r="AK794" s="216"/>
      <c r="AL794" s="22"/>
      <c r="AM794" s="25" t="s">
        <v>2</v>
      </c>
      <c r="AO794" s="132" t="s">
        <v>41</v>
      </c>
      <c r="AQ794" s="32"/>
      <c r="AR794" s="32"/>
      <c r="AS794" s="32"/>
      <c r="AT794" s="32"/>
    </row>
    <row r="795" spans="2:46" ht="18.649999999999999" customHeight="1" thickTop="1" thickBot="1">
      <c r="B795" s="36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9">
        <f t="shared" ref="L795" si="3533">IF(0=(1-$J$9*$K$9*$B795^2),10^14,$B795*$K$9/(1-$J$9*$K$9*$B795^2))</f>
        <v>-4.1236939333920306</v>
      </c>
      <c r="N795" s="1">
        <f t="shared" ref="N795" si="3534">D795*I795+F795*I798-E795*J795-G795*J798</f>
        <v>1</v>
      </c>
      <c r="O795" s="9">
        <f t="shared" ref="O795" si="3535">(D795*J795+E795*I795+F795*J798+G795*I798)</f>
        <v>0</v>
      </c>
      <c r="P795" s="2">
        <f t="shared" ref="P795" si="3536">D795*K795+F795*K798-E795*L795-G795*L798</f>
        <v>0</v>
      </c>
      <c r="Q795" s="8">
        <f t="shared" ref="Q795" si="3537">(D795*L795+E795*K795+F795*L798+G795*K798)</f>
        <v>-4.1236939333920306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3538">N795*S795+P795*S798-O795*T795-Q795*T798</f>
        <v>12.369771387702558</v>
      </c>
      <c r="Y795" s="9">
        <f t="shared" ref="Y795" si="3539">(N795*T795+O795*S795+P795*T798+Q795*S798)</f>
        <v>0</v>
      </c>
      <c r="Z795" s="2">
        <f t="shared" ref="Z795" si="3540">N795*U795+P795*U798-O795*V795-Q795*V798</f>
        <v>0</v>
      </c>
      <c r="AA795" s="8">
        <f t="shared" ref="AA795" si="3541">(N795*V795+O795*U795+P795*V798+Q795*U798)</f>
        <v>-4.1236939333920306</v>
      </c>
      <c r="AB795" s="22"/>
      <c r="AC795" s="1">
        <v>1</v>
      </c>
      <c r="AD795" s="9">
        <v>0</v>
      </c>
      <c r="AE795" s="2">
        <v>0</v>
      </c>
      <c r="AF795" s="9">
        <f t="shared" ref="AF795" si="3542">$B795*$AE$9</f>
        <v>1.8483731999999999</v>
      </c>
      <c r="AH795" s="1">
        <f t="shared" ref="AH795" si="3543">X795*AC795+Z795*AC798-Y795*AD795-AA795*AD798</f>
        <v>12.369771387702558</v>
      </c>
      <c r="AI795" s="9">
        <f t="shared" ref="AI795" si="3544">(X795*AD795+Y795*AC795+Z795*AD798+AA795*AC798)</f>
        <v>0</v>
      </c>
      <c r="AJ795" s="2">
        <f t="shared" ref="AJ795" si="3545">X795*AE795+Z795*AE798-Y795*AF795-AA795*AF798</f>
        <v>0</v>
      </c>
      <c r="AK795" s="8">
        <f t="shared" ref="AK795" si="3546">(X795*AF795+Y795*AE795+Z795*AF798+AA795*AE798)</f>
        <v>18.740259989764187</v>
      </c>
      <c r="AM795" s="26">
        <f t="shared" ref="AM795" si="3547">20*LOG((2*$AH$9)/(($AH$9*AH795+AJ795+$AH$9*AH798+AJ798)^2+($AH$9*AI795+AK795+$AH$9*AI798+AK798)^2)^0.5)</f>
        <v>-26.177575858809178</v>
      </c>
      <c r="AO795" s="133">
        <f t="shared" ref="AO795" si="3548">((AI795^2+AJ795^2+AK795^2+AL795^2)/(AI798^2+AJ798^2+AK798^2+AL798^2))^0.5</f>
        <v>0.55197699208295459</v>
      </c>
      <c r="AP795" s="13"/>
      <c r="AQ795" s="32"/>
      <c r="AR795" s="32"/>
      <c r="AS795" s="32"/>
      <c r="AT795" s="32"/>
    </row>
    <row r="796" spans="2:46" ht="18.649999999999999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O796" s="134"/>
      <c r="AP796" s="33"/>
      <c r="AQ796" s="32"/>
      <c r="AR796" s="32"/>
      <c r="AS796" s="32"/>
      <c r="AT796" s="32"/>
    </row>
    <row r="797" spans="2:46" ht="18.649999999999999" customHeight="1" thickBot="1">
      <c r="D797" s="209" t="s">
        <v>66</v>
      </c>
      <c r="E797" s="210"/>
      <c r="F797" s="211" t="s">
        <v>67</v>
      </c>
      <c r="G797" s="212"/>
      <c r="H797" s="204"/>
      <c r="I797" s="209" t="s">
        <v>68</v>
      </c>
      <c r="J797" s="210"/>
      <c r="K797" s="211" t="s">
        <v>69</v>
      </c>
      <c r="L797" s="212"/>
      <c r="N797" s="213" t="s">
        <v>70</v>
      </c>
      <c r="O797" s="214"/>
      <c r="P797" s="215" t="s">
        <v>71</v>
      </c>
      <c r="Q797" s="216"/>
      <c r="S797" s="209" t="s">
        <v>72</v>
      </c>
      <c r="T797" s="210"/>
      <c r="U797" s="211" t="s">
        <v>73</v>
      </c>
      <c r="V797" s="212"/>
      <c r="W797" s="22"/>
      <c r="X797" s="213" t="s">
        <v>74</v>
      </c>
      <c r="Y797" s="214"/>
      <c r="Z797" s="215" t="s">
        <v>75</v>
      </c>
      <c r="AA797" s="216"/>
      <c r="AB797" s="22"/>
      <c r="AC797" s="209" t="s">
        <v>76</v>
      </c>
      <c r="AD797" s="210"/>
      <c r="AE797" s="211" t="s">
        <v>77</v>
      </c>
      <c r="AF797" s="212"/>
      <c r="AG797" s="22"/>
      <c r="AH797" s="213" t="s">
        <v>78</v>
      </c>
      <c r="AI797" s="214"/>
      <c r="AJ797" s="215" t="s">
        <v>79</v>
      </c>
      <c r="AK797" s="216"/>
      <c r="AL797" s="22"/>
      <c r="AM797" s="44" t="s">
        <v>6</v>
      </c>
      <c r="AO797" s="135" t="s">
        <v>42</v>
      </c>
      <c r="AP797" s="33"/>
      <c r="AQ797" s="32"/>
      <c r="AR797" s="32"/>
      <c r="AS797" s="32"/>
      <c r="AT797" s="32"/>
    </row>
    <row r="798" spans="2:46" ht="18.649999999999999" customHeight="1" thickTop="1" thickBot="1">
      <c r="D798" s="1">
        <v>0</v>
      </c>
      <c r="E798" s="8">
        <f t="shared" ref="E798" si="3549">$E$9*$B795</f>
        <v>1.2920988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3550">D798*I795+F798*I798-E798*J795-G798*J798</f>
        <v>0</v>
      </c>
      <c r="O798" s="9">
        <f t="shared" ref="O798" si="3551">(D798*J795+E798*I795+F798*J798+G798*I798)</f>
        <v>1.2920988</v>
      </c>
      <c r="P798" s="2">
        <f t="shared" ref="P798" si="3552">D798*K795+F798*K798-E798*L795-G798*L798</f>
        <v>6.3282199829031223</v>
      </c>
      <c r="Q798" s="8">
        <f t="shared" ref="Q798" si="3553">(D798*L795+E798*K795+F798*L798+G798*K798)</f>
        <v>0</v>
      </c>
      <c r="S798" s="1">
        <v>0</v>
      </c>
      <c r="T798" s="8">
        <f t="shared" ref="T798" si="3554">$T$9*$B795</f>
        <v>2.7571811999999998</v>
      </c>
      <c r="U798" s="2">
        <v>1</v>
      </c>
      <c r="V798" s="8">
        <v>0</v>
      </c>
      <c r="X798" s="1">
        <f t="shared" ref="X798" si="3555">N798*S795+P798*S798-O798*T795-Q798*T798</f>
        <v>0</v>
      </c>
      <c r="Y798" s="9">
        <f t="shared" ref="Y798" si="3556">(N798*T795+O798*S795+P798*T798+Q798*S798)</f>
        <v>18.740147966324809</v>
      </c>
      <c r="Z798" s="2">
        <f t="shared" ref="Z798" si="3557">N798*U795+P798*U798-O798*V795-Q798*V798</f>
        <v>6.3282199829031223</v>
      </c>
      <c r="AA798" s="8">
        <f t="shared" ref="AA798" si="3558">(N798*V795+O798*U795+P798*V798+Q798*U798)</f>
        <v>0</v>
      </c>
      <c r="AB798" s="22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3559">X798*AC795+Z798*AC798-Y798*AD795-AA798*AD798</f>
        <v>0</v>
      </c>
      <c r="AI798" s="9">
        <f t="shared" ref="AI798" si="3560">(X798*AD795+Y798*AC795+Z798*AD798+AA798*AC798)</f>
        <v>18.740147966324809</v>
      </c>
      <c r="AJ798" s="2">
        <f t="shared" ref="AJ798" si="3561">X798*AE795+Z798*AE798-Y798*AF795-AA798*AF798</f>
        <v>-28.310567282086154</v>
      </c>
      <c r="AK798" s="8">
        <f t="shared" ref="AK798" si="3562">(X798*AF795+Y798*AE795+Z798*AF798+AA798*AE798)</f>
        <v>0</v>
      </c>
      <c r="AM798" s="45">
        <f t="shared" ref="AM798" si="3563">(180/PI())*ATAN(-1*(($AH$9*AJ795+AL795+$AH$9*AJ798+AL798)/($AH$9*AI795+AK795+$AH$9*AI798+AK798)))</f>
        <v>37.065323164835334</v>
      </c>
      <c r="AO798" s="206">
        <f t="shared" ref="AO798" si="3564">20*LOG(((($AH$9*AH795+AJ795-$AH$9*AH798-AJ798)^2+($AH$9*AI795+AK795-$AH$9*AI798-AK798)^2)/(($AH$9*AH795+AJ795+$AH$9*AH798+AJ798)^2+($AH$9*AI795+AK795+$AH$9*AI798+AK798)^2))^0.5)</f>
        <v>-1.0484575434952738E-2</v>
      </c>
      <c r="AP798" s="33"/>
      <c r="AQ798" s="32"/>
      <c r="AR798" s="32"/>
      <c r="AS798" s="32"/>
      <c r="AT798" s="32"/>
    </row>
    <row r="799" spans="2:46" ht="18.649999999999999" customHeight="1">
      <c r="AO799" s="33"/>
      <c r="AP799" s="33"/>
    </row>
    <row r="800" spans="2:46" ht="18.649999999999999" customHeight="1" thickBot="1">
      <c r="D800" s="22" t="s">
        <v>80</v>
      </c>
      <c r="E800" s="22"/>
      <c r="F800" s="22"/>
      <c r="G800" s="22"/>
      <c r="H800" s="22"/>
      <c r="I800" s="22" t="s">
        <v>81</v>
      </c>
      <c r="J800" s="22"/>
      <c r="K800" s="22"/>
      <c r="L800" s="22"/>
      <c r="M800" s="23"/>
      <c r="N800" s="23"/>
      <c r="O800" s="24" t="s">
        <v>82</v>
      </c>
      <c r="P800" s="23"/>
      <c r="Q800" s="23"/>
      <c r="R800" s="23"/>
      <c r="S800" s="22"/>
      <c r="T800" s="22" t="s">
        <v>83</v>
      </c>
      <c r="U800" s="23"/>
      <c r="V800" s="23"/>
      <c r="W800" s="23"/>
      <c r="X800" s="23"/>
      <c r="Y800" s="24" t="s">
        <v>84</v>
      </c>
      <c r="Z800" s="23"/>
      <c r="AA800" s="23"/>
      <c r="AB800" s="23"/>
      <c r="AC800" s="24" t="s">
        <v>85</v>
      </c>
      <c r="AD800" s="22"/>
      <c r="AE800" s="22"/>
      <c r="AF800" s="22"/>
      <c r="AG800" s="22"/>
      <c r="AH800" s="23"/>
      <c r="AI800" s="24" t="s">
        <v>86</v>
      </c>
      <c r="AJ800" s="23"/>
      <c r="AK800" s="23"/>
      <c r="AL800" s="22"/>
    </row>
    <row r="801" spans="2:46" ht="18.649999999999999" customHeight="1" thickBot="1">
      <c r="B801" s="11"/>
      <c r="D801" s="217" t="s">
        <v>55</v>
      </c>
      <c r="E801" s="218"/>
      <c r="F801" s="219" t="s">
        <v>56</v>
      </c>
      <c r="G801" s="220"/>
      <c r="H801" s="204"/>
      <c r="I801" s="217" t="s">
        <v>87</v>
      </c>
      <c r="J801" s="218"/>
      <c r="K801" s="219" t="s">
        <v>88</v>
      </c>
      <c r="L801" s="220"/>
      <c r="M801" s="23"/>
      <c r="N801" s="213" t="s">
        <v>57</v>
      </c>
      <c r="O801" s="214"/>
      <c r="P801" s="215" t="s">
        <v>58</v>
      </c>
      <c r="Q801" s="216"/>
      <c r="R801" s="23"/>
      <c r="S801" s="217" t="s">
        <v>59</v>
      </c>
      <c r="T801" s="218"/>
      <c r="U801" s="219" t="s">
        <v>60</v>
      </c>
      <c r="V801" s="220"/>
      <c r="W801" s="22"/>
      <c r="X801" s="213" t="s">
        <v>61</v>
      </c>
      <c r="Y801" s="214"/>
      <c r="Z801" s="215" t="s">
        <v>62</v>
      </c>
      <c r="AA801" s="216"/>
      <c r="AB801" s="22"/>
      <c r="AC801" s="217" t="s">
        <v>63</v>
      </c>
      <c r="AD801" s="218"/>
      <c r="AE801" s="219" t="s">
        <v>89</v>
      </c>
      <c r="AF801" s="220"/>
      <c r="AG801" s="22"/>
      <c r="AH801" s="213" t="s">
        <v>64</v>
      </c>
      <c r="AI801" s="214"/>
      <c r="AJ801" s="215" t="s">
        <v>65</v>
      </c>
      <c r="AK801" s="216"/>
      <c r="AL801" s="22"/>
      <c r="AM801" s="25" t="s">
        <v>2</v>
      </c>
      <c r="AO801" s="132" t="s">
        <v>41</v>
      </c>
      <c r="AQ801" s="32"/>
      <c r="AR801" s="32"/>
      <c r="AS801" s="32"/>
      <c r="AT801" s="32"/>
    </row>
    <row r="802" spans="2:46" ht="18.649999999999999" customHeight="1" thickTop="1" thickBot="1">
      <c r="B802" s="36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9">
        <f t="shared" ref="L802" si="3565">IF(0=(1-$J$9*$K$9*$B802^2),10^14,$B802*$K$9/(1-$J$9*$K$9*$B802^2))</f>
        <v>-3.9593804891197677</v>
      </c>
      <c r="N802" s="1">
        <f t="shared" ref="N802" si="3566">D802*I802+F802*I805-E802*J802-G802*J805</f>
        <v>1</v>
      </c>
      <c r="O802" s="9">
        <f t="shared" ref="O802" si="3567">(D802*J802+E802*I802+F802*J805+G802*I805)</f>
        <v>0</v>
      </c>
      <c r="P802" s="2">
        <f t="shared" ref="P802" si="3568">D802*K802+F802*K805-E802*L802-G802*L805</f>
        <v>0</v>
      </c>
      <c r="Q802" s="8">
        <f t="shared" ref="Q802" si="3569">(D802*L802+E802*K802+F802*L805+G802*K805)</f>
        <v>-3.9593804891197677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3570">N802*S802+P802*S805-O802*T802-Q802*T805</f>
        <v>12.01249023288158</v>
      </c>
      <c r="Y802" s="9">
        <f t="shared" ref="Y802" si="3571">(N802*T802+O802*S802+P802*T805+Q802*S805)</f>
        <v>0</v>
      </c>
      <c r="Z802" s="2">
        <f t="shared" ref="Z802" si="3572">N802*U802+P802*U805-O802*V802-Q802*V805</f>
        <v>0</v>
      </c>
      <c r="AA802" s="8">
        <f t="shared" ref="AA802" si="3573">(N802*V802+O802*U802+P802*V805+Q802*U805)</f>
        <v>-3.9593804891197677</v>
      </c>
      <c r="AB802" s="22"/>
      <c r="AC802" s="1">
        <v>1</v>
      </c>
      <c r="AD802" s="9">
        <v>0</v>
      </c>
      <c r="AE802" s="2">
        <v>0</v>
      </c>
      <c r="AF802" s="9">
        <f t="shared" ref="AF802" si="3574">$B802*$AE$9</f>
        <v>1.864587</v>
      </c>
      <c r="AH802" s="1">
        <f t="shared" ref="AH802" si="3575">X802*AC802+Z802*AC805-Y802*AD802-AA802*AD805</f>
        <v>12.01249023288158</v>
      </c>
      <c r="AI802" s="9">
        <f t="shared" ref="AI802" si="3576">(X802*AD802+Y802*AC802+Z802*AD805+AA802*AC805)</f>
        <v>0</v>
      </c>
      <c r="AJ802" s="2">
        <f t="shared" ref="AJ802" si="3577">X802*AE802+Z802*AE805-Y802*AF802-AA802*AF805</f>
        <v>0</v>
      </c>
      <c r="AK802" s="8">
        <f t="shared" ref="AK802" si="3578">(X802*AF802+Y802*AE802+Z802*AF805+AA802*AE805)</f>
        <v>18.4389526367382</v>
      </c>
      <c r="AM802" s="26">
        <f t="shared" ref="AM802" si="3579">20*LOG((2*$AH$9)/(($AH$9*AH802+AJ802+$AH$9*AH805+AJ805)^2+($AH$9*AI802+AK802+$AH$9*AI805+AK805)^2)^0.5)</f>
        <v>-26.081666017226866</v>
      </c>
      <c r="AO802" s="133">
        <f t="shared" ref="AO802" si="3580">((AI802^2+AJ802^2+AK802^2+AL802^2)/(AI805^2+AJ805^2+AK805^2+AL805^2))^0.5</f>
        <v>0.54698822038841988</v>
      </c>
      <c r="AP802" s="13"/>
      <c r="AQ802" s="32"/>
      <c r="AR802" s="32"/>
      <c r="AS802" s="32"/>
      <c r="AT802" s="32"/>
    </row>
    <row r="803" spans="2:46" ht="18.649999999999999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O803" s="134"/>
      <c r="AP803" s="33"/>
      <c r="AQ803" s="32"/>
      <c r="AR803" s="32"/>
      <c r="AS803" s="32"/>
      <c r="AT803" s="32"/>
    </row>
    <row r="804" spans="2:46" ht="18.649999999999999" customHeight="1" thickBot="1">
      <c r="D804" s="209" t="s">
        <v>66</v>
      </c>
      <c r="E804" s="210"/>
      <c r="F804" s="211" t="s">
        <v>67</v>
      </c>
      <c r="G804" s="212"/>
      <c r="H804" s="204"/>
      <c r="I804" s="209" t="s">
        <v>68</v>
      </c>
      <c r="J804" s="210"/>
      <c r="K804" s="211" t="s">
        <v>69</v>
      </c>
      <c r="L804" s="212"/>
      <c r="N804" s="213" t="s">
        <v>70</v>
      </c>
      <c r="O804" s="214"/>
      <c r="P804" s="215" t="s">
        <v>71</v>
      </c>
      <c r="Q804" s="216"/>
      <c r="S804" s="209" t="s">
        <v>72</v>
      </c>
      <c r="T804" s="210"/>
      <c r="U804" s="211" t="s">
        <v>73</v>
      </c>
      <c r="V804" s="212"/>
      <c r="W804" s="22"/>
      <c r="X804" s="213" t="s">
        <v>74</v>
      </c>
      <c r="Y804" s="214"/>
      <c r="Z804" s="215" t="s">
        <v>75</v>
      </c>
      <c r="AA804" s="216"/>
      <c r="AB804" s="22"/>
      <c r="AC804" s="209" t="s">
        <v>76</v>
      </c>
      <c r="AD804" s="210"/>
      <c r="AE804" s="211" t="s">
        <v>77</v>
      </c>
      <c r="AF804" s="212"/>
      <c r="AG804" s="22"/>
      <c r="AH804" s="213" t="s">
        <v>78</v>
      </c>
      <c r="AI804" s="214"/>
      <c r="AJ804" s="215" t="s">
        <v>79</v>
      </c>
      <c r="AK804" s="216"/>
      <c r="AL804" s="22"/>
      <c r="AM804" s="44" t="s">
        <v>6</v>
      </c>
      <c r="AO804" s="135" t="s">
        <v>42</v>
      </c>
      <c r="AP804" s="33"/>
      <c r="AQ804" s="32"/>
      <c r="AR804" s="32"/>
      <c r="AS804" s="32"/>
      <c r="AT804" s="32"/>
    </row>
    <row r="805" spans="2:46" ht="18.649999999999999" customHeight="1" thickTop="1" thickBot="1">
      <c r="D805" s="1">
        <v>0</v>
      </c>
      <c r="E805" s="8">
        <f t="shared" ref="E805" si="3581">$E$9*$B802</f>
        <v>1.3034330000000001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3582">D805*I802+F805*I805-E805*J802-G805*J805</f>
        <v>0</v>
      </c>
      <c r="O805" s="9">
        <f t="shared" ref="O805" si="3583">(D805*J802+E805*I802+F805*J805+G805*I805)</f>
        <v>1.3034330000000001</v>
      </c>
      <c r="P805" s="2">
        <f t="shared" ref="P805" si="3584">D805*K802+F805*K805-E805*L802-G805*L805</f>
        <v>6.1607871890748465</v>
      </c>
      <c r="Q805" s="8">
        <f t="shared" ref="Q805" si="3585">(D805*L802+E805*K802+F805*L805+G805*K805)</f>
        <v>0</v>
      </c>
      <c r="S805" s="1">
        <v>0</v>
      </c>
      <c r="T805" s="8">
        <f t="shared" ref="T805" si="3586">$T$9*$B802</f>
        <v>2.7813669999999999</v>
      </c>
      <c r="U805" s="2">
        <v>1</v>
      </c>
      <c r="V805" s="8">
        <v>0</v>
      </c>
      <c r="X805" s="1">
        <f t="shared" ref="X805" si="3587">N805*S802+P805*S805-O805*T802-Q805*T805</f>
        <v>0</v>
      </c>
      <c r="Y805" s="9">
        <f t="shared" ref="Y805" si="3588">(N805*T802+O805*S802+P805*T805+Q805*S805)</f>
        <v>18.438843181715541</v>
      </c>
      <c r="Z805" s="2">
        <f t="shared" ref="Z805" si="3589">N805*U802+P805*U805-O805*V802-Q805*V805</f>
        <v>6.1607871890748465</v>
      </c>
      <c r="AA805" s="8">
        <f t="shared" ref="AA805" si="3590">(N805*V802+O805*U802+P805*V805+Q805*U805)</f>
        <v>0</v>
      </c>
      <c r="AB805" s="22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3591">X805*AC802+Z805*AC805-Y805*AD802-AA805*AD805</f>
        <v>0</v>
      </c>
      <c r="AI805" s="9">
        <f t="shared" ref="AI805" si="3592">(X805*AD802+Y805*AC802+Z805*AD805+AA805*AC805)</f>
        <v>18.438843181715541</v>
      </c>
      <c r="AJ805" s="2">
        <f t="shared" ref="AJ805" si="3593">X805*AE802+Z805*AE805-Y805*AF802-AA805*AF805</f>
        <v>-28.220040102590588</v>
      </c>
      <c r="AK805" s="8">
        <f t="shared" ref="AK805" si="3594">(X805*AF802+Y805*AE802+Z805*AF805+AA805*AE805)</f>
        <v>0</v>
      </c>
      <c r="AM805" s="45">
        <f t="shared" ref="AM805" si="3595">(180/PI())*ATAN(-1*(($AH$9*AJ802+AL802+$AH$9*AJ805+AL805)/($AH$9*AI802+AK802+$AH$9*AI805+AK805)))</f>
        <v>37.424344244563272</v>
      </c>
      <c r="AO805" s="206">
        <f t="shared" ref="AO805" si="3596">20*LOG(((($AH$9*AH802+AJ802-$AH$9*AH805-AJ805)^2+($AH$9*AI802+AK802-$AH$9*AI805-AK805)^2)/(($AH$9*AH802+AJ802+$AH$9*AH805+AJ805)^2+($AH$9*AI802+AK802+$AH$9*AI805+AK805)^2))^0.5)</f>
        <v>-1.0718982168466635E-2</v>
      </c>
      <c r="AP805" s="33"/>
      <c r="AQ805" s="32"/>
      <c r="AR805" s="32"/>
      <c r="AS805" s="32"/>
      <c r="AT805" s="32"/>
    </row>
    <row r="806" spans="2:46" ht="18.649999999999999" customHeight="1">
      <c r="AO806" s="33"/>
      <c r="AP806" s="33"/>
    </row>
    <row r="807" spans="2:46" ht="18.649999999999999" customHeight="1" thickBot="1">
      <c r="D807" s="22" t="s">
        <v>80</v>
      </c>
      <c r="E807" s="22"/>
      <c r="F807" s="22"/>
      <c r="G807" s="22"/>
      <c r="H807" s="22"/>
      <c r="I807" s="22" t="s">
        <v>81</v>
      </c>
      <c r="J807" s="22"/>
      <c r="K807" s="22"/>
      <c r="L807" s="22"/>
      <c r="M807" s="23"/>
      <c r="N807" s="23"/>
      <c r="O807" s="24" t="s">
        <v>82</v>
      </c>
      <c r="P807" s="23"/>
      <c r="Q807" s="23"/>
      <c r="R807" s="23"/>
      <c r="S807" s="22"/>
      <c r="T807" s="22" t="s">
        <v>83</v>
      </c>
      <c r="U807" s="23"/>
      <c r="V807" s="23"/>
      <c r="W807" s="23"/>
      <c r="X807" s="23"/>
      <c r="Y807" s="24" t="s">
        <v>84</v>
      </c>
      <c r="Z807" s="23"/>
      <c r="AA807" s="23"/>
      <c r="AB807" s="23"/>
      <c r="AC807" s="24" t="s">
        <v>85</v>
      </c>
      <c r="AD807" s="22"/>
      <c r="AE807" s="22"/>
      <c r="AF807" s="22"/>
      <c r="AG807" s="22"/>
      <c r="AH807" s="23"/>
      <c r="AI807" s="24" t="s">
        <v>86</v>
      </c>
      <c r="AJ807" s="23"/>
      <c r="AK807" s="23"/>
      <c r="AL807" s="22"/>
    </row>
    <row r="808" spans="2:46" ht="18.649999999999999" customHeight="1" thickBot="1">
      <c r="B808" s="11"/>
      <c r="D808" s="217" t="s">
        <v>55</v>
      </c>
      <c r="E808" s="218"/>
      <c r="F808" s="219" t="s">
        <v>56</v>
      </c>
      <c r="G808" s="220"/>
      <c r="H808" s="204"/>
      <c r="I808" s="217" t="s">
        <v>87</v>
      </c>
      <c r="J808" s="218"/>
      <c r="K808" s="219" t="s">
        <v>88</v>
      </c>
      <c r="L808" s="220"/>
      <c r="M808" s="23"/>
      <c r="N808" s="213" t="s">
        <v>57</v>
      </c>
      <c r="O808" s="214"/>
      <c r="P808" s="215" t="s">
        <v>58</v>
      </c>
      <c r="Q808" s="216"/>
      <c r="R808" s="23"/>
      <c r="S808" s="217" t="s">
        <v>59</v>
      </c>
      <c r="T808" s="218"/>
      <c r="U808" s="219" t="s">
        <v>60</v>
      </c>
      <c r="V808" s="220"/>
      <c r="W808" s="22"/>
      <c r="X808" s="213" t="s">
        <v>61</v>
      </c>
      <c r="Y808" s="214"/>
      <c r="Z808" s="215" t="s">
        <v>62</v>
      </c>
      <c r="AA808" s="216"/>
      <c r="AB808" s="22"/>
      <c r="AC808" s="217" t="s">
        <v>63</v>
      </c>
      <c r="AD808" s="218"/>
      <c r="AE808" s="219" t="s">
        <v>89</v>
      </c>
      <c r="AF808" s="220"/>
      <c r="AG808" s="22"/>
      <c r="AH808" s="213" t="s">
        <v>64</v>
      </c>
      <c r="AI808" s="214"/>
      <c r="AJ808" s="215" t="s">
        <v>65</v>
      </c>
      <c r="AK808" s="216"/>
      <c r="AL808" s="22"/>
      <c r="AM808" s="25" t="s">
        <v>2</v>
      </c>
      <c r="AO808" s="132" t="s">
        <v>41</v>
      </c>
      <c r="AQ808" s="32"/>
      <c r="AR808" s="32"/>
      <c r="AS808" s="32"/>
      <c r="AT808" s="32"/>
    </row>
    <row r="809" spans="2:46" ht="18.649999999999999" customHeight="1" thickTop="1" thickBot="1">
      <c r="B809" s="36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9">
        <f t="shared" ref="L809" si="3597">IF(0=(1-$J$9*$K$9*$B809^2),10^14,$B809*$K$9/(1-$J$9*$K$9*$B809^2))</f>
        <v>-3.8086476711839521</v>
      </c>
      <c r="N809" s="1">
        <f t="shared" ref="N809" si="3598">D809*I809+F809*I812-E809*J809-G809*J812</f>
        <v>1</v>
      </c>
      <c r="O809" s="9">
        <f t="shared" ref="O809" si="3599">(D809*J809+E809*I809+F809*J812+G809*I812)</f>
        <v>0</v>
      </c>
      <c r="P809" s="2">
        <f t="shared" ref="P809" si="3600">D809*K809+F809*K812-E809*L809-G809*L812</f>
        <v>0</v>
      </c>
      <c r="Q809" s="8">
        <f t="shared" ref="Q809" si="3601">(D809*L809+E809*K809+F809*L812+G809*K812)</f>
        <v>-3.8086476711839521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3602">N809*S809+P809*S812-O809*T809-Q809*T812</f>
        <v>11.685362138103615</v>
      </c>
      <c r="Y809" s="9">
        <f t="shared" ref="Y809" si="3603">(N809*T809+O809*S809+P809*T812+Q809*S812)</f>
        <v>0</v>
      </c>
      <c r="Z809" s="2">
        <f t="shared" ref="Z809" si="3604">N809*U809+P809*U812-O809*V809-Q809*V812</f>
        <v>0</v>
      </c>
      <c r="AA809" s="8">
        <f t="shared" ref="AA809" si="3605">(N809*V809+O809*U809+P809*V812+Q809*U812)</f>
        <v>-3.8086476711839521</v>
      </c>
      <c r="AB809" s="22"/>
      <c r="AC809" s="1">
        <v>1</v>
      </c>
      <c r="AD809" s="9">
        <v>0</v>
      </c>
      <c r="AE809" s="2">
        <v>0</v>
      </c>
      <c r="AF809" s="9">
        <f t="shared" ref="AF809" si="3606">$B809*$AE$9</f>
        <v>1.8808007999999998</v>
      </c>
      <c r="AH809" s="1">
        <f t="shared" ref="AH809" si="3607">X809*AC809+Z809*AC812-Y809*AD809-AA809*AD812</f>
        <v>11.685362138103615</v>
      </c>
      <c r="AI809" s="9">
        <f t="shared" ref="AI809" si="3608">(X809*AD809+Y809*AC809+Z809*AD812+AA809*AC812)</f>
        <v>0</v>
      </c>
      <c r="AJ809" s="2">
        <f t="shared" ref="AJ809" si="3609">X809*AE809+Z809*AE812-Y809*AF809-AA809*AF812</f>
        <v>0</v>
      </c>
      <c r="AK809" s="8">
        <f t="shared" ref="AK809" si="3610">(X809*AF809+Y809*AE809+Z809*AF812+AA809*AE812)</f>
        <v>18.169190786451036</v>
      </c>
      <c r="AM809" s="26">
        <f t="shared" ref="AM809" si="3611">20*LOG((2*$AH$9)/(($AH$9*AH809+AJ809+$AH$9*AH812+AJ812)^2+($AH$9*AI809+AK809+$AH$9*AI812+AK812)^2)^0.5)</f>
        <v>-25.998958234699423</v>
      </c>
      <c r="AO809" s="133">
        <f t="shared" ref="AO809" si="3612">((AI809^2+AJ809^2+AK809^2+AL809^2)/(AI812^2+AJ812^2+AK812^2+AL812^2))^0.5</f>
        <v>0.542091161222784</v>
      </c>
      <c r="AP809" s="13"/>
      <c r="AQ809" s="32"/>
      <c r="AR809" s="32"/>
      <c r="AS809" s="32"/>
      <c r="AT809" s="32"/>
    </row>
    <row r="810" spans="2:46" ht="18.649999999999999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O810" s="134"/>
      <c r="AP810" s="33"/>
      <c r="AQ810" s="32"/>
      <c r="AR810" s="32"/>
      <c r="AS810" s="32"/>
      <c r="AT810" s="32"/>
    </row>
    <row r="811" spans="2:46" ht="18.649999999999999" customHeight="1" thickBot="1">
      <c r="D811" s="209" t="s">
        <v>66</v>
      </c>
      <c r="E811" s="210"/>
      <c r="F811" s="211" t="s">
        <v>67</v>
      </c>
      <c r="G811" s="212"/>
      <c r="H811" s="204"/>
      <c r="I811" s="209" t="s">
        <v>68</v>
      </c>
      <c r="J811" s="210"/>
      <c r="K811" s="211" t="s">
        <v>69</v>
      </c>
      <c r="L811" s="212"/>
      <c r="N811" s="213" t="s">
        <v>70</v>
      </c>
      <c r="O811" s="214"/>
      <c r="P811" s="215" t="s">
        <v>71</v>
      </c>
      <c r="Q811" s="216"/>
      <c r="S811" s="209" t="s">
        <v>72</v>
      </c>
      <c r="T811" s="210"/>
      <c r="U811" s="211" t="s">
        <v>73</v>
      </c>
      <c r="V811" s="212"/>
      <c r="W811" s="22"/>
      <c r="X811" s="213" t="s">
        <v>74</v>
      </c>
      <c r="Y811" s="214"/>
      <c r="Z811" s="215" t="s">
        <v>75</v>
      </c>
      <c r="AA811" s="216"/>
      <c r="AB811" s="22"/>
      <c r="AC811" s="209" t="s">
        <v>76</v>
      </c>
      <c r="AD811" s="210"/>
      <c r="AE811" s="211" t="s">
        <v>77</v>
      </c>
      <c r="AF811" s="212"/>
      <c r="AG811" s="22"/>
      <c r="AH811" s="213" t="s">
        <v>78</v>
      </c>
      <c r="AI811" s="214"/>
      <c r="AJ811" s="215" t="s">
        <v>79</v>
      </c>
      <c r="AK811" s="216"/>
      <c r="AL811" s="22"/>
      <c r="AM811" s="44" t="s">
        <v>6</v>
      </c>
      <c r="AO811" s="135" t="s">
        <v>42</v>
      </c>
      <c r="AP811" s="33"/>
      <c r="AQ811" s="32"/>
      <c r="AR811" s="32"/>
      <c r="AS811" s="32"/>
      <c r="AT811" s="32"/>
    </row>
    <row r="812" spans="2:46" ht="18.649999999999999" customHeight="1" thickTop="1" thickBot="1">
      <c r="D812" s="1">
        <v>0</v>
      </c>
      <c r="E812" s="8">
        <f t="shared" ref="E812" si="3613">$E$9*$B809</f>
        <v>1.3147671999999999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3614">D812*I809+F812*I812-E812*J809-G812*J812</f>
        <v>0</v>
      </c>
      <c r="O812" s="9">
        <f t="shared" ref="O812" si="3615">(D812*J809+E812*I809+F812*J812+G812*I812)</f>
        <v>1.3147671999999999</v>
      </c>
      <c r="P812" s="2">
        <f t="shared" ref="P812" si="3616">D812*K809+F812*K812-E812*L809-G812*L812</f>
        <v>6.0074850344290454</v>
      </c>
      <c r="Q812" s="8">
        <f t="shared" ref="Q812" si="3617">(D812*L809+E812*K809+F812*L812+G812*K812)</f>
        <v>0</v>
      </c>
      <c r="S812" s="1">
        <v>0</v>
      </c>
      <c r="T812" s="8">
        <f t="shared" ref="T812" si="3618">$T$9*$B809</f>
        <v>2.8055527999999996</v>
      </c>
      <c r="U812" s="2">
        <v>1</v>
      </c>
      <c r="V812" s="8">
        <v>0</v>
      </c>
      <c r="X812" s="1">
        <f t="shared" ref="X812" si="3619">N812*S809+P812*S812-O812*T809-Q812*T812</f>
        <v>0</v>
      </c>
      <c r="Y812" s="9">
        <f t="shared" ref="Y812" si="3620">(N812*T809+O812*S809+P812*T812+Q812*S812)</f>
        <v>18.169083659300501</v>
      </c>
      <c r="Z812" s="2">
        <f t="shared" ref="Z812" si="3621">N812*U809+P812*U812-O812*V809-Q812*V812</f>
        <v>6.0074850344290454</v>
      </c>
      <c r="AA812" s="8">
        <f t="shared" ref="AA812" si="3622">(N812*V809+O812*U809+P812*V812+Q812*U812)</f>
        <v>0</v>
      </c>
      <c r="AB812" s="22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3623">X812*AC809+Z812*AC812-Y812*AD809-AA812*AD812</f>
        <v>0</v>
      </c>
      <c r="AI812" s="9">
        <f t="shared" ref="AI812" si="3624">(X812*AD809+Y812*AC809+Z812*AD812+AA812*AC812)</f>
        <v>18.169083659300501</v>
      </c>
      <c r="AJ812" s="2">
        <f t="shared" ref="AJ812" si="3625">X812*AE809+Z812*AE812-Y812*AF809-AA812*AF812</f>
        <v>-28.164942047250264</v>
      </c>
      <c r="AK812" s="8">
        <f t="shared" ref="AK812" si="3626">(X812*AF809+Y812*AE809+Z812*AF812+AA812*AE812)</f>
        <v>0</v>
      </c>
      <c r="AM812" s="45">
        <f t="shared" ref="AM812" si="3627">(180/PI())*ATAN(-1*(($AH$9*AJ809+AL809+$AH$9*AJ812+AL812)/($AH$9*AI809+AK809+$AH$9*AI812+AK812)))</f>
        <v>37.77842207099274</v>
      </c>
      <c r="AO812" s="206">
        <f t="shared" ref="AO812" si="3628">20*LOG(((($AH$9*AH809+AJ809-$AH$9*AH812-AJ812)^2+($AH$9*AI809+AK809-$AH$9*AI812-AK812)^2)/(($AH$9*AH809+AJ809+$AH$9*AH812+AJ812)^2+($AH$9*AI809+AK809+$AH$9*AI812+AK812)^2))^0.5)</f>
        <v>-1.0925331916595506E-2</v>
      </c>
      <c r="AP812" s="33"/>
      <c r="AQ812" s="32"/>
      <c r="AR812" s="32"/>
      <c r="AS812" s="32"/>
      <c r="AT812" s="32"/>
    </row>
    <row r="813" spans="2:46" ht="18.649999999999999" customHeight="1">
      <c r="AO813" s="33"/>
      <c r="AP813" s="33"/>
    </row>
    <row r="814" spans="2:46" ht="18.649999999999999" customHeight="1" thickBot="1">
      <c r="D814" s="22" t="s">
        <v>80</v>
      </c>
      <c r="E814" s="22"/>
      <c r="F814" s="22"/>
      <c r="G814" s="22"/>
      <c r="H814" s="22"/>
      <c r="I814" s="22" t="s">
        <v>81</v>
      </c>
      <c r="J814" s="22"/>
      <c r="K814" s="22"/>
      <c r="L814" s="22"/>
      <c r="M814" s="23"/>
      <c r="N814" s="23"/>
      <c r="O814" s="24" t="s">
        <v>82</v>
      </c>
      <c r="P814" s="23"/>
      <c r="Q814" s="23"/>
      <c r="R814" s="23"/>
      <c r="S814" s="22"/>
      <c r="T814" s="22" t="s">
        <v>83</v>
      </c>
      <c r="U814" s="23"/>
      <c r="V814" s="23"/>
      <c r="W814" s="23"/>
      <c r="X814" s="23"/>
      <c r="Y814" s="24" t="s">
        <v>84</v>
      </c>
      <c r="Z814" s="23"/>
      <c r="AA814" s="23"/>
      <c r="AB814" s="23"/>
      <c r="AC814" s="24" t="s">
        <v>85</v>
      </c>
      <c r="AD814" s="22"/>
      <c r="AE814" s="22"/>
      <c r="AF814" s="22"/>
      <c r="AG814" s="22"/>
      <c r="AH814" s="23"/>
      <c r="AI814" s="24" t="s">
        <v>86</v>
      </c>
      <c r="AJ814" s="23"/>
      <c r="AK814" s="23"/>
      <c r="AL814" s="22"/>
    </row>
    <row r="815" spans="2:46" ht="18.649999999999999" customHeight="1" thickBot="1">
      <c r="B815" s="11"/>
      <c r="D815" s="217" t="s">
        <v>55</v>
      </c>
      <c r="E815" s="218"/>
      <c r="F815" s="219" t="s">
        <v>56</v>
      </c>
      <c r="G815" s="220"/>
      <c r="H815" s="204"/>
      <c r="I815" s="217" t="s">
        <v>87</v>
      </c>
      <c r="J815" s="218"/>
      <c r="K815" s="219" t="s">
        <v>88</v>
      </c>
      <c r="L815" s="220"/>
      <c r="M815" s="23"/>
      <c r="N815" s="213" t="s">
        <v>57</v>
      </c>
      <c r="O815" s="214"/>
      <c r="P815" s="215" t="s">
        <v>58</v>
      </c>
      <c r="Q815" s="216"/>
      <c r="R815" s="23"/>
      <c r="S815" s="217" t="s">
        <v>59</v>
      </c>
      <c r="T815" s="218"/>
      <c r="U815" s="219" t="s">
        <v>60</v>
      </c>
      <c r="V815" s="220"/>
      <c r="W815" s="22"/>
      <c r="X815" s="213" t="s">
        <v>61</v>
      </c>
      <c r="Y815" s="214"/>
      <c r="Z815" s="215" t="s">
        <v>62</v>
      </c>
      <c r="AA815" s="216"/>
      <c r="AB815" s="22"/>
      <c r="AC815" s="217" t="s">
        <v>63</v>
      </c>
      <c r="AD815" s="218"/>
      <c r="AE815" s="219" t="s">
        <v>89</v>
      </c>
      <c r="AF815" s="220"/>
      <c r="AG815" s="22"/>
      <c r="AH815" s="213" t="s">
        <v>64</v>
      </c>
      <c r="AI815" s="214"/>
      <c r="AJ815" s="215" t="s">
        <v>65</v>
      </c>
      <c r="AK815" s="216"/>
      <c r="AL815" s="22"/>
      <c r="AM815" s="25" t="s">
        <v>2</v>
      </c>
      <c r="AO815" s="132" t="s">
        <v>41</v>
      </c>
      <c r="AQ815" s="32"/>
      <c r="AR815" s="32"/>
      <c r="AS815" s="32"/>
      <c r="AT815" s="32"/>
    </row>
    <row r="816" spans="2:46" ht="18.649999999999999" customHeight="1" thickTop="1" thickBot="1">
      <c r="B816" s="36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9">
        <f t="shared" ref="L816" si="3629">IF(0=(1-$J$9*$K$9*$B816^2),10^14,$B816*$K$9/(1-$J$9*$K$9*$B816^2))</f>
        <v>-3.6698643832700188</v>
      </c>
      <c r="N816" s="1">
        <f t="shared" ref="N816" si="3630">D816*I816+F816*I819-E816*J816-G816*J819</f>
        <v>1</v>
      </c>
      <c r="O816" s="9">
        <f t="shared" ref="O816" si="3631">(D816*J816+E816*I816+F816*J819+G816*I819)</f>
        <v>0</v>
      </c>
      <c r="P816" s="2">
        <f t="shared" ref="P816" si="3632">D816*K816+F816*K819-E816*L816-G816*L819</f>
        <v>0</v>
      </c>
      <c r="Q816" s="8">
        <f t="shared" ref="Q816" si="3633">(D816*L816+E816*K816+F816*L819+G816*K819)</f>
        <v>-3.6698643832700188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3634">N816*S816+P816*S819-O816*T816-Q816*T819</f>
        <v>11.384756902104366</v>
      </c>
      <c r="Y816" s="9">
        <f t="shared" ref="Y816" si="3635">(N816*T816+O816*S816+P816*T819+Q816*S819)</f>
        <v>0</v>
      </c>
      <c r="Z816" s="2">
        <f t="shared" ref="Z816" si="3636">N816*U816+P816*U819-O816*V816-Q816*V819</f>
        <v>0</v>
      </c>
      <c r="AA816" s="8">
        <f t="shared" ref="AA816" si="3637">(N816*V816+O816*U816+P816*V819+Q816*U819)</f>
        <v>-3.6698643832700188</v>
      </c>
      <c r="AB816" s="22"/>
      <c r="AC816" s="1">
        <v>1</v>
      </c>
      <c r="AD816" s="9">
        <v>0</v>
      </c>
      <c r="AE816" s="2">
        <v>0</v>
      </c>
      <c r="AF816" s="9">
        <f t="shared" ref="AF816" si="3638">$B816*$AE$9</f>
        <v>1.8970145999999999</v>
      </c>
      <c r="AH816" s="1">
        <f t="shared" ref="AH816" si="3639">X816*AC816+Z816*AC819-Y816*AD816-AA816*AD819</f>
        <v>11.384756902104366</v>
      </c>
      <c r="AI816" s="9">
        <f t="shared" ref="AI816" si="3640">(X816*AD816+Y816*AC816+Z816*AD819+AA816*AC819)</f>
        <v>0</v>
      </c>
      <c r="AJ816" s="2">
        <f t="shared" ref="AJ816" si="3641">X816*AE816+Z816*AE819-Y816*AF816-AA816*AF819</f>
        <v>0</v>
      </c>
      <c r="AK816" s="8">
        <f t="shared" ref="AK816" si="3642">(X816*AF816+Y816*AE816+Z816*AF819+AA816*AE819)</f>
        <v>17.927185677472735</v>
      </c>
      <c r="AM816" s="26">
        <f t="shared" ref="AM816" si="3643">20*LOG((2*$AH$9)/(($AH$9*AH816+AJ816+$AH$9*AH819+AJ819)^2+($AH$9*AI816+AK816+$AH$9*AI819+AK819)^2)^0.5)</f>
        <v>-25.928179708286493</v>
      </c>
      <c r="AO816" s="133">
        <f t="shared" ref="AO816" si="3644">((AI816^2+AJ816^2+AK816^2+AL816^2)/(AI819^2+AJ819^2+AK819^2+AL819^2))^0.5</f>
        <v>0.53728317815340687</v>
      </c>
      <c r="AP816" s="13"/>
      <c r="AQ816" s="32"/>
      <c r="AR816" s="32"/>
      <c r="AS816" s="32"/>
      <c r="AT816" s="32"/>
    </row>
    <row r="817" spans="2:46" ht="18.649999999999999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O817" s="134"/>
      <c r="AP817" s="33"/>
      <c r="AQ817" s="32"/>
      <c r="AR817" s="32"/>
      <c r="AS817" s="32"/>
      <c r="AT817" s="32"/>
    </row>
    <row r="818" spans="2:46" ht="18.649999999999999" customHeight="1" thickBot="1">
      <c r="D818" s="209" t="s">
        <v>66</v>
      </c>
      <c r="E818" s="210"/>
      <c r="F818" s="211" t="s">
        <v>67</v>
      </c>
      <c r="G818" s="212"/>
      <c r="H818" s="204"/>
      <c r="I818" s="209" t="s">
        <v>68</v>
      </c>
      <c r="J818" s="210"/>
      <c r="K818" s="211" t="s">
        <v>69</v>
      </c>
      <c r="L818" s="212"/>
      <c r="N818" s="213" t="s">
        <v>70</v>
      </c>
      <c r="O818" s="214"/>
      <c r="P818" s="215" t="s">
        <v>71</v>
      </c>
      <c r="Q818" s="216"/>
      <c r="S818" s="209" t="s">
        <v>72</v>
      </c>
      <c r="T818" s="210"/>
      <c r="U818" s="211" t="s">
        <v>73</v>
      </c>
      <c r="V818" s="212"/>
      <c r="W818" s="22"/>
      <c r="X818" s="213" t="s">
        <v>74</v>
      </c>
      <c r="Y818" s="214"/>
      <c r="Z818" s="215" t="s">
        <v>75</v>
      </c>
      <c r="AA818" s="216"/>
      <c r="AB818" s="22"/>
      <c r="AC818" s="209" t="s">
        <v>76</v>
      </c>
      <c r="AD818" s="210"/>
      <c r="AE818" s="211" t="s">
        <v>77</v>
      </c>
      <c r="AF818" s="212"/>
      <c r="AG818" s="22"/>
      <c r="AH818" s="213" t="s">
        <v>78</v>
      </c>
      <c r="AI818" s="214"/>
      <c r="AJ818" s="215" t="s">
        <v>79</v>
      </c>
      <c r="AK818" s="216"/>
      <c r="AL818" s="22"/>
      <c r="AM818" s="44" t="s">
        <v>6</v>
      </c>
      <c r="AO818" s="135" t="s">
        <v>42</v>
      </c>
      <c r="AP818" s="33"/>
      <c r="AQ818" s="32"/>
      <c r="AR818" s="32"/>
      <c r="AS818" s="32"/>
      <c r="AT818" s="32"/>
    </row>
    <row r="819" spans="2:46" ht="18.649999999999999" customHeight="1" thickTop="1" thickBot="1">
      <c r="D819" s="1">
        <v>0</v>
      </c>
      <c r="E819" s="8">
        <f t="shared" ref="E819" si="3645">$E$9*$B816</f>
        <v>1.3261014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3646">D819*I816+F819*I819-E819*J816-G819*J819</f>
        <v>0</v>
      </c>
      <c r="O819" s="9">
        <f t="shared" ref="O819" si="3647">(D819*J816+E819*I816+F819*J819+G819*I819)</f>
        <v>1.3261014</v>
      </c>
      <c r="P819" s="2">
        <f t="shared" ref="P819" si="3648">D819*K816+F819*K819-E819*L816-G819*L819</f>
        <v>5.8666122964645089</v>
      </c>
      <c r="Q819" s="8">
        <f t="shared" ref="Q819" si="3649">(D819*L816+E819*K816+F819*L819+G819*K819)</f>
        <v>0</v>
      </c>
      <c r="S819" s="1">
        <v>0</v>
      </c>
      <c r="T819" s="8">
        <f t="shared" ref="T819" si="3650">$T$9*$B816</f>
        <v>2.8297385999999998</v>
      </c>
      <c r="U819" s="2">
        <v>1</v>
      </c>
      <c r="V819" s="8">
        <v>0</v>
      </c>
      <c r="X819" s="1">
        <f t="shared" ref="X819" si="3651">N819*S816+P819*S819-O819*T816-Q819*T819</f>
        <v>0</v>
      </c>
      <c r="Y819" s="9">
        <f t="shared" ref="Y819" si="3652">(N819*T816+O819*S816+P819*T819+Q819*S819)</f>
        <v>17.927080666540263</v>
      </c>
      <c r="Z819" s="2">
        <f t="shared" ref="Z819" si="3653">N819*U816+P819*U819-O819*V816-Q819*V819</f>
        <v>5.8666122964645089</v>
      </c>
      <c r="AA819" s="8">
        <f t="shared" ref="AA819" si="3654">(N819*V816+O819*U816+P819*V819+Q819*U819)</f>
        <v>0</v>
      </c>
      <c r="AB819" s="22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3655">X819*AC816+Z819*AC819-Y819*AD816-AA819*AD819</f>
        <v>0</v>
      </c>
      <c r="AI819" s="9">
        <f t="shared" ref="AI819" si="3656">(X819*AD816+Y819*AC816+Z819*AD819+AA819*AC819)</f>
        <v>17.927080666540263</v>
      </c>
      <c r="AJ819" s="2">
        <f t="shared" ref="AJ819" si="3657">X819*AE816+Z819*AE819-Y819*AF816-AA819*AF819</f>
        <v>-28.141321463340098</v>
      </c>
      <c r="AK819" s="8">
        <f t="shared" ref="AK819" si="3658">(X819*AF816+Y819*AE816+Z819*AF819+AA819*AE819)</f>
        <v>0</v>
      </c>
      <c r="AM819" s="45">
        <f t="shared" ref="AM819" si="3659">(180/PI())*ATAN(-1*(($AH$9*AJ816+AL816+$AH$9*AJ819+AL819)/($AH$9*AI816+AK816+$AH$9*AI819+AK819)))</f>
        <v>38.127684000532867</v>
      </c>
      <c r="AO819" s="206">
        <f t="shared" ref="AO819" si="3660">20*LOG(((($AH$9*AH816+AJ816-$AH$9*AH819-AJ819)^2+($AH$9*AI816+AK816-$AH$9*AI819-AK819)^2)/(($AH$9*AH816+AJ816+$AH$9*AH819+AJ819)^2+($AH$9*AI816+AK816+$AH$9*AI819+AK819)^2))^0.5)</f>
        <v>-1.1105074486128847E-2</v>
      </c>
      <c r="AP819" s="33"/>
      <c r="AQ819" s="32"/>
      <c r="AR819" s="32"/>
      <c r="AS819" s="32"/>
      <c r="AT819" s="32"/>
    </row>
    <row r="820" spans="2:46" ht="18.649999999999999" customHeight="1">
      <c r="AO820" s="33"/>
      <c r="AP820" s="33"/>
    </row>
    <row r="821" spans="2:46" ht="18.649999999999999" customHeight="1" thickBot="1">
      <c r="D821" s="22" t="s">
        <v>80</v>
      </c>
      <c r="E821" s="22"/>
      <c r="F821" s="22"/>
      <c r="G821" s="22"/>
      <c r="H821" s="22"/>
      <c r="I821" s="22" t="s">
        <v>81</v>
      </c>
      <c r="J821" s="22"/>
      <c r="K821" s="22"/>
      <c r="L821" s="22"/>
      <c r="M821" s="23"/>
      <c r="N821" s="23"/>
      <c r="O821" s="24" t="s">
        <v>82</v>
      </c>
      <c r="P821" s="23"/>
      <c r="Q821" s="23"/>
      <c r="R821" s="23"/>
      <c r="S821" s="22"/>
      <c r="T821" s="22" t="s">
        <v>83</v>
      </c>
      <c r="U821" s="23"/>
      <c r="V821" s="23"/>
      <c r="W821" s="23"/>
      <c r="X821" s="23"/>
      <c r="Y821" s="24" t="s">
        <v>84</v>
      </c>
      <c r="Z821" s="23"/>
      <c r="AA821" s="23"/>
      <c r="AB821" s="23"/>
      <c r="AC821" s="24" t="s">
        <v>85</v>
      </c>
      <c r="AD821" s="22"/>
      <c r="AE821" s="22"/>
      <c r="AF821" s="22"/>
      <c r="AG821" s="22"/>
      <c r="AH821" s="23"/>
      <c r="AI821" s="24" t="s">
        <v>86</v>
      </c>
      <c r="AJ821" s="23"/>
      <c r="AK821" s="23"/>
      <c r="AL821" s="22"/>
    </row>
    <row r="822" spans="2:46" ht="18.649999999999999" customHeight="1" thickBot="1">
      <c r="B822" s="11"/>
      <c r="D822" s="217" t="s">
        <v>55</v>
      </c>
      <c r="E822" s="218"/>
      <c r="F822" s="219" t="s">
        <v>56</v>
      </c>
      <c r="G822" s="220"/>
      <c r="H822" s="204"/>
      <c r="I822" s="217" t="s">
        <v>87</v>
      </c>
      <c r="J822" s="218"/>
      <c r="K822" s="219" t="s">
        <v>88</v>
      </c>
      <c r="L822" s="220"/>
      <c r="M822" s="23"/>
      <c r="N822" s="213" t="s">
        <v>57</v>
      </c>
      <c r="O822" s="214"/>
      <c r="P822" s="215" t="s">
        <v>58</v>
      </c>
      <c r="Q822" s="216"/>
      <c r="R822" s="23"/>
      <c r="S822" s="217" t="s">
        <v>59</v>
      </c>
      <c r="T822" s="218"/>
      <c r="U822" s="219" t="s">
        <v>60</v>
      </c>
      <c r="V822" s="220"/>
      <c r="W822" s="22"/>
      <c r="X822" s="213" t="s">
        <v>61</v>
      </c>
      <c r="Y822" s="214"/>
      <c r="Z822" s="215" t="s">
        <v>62</v>
      </c>
      <c r="AA822" s="216"/>
      <c r="AB822" s="22"/>
      <c r="AC822" s="217" t="s">
        <v>63</v>
      </c>
      <c r="AD822" s="218"/>
      <c r="AE822" s="219" t="s">
        <v>89</v>
      </c>
      <c r="AF822" s="220"/>
      <c r="AG822" s="22"/>
      <c r="AH822" s="213" t="s">
        <v>64</v>
      </c>
      <c r="AI822" s="214"/>
      <c r="AJ822" s="215" t="s">
        <v>65</v>
      </c>
      <c r="AK822" s="216"/>
      <c r="AL822" s="22"/>
      <c r="AM822" s="25" t="s">
        <v>2</v>
      </c>
      <c r="AO822" s="132" t="s">
        <v>41</v>
      </c>
      <c r="AQ822" s="32"/>
      <c r="AR822" s="32"/>
      <c r="AS822" s="32"/>
      <c r="AT822" s="32"/>
    </row>
    <row r="823" spans="2:46" ht="18.649999999999999" customHeight="1" thickTop="1" thickBot="1">
      <c r="B823" s="36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9">
        <f t="shared" ref="L823" si="3661">IF(0=(1-$J$9*$K$9*$B823^2),10^14,$B823*$K$9/(1-$J$9*$K$9*$B823^2))</f>
        <v>-3.5416509305670973</v>
      </c>
      <c r="N823" s="1">
        <f t="shared" ref="N823" si="3662">D823*I823+F823*I826-E823*J823-G823*J826</f>
        <v>1</v>
      </c>
      <c r="O823" s="9">
        <f t="shared" ref="O823" si="3663">(D823*J823+E823*I823+F823*J826+G823*I826)</f>
        <v>0</v>
      </c>
      <c r="P823" s="2">
        <f t="shared" ref="P823" si="3664">D823*K823+F823*K826-E823*L823-G823*L826</f>
        <v>0</v>
      </c>
      <c r="Q823" s="8">
        <f t="shared" ref="Q823" si="3665">(D823*L823+E823*K823+F823*L826+G823*K826)</f>
        <v>-3.5416509305670973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3666">N823*S823+P823*S826-O823*T823-Q823*T826</f>
        <v>11.107604007028145</v>
      </c>
      <c r="Y823" s="9">
        <f t="shared" ref="Y823" si="3667">(N823*T823+O823*S823+P823*T826+Q823*S826)</f>
        <v>0</v>
      </c>
      <c r="Z823" s="2">
        <f t="shared" ref="Z823" si="3668">N823*U823+P823*U826-O823*V823-Q823*V826</f>
        <v>0</v>
      </c>
      <c r="AA823" s="8">
        <f t="shared" ref="AA823" si="3669">(N823*V823+O823*U823+P823*V826+Q823*U826)</f>
        <v>-3.5416509305670973</v>
      </c>
      <c r="AB823" s="22"/>
      <c r="AC823" s="1">
        <v>1</v>
      </c>
      <c r="AD823" s="9">
        <v>0</v>
      </c>
      <c r="AE823" s="2">
        <v>0</v>
      </c>
      <c r="AF823" s="9">
        <f t="shared" ref="AF823" si="3670">$B823*$AE$9</f>
        <v>1.9132283999999999</v>
      </c>
      <c r="AH823" s="1">
        <f t="shared" ref="AH823" si="3671">X823*AC823+Z823*AC826-Y823*AD823-AA823*AD826</f>
        <v>11.107604007028145</v>
      </c>
      <c r="AI823" s="9">
        <f t="shared" ref="AI823" si="3672">(X823*AD823+Y823*AC823+Z823*AD826+AA823*AC826)</f>
        <v>0</v>
      </c>
      <c r="AJ823" s="2">
        <f t="shared" ref="AJ823" si="3673">X823*AE823+Z823*AE826-Y823*AF823-AA823*AF826</f>
        <v>0</v>
      </c>
      <c r="AK823" s="8">
        <f t="shared" ref="AK823" si="3674">(X823*AF823+Y823*AE823+Z823*AF826+AA823*AE826)</f>
        <v>17.70973251163295</v>
      </c>
      <c r="AM823" s="26">
        <f t="shared" ref="AM823" si="3675">20*LOG((2*$AH$9)/(($AH$9*AH823+AJ823+$AH$9*AH826+AJ826)^2+($AH$9*AI823+AK823+$AH$9*AI826+AK826)^2)^0.5)</f>
        <v>-25.86821419603757</v>
      </c>
      <c r="AO823" s="133">
        <f t="shared" ref="AO823" si="3676">((AI823^2+AJ823^2+AK823^2+AL823^2)/(AI826^2+AJ826^2+AK826^2+AL826^2))^0.5</f>
        <v>0.53256174498487652</v>
      </c>
      <c r="AP823" s="13"/>
      <c r="AQ823" s="32"/>
      <c r="AR823" s="32"/>
      <c r="AS823" s="32"/>
      <c r="AT823" s="32"/>
    </row>
    <row r="824" spans="2:46" ht="18.649999999999999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O824" s="134"/>
      <c r="AP824" s="33"/>
      <c r="AQ824" s="32"/>
      <c r="AR824" s="32"/>
      <c r="AS824" s="32"/>
      <c r="AT824" s="32"/>
    </row>
    <row r="825" spans="2:46" ht="18.649999999999999" customHeight="1" thickBot="1">
      <c r="D825" s="209" t="s">
        <v>66</v>
      </c>
      <c r="E825" s="210"/>
      <c r="F825" s="211" t="s">
        <v>67</v>
      </c>
      <c r="G825" s="212"/>
      <c r="H825" s="204"/>
      <c r="I825" s="209" t="s">
        <v>68</v>
      </c>
      <c r="J825" s="210"/>
      <c r="K825" s="211" t="s">
        <v>69</v>
      </c>
      <c r="L825" s="212"/>
      <c r="N825" s="213" t="s">
        <v>70</v>
      </c>
      <c r="O825" s="214"/>
      <c r="P825" s="215" t="s">
        <v>71</v>
      </c>
      <c r="Q825" s="216"/>
      <c r="S825" s="209" t="s">
        <v>72</v>
      </c>
      <c r="T825" s="210"/>
      <c r="U825" s="211" t="s">
        <v>73</v>
      </c>
      <c r="V825" s="212"/>
      <c r="W825" s="22"/>
      <c r="X825" s="213" t="s">
        <v>74</v>
      </c>
      <c r="Y825" s="214"/>
      <c r="Z825" s="215" t="s">
        <v>75</v>
      </c>
      <c r="AA825" s="216"/>
      <c r="AB825" s="22"/>
      <c r="AC825" s="209" t="s">
        <v>76</v>
      </c>
      <c r="AD825" s="210"/>
      <c r="AE825" s="211" t="s">
        <v>77</v>
      </c>
      <c r="AF825" s="212"/>
      <c r="AG825" s="22"/>
      <c r="AH825" s="213" t="s">
        <v>78</v>
      </c>
      <c r="AI825" s="214"/>
      <c r="AJ825" s="215" t="s">
        <v>79</v>
      </c>
      <c r="AK825" s="216"/>
      <c r="AL825" s="22"/>
      <c r="AM825" s="44" t="s">
        <v>6</v>
      </c>
      <c r="AO825" s="135" t="s">
        <v>42</v>
      </c>
      <c r="AP825" s="33"/>
      <c r="AQ825" s="32"/>
      <c r="AR825" s="32"/>
      <c r="AS825" s="32"/>
      <c r="AT825" s="32"/>
    </row>
    <row r="826" spans="2:46" ht="18.649999999999999" customHeight="1" thickTop="1" thickBot="1">
      <c r="D826" s="1">
        <v>0</v>
      </c>
      <c r="E826" s="8">
        <f t="shared" ref="E826" si="3677">$E$9*$B823</f>
        <v>1.3374356000000001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3678">D826*I823+F826*I826-E826*J823-G826*J826</f>
        <v>0</v>
      </c>
      <c r="O826" s="9">
        <f t="shared" ref="O826" si="3679">(D826*J823+E826*I823+F826*J826+G826*I826)</f>
        <v>1.3374356000000001</v>
      </c>
      <c r="P826" s="2">
        <f t="shared" ref="P826" si="3680">D826*K823+F826*K826-E826*L823-G826*L826</f>
        <v>5.7367300373135643</v>
      </c>
      <c r="Q826" s="8">
        <f t="shared" ref="Q826" si="3681">(D826*L823+E826*K823+F826*L826+G826*K826)</f>
        <v>0</v>
      </c>
      <c r="S826" s="1">
        <v>0</v>
      </c>
      <c r="T826" s="8">
        <f t="shared" ref="T826" si="3682">$T$9*$B823</f>
        <v>2.8539243999999999</v>
      </c>
      <c r="U826" s="2">
        <v>1</v>
      </c>
      <c r="V826" s="8">
        <v>0</v>
      </c>
      <c r="X826" s="1">
        <f t="shared" ref="X826" si="3683">N826*S823+P826*S826-O826*T823-Q826*T826</f>
        <v>0</v>
      </c>
      <c r="Y826" s="9">
        <f t="shared" ref="Y826" si="3684">(N826*T823+O826*S823+P826*T826+Q826*S826)</f>
        <v>17.70962942970209</v>
      </c>
      <c r="Z826" s="2">
        <f t="shared" ref="Z826" si="3685">N826*U823+P826*U826-O826*V823-Q826*V826</f>
        <v>5.7367300373135643</v>
      </c>
      <c r="AA826" s="8">
        <f t="shared" ref="AA826" si="3686">(N826*V823+O826*U823+P826*V826+Q826*U826)</f>
        <v>0</v>
      </c>
      <c r="AB826" s="22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3687">X826*AC823+Z826*AC826-Y826*AD823-AA826*AD826</f>
        <v>0</v>
      </c>
      <c r="AI826" s="9">
        <f t="shared" ref="AI826" si="3688">(X826*AD823+Y826*AC823+Z826*AD826+AA826*AC826)</f>
        <v>17.70962942970209</v>
      </c>
      <c r="AJ826" s="2">
        <f t="shared" ref="AJ826" si="3689">X826*AE823+Z826*AE826-Y826*AF823-AA826*AF826</f>
        <v>-28.145835941068277</v>
      </c>
      <c r="AK826" s="8">
        <f t="shared" ref="AK826" si="3690">(X826*AF823+Y826*AE823+Z826*AF826+AA826*AE826)</f>
        <v>0</v>
      </c>
      <c r="AM826" s="45">
        <f t="shared" ref="AM826" si="3691">(180/PI())*ATAN(-1*(($AH$9*AJ823+AL823+$AH$9*AJ826+AL826)/($AH$9*AI823+AK823+$AH$9*AI826+AK826)))</f>
        <v>38.472251174442945</v>
      </c>
      <c r="AO826" s="206">
        <f t="shared" ref="AO826" si="3692">20*LOG(((($AH$9*AH823+AJ823-$AH$9*AH826-AJ826)^2+($AH$9*AI823+AK823-$AH$9*AI826-AK826)^2)/(($AH$9*AH823+AJ823+$AH$9*AH826+AJ826)^2+($AH$9*AI823+AK823+$AH$9*AI826+AK826)^2))^0.5)</f>
        <v>-1.1259672368195332E-2</v>
      </c>
      <c r="AP826" s="33"/>
      <c r="AQ826" s="32"/>
      <c r="AR826" s="32"/>
      <c r="AS826" s="32"/>
      <c r="AT826" s="32"/>
    </row>
    <row r="827" spans="2:46" ht="18.649999999999999" customHeight="1">
      <c r="AO827" s="33"/>
      <c r="AP827" s="33"/>
    </row>
    <row r="828" spans="2:46" ht="18.649999999999999" customHeight="1" thickBot="1">
      <c r="D828" s="22" t="s">
        <v>80</v>
      </c>
      <c r="E828" s="22"/>
      <c r="F828" s="22"/>
      <c r="G828" s="22"/>
      <c r="H828" s="22"/>
      <c r="I828" s="22" t="s">
        <v>81</v>
      </c>
      <c r="J828" s="22"/>
      <c r="K828" s="22"/>
      <c r="L828" s="22"/>
      <c r="M828" s="23"/>
      <c r="N828" s="23"/>
      <c r="O828" s="24" t="s">
        <v>82</v>
      </c>
      <c r="P828" s="23"/>
      <c r="Q828" s="23"/>
      <c r="R828" s="23"/>
      <c r="S828" s="22"/>
      <c r="T828" s="22" t="s">
        <v>83</v>
      </c>
      <c r="U828" s="23"/>
      <c r="V828" s="23"/>
      <c r="W828" s="23"/>
      <c r="X828" s="23"/>
      <c r="Y828" s="24" t="s">
        <v>84</v>
      </c>
      <c r="Z828" s="23"/>
      <c r="AA828" s="23"/>
      <c r="AB828" s="23"/>
      <c r="AC828" s="24" t="s">
        <v>85</v>
      </c>
      <c r="AD828" s="22"/>
      <c r="AE828" s="22"/>
      <c r="AF828" s="22"/>
      <c r="AG828" s="22"/>
      <c r="AH828" s="23"/>
      <c r="AI828" s="24" t="s">
        <v>86</v>
      </c>
      <c r="AJ828" s="23"/>
      <c r="AK828" s="23"/>
      <c r="AL828" s="22"/>
    </row>
    <row r="829" spans="2:46" ht="18.649999999999999" customHeight="1" thickBot="1">
      <c r="B829" s="11"/>
      <c r="D829" s="217" t="s">
        <v>55</v>
      </c>
      <c r="E829" s="218"/>
      <c r="F829" s="219" t="s">
        <v>56</v>
      </c>
      <c r="G829" s="220"/>
      <c r="H829" s="204"/>
      <c r="I829" s="217" t="s">
        <v>87</v>
      </c>
      <c r="J829" s="218"/>
      <c r="K829" s="219" t="s">
        <v>88</v>
      </c>
      <c r="L829" s="220"/>
      <c r="M829" s="23"/>
      <c r="N829" s="213" t="s">
        <v>57</v>
      </c>
      <c r="O829" s="214"/>
      <c r="P829" s="215" t="s">
        <v>58</v>
      </c>
      <c r="Q829" s="216"/>
      <c r="R829" s="23"/>
      <c r="S829" s="217" t="s">
        <v>59</v>
      </c>
      <c r="T829" s="218"/>
      <c r="U829" s="219" t="s">
        <v>60</v>
      </c>
      <c r="V829" s="220"/>
      <c r="W829" s="22"/>
      <c r="X829" s="213" t="s">
        <v>61</v>
      </c>
      <c r="Y829" s="214"/>
      <c r="Z829" s="215" t="s">
        <v>62</v>
      </c>
      <c r="AA829" s="216"/>
      <c r="AB829" s="22"/>
      <c r="AC829" s="217" t="s">
        <v>63</v>
      </c>
      <c r="AD829" s="218"/>
      <c r="AE829" s="219" t="s">
        <v>89</v>
      </c>
      <c r="AF829" s="220"/>
      <c r="AG829" s="22"/>
      <c r="AH829" s="213" t="s">
        <v>64</v>
      </c>
      <c r="AI829" s="214"/>
      <c r="AJ829" s="215" t="s">
        <v>65</v>
      </c>
      <c r="AK829" s="216"/>
      <c r="AL829" s="22"/>
      <c r="AM829" s="25" t="s">
        <v>2</v>
      </c>
      <c r="AO829" s="132" t="s">
        <v>41</v>
      </c>
      <c r="AQ829" s="32"/>
      <c r="AR829" s="32"/>
      <c r="AS829" s="32"/>
      <c r="AT829" s="32"/>
    </row>
    <row r="830" spans="2:46" ht="18.649999999999999" customHeight="1" thickTop="1" thickBot="1">
      <c r="B830" s="36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9">
        <f t="shared" ref="L830" si="3693">IF(0=(1-$J$9*$K$9*$B830^2),10^14,$B830*$K$9/(1-$J$9*$K$9*$B830^2))</f>
        <v>-3.4228323755450409</v>
      </c>
      <c r="N830" s="1">
        <f t="shared" ref="N830" si="3694">D830*I830+F830*I833-E830*J830-G830*J833</f>
        <v>1</v>
      </c>
      <c r="O830" s="9">
        <f t="shared" ref="O830" si="3695">(D830*J830+E830*I830+F830*J833+G830*I833)</f>
        <v>0</v>
      </c>
      <c r="P830" s="2">
        <f t="shared" ref="P830" si="3696">D830*K830+F830*K833-E830*L830-G830*L833</f>
        <v>0</v>
      </c>
      <c r="Q830" s="8">
        <f t="shared" ref="Q830" si="3697">(D830*L830+E830*K830+F830*L833+G830*K833)</f>
        <v>-3.4228323755450409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3698">N830*S830+P830*S833-O830*T830-Q830*T833</f>
        <v>10.851288772946411</v>
      </c>
      <c r="Y830" s="9">
        <f t="shared" ref="Y830" si="3699">(N830*T830+O830*S830+P830*T833+Q830*S833)</f>
        <v>0</v>
      </c>
      <c r="Z830" s="2">
        <f t="shared" ref="Z830" si="3700">N830*U830+P830*U833-O830*V830-Q830*V833</f>
        <v>0</v>
      </c>
      <c r="AA830" s="8">
        <f t="shared" ref="AA830" si="3701">(N830*V830+O830*U830+P830*V833+Q830*U833)</f>
        <v>-3.4228323755450409</v>
      </c>
      <c r="AB830" s="22"/>
      <c r="AC830" s="1">
        <v>1</v>
      </c>
      <c r="AD830" s="9">
        <v>0</v>
      </c>
      <c r="AE830" s="2">
        <v>0</v>
      </c>
      <c r="AF830" s="9">
        <f t="shared" ref="AF830" si="3702">$B830*$AE$9</f>
        <v>1.9294422</v>
      </c>
      <c r="AH830" s="1">
        <f t="shared" ref="AH830" si="3703">X830*AC830+Z830*AC833-Y830*AD830-AA830*AD833</f>
        <v>10.851288772946411</v>
      </c>
      <c r="AI830" s="9">
        <f t="shared" ref="AI830" si="3704">(X830*AD830+Y830*AC830+Z830*AD833+AA830*AC833)</f>
        <v>0</v>
      </c>
      <c r="AJ830" s="2">
        <f t="shared" ref="AJ830" si="3705">X830*AE830+Z830*AE833-Y830*AF830-AA830*AF833</f>
        <v>0</v>
      </c>
      <c r="AK830" s="8">
        <f t="shared" ref="AK830" si="3706">(X830*AF830+Y830*AE830+Z830*AF833+AA830*AE833)</f>
        <v>17.514102107363982</v>
      </c>
      <c r="AM830" s="26">
        <f t="shared" ref="AM830" si="3707">20*LOG((2*$AH$9)/(($AH$9*AH830+AJ830+$AH$9*AH833+AJ833)^2+($AH$9*AI830+AK830+$AH$9*AI833+AK833)^2)^0.5)</f>
        <v>-25.818078022630182</v>
      </c>
      <c r="AO830" s="133">
        <f t="shared" ref="AO830" si="3708">((AI830^2+AJ830^2+AK830^2+AL830^2)/(AI833^2+AJ833^2+AK833^2+AL833^2))^0.5</f>
        <v>0.52792443918394127</v>
      </c>
      <c r="AP830" s="13"/>
      <c r="AQ830" s="32"/>
      <c r="AR830" s="32"/>
      <c r="AS830" s="32"/>
      <c r="AT830" s="32"/>
    </row>
    <row r="831" spans="2:46" ht="18.649999999999999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O831" s="134"/>
      <c r="AP831" s="33"/>
      <c r="AQ831" s="32"/>
      <c r="AR831" s="32"/>
      <c r="AS831" s="32"/>
      <c r="AT831" s="32"/>
    </row>
    <row r="832" spans="2:46" ht="18.649999999999999" customHeight="1" thickBot="1">
      <c r="D832" s="209" t="s">
        <v>66</v>
      </c>
      <c r="E832" s="210"/>
      <c r="F832" s="211" t="s">
        <v>67</v>
      </c>
      <c r="G832" s="212"/>
      <c r="H832" s="204"/>
      <c r="I832" s="209" t="s">
        <v>68</v>
      </c>
      <c r="J832" s="210"/>
      <c r="K832" s="211" t="s">
        <v>69</v>
      </c>
      <c r="L832" s="212"/>
      <c r="N832" s="213" t="s">
        <v>70</v>
      </c>
      <c r="O832" s="214"/>
      <c r="P832" s="215" t="s">
        <v>71</v>
      </c>
      <c r="Q832" s="216"/>
      <c r="S832" s="209" t="s">
        <v>72</v>
      </c>
      <c r="T832" s="210"/>
      <c r="U832" s="211" t="s">
        <v>73</v>
      </c>
      <c r="V832" s="212"/>
      <c r="W832" s="22"/>
      <c r="X832" s="213" t="s">
        <v>74</v>
      </c>
      <c r="Y832" s="214"/>
      <c r="Z832" s="215" t="s">
        <v>75</v>
      </c>
      <c r="AA832" s="216"/>
      <c r="AB832" s="22"/>
      <c r="AC832" s="209" t="s">
        <v>76</v>
      </c>
      <c r="AD832" s="210"/>
      <c r="AE832" s="211" t="s">
        <v>77</v>
      </c>
      <c r="AF832" s="212"/>
      <c r="AG832" s="22"/>
      <c r="AH832" s="213" t="s">
        <v>78</v>
      </c>
      <c r="AI832" s="214"/>
      <c r="AJ832" s="215" t="s">
        <v>79</v>
      </c>
      <c r="AK832" s="216"/>
      <c r="AL832" s="22"/>
      <c r="AM832" s="44" t="s">
        <v>6</v>
      </c>
      <c r="AO832" s="135" t="s">
        <v>42</v>
      </c>
      <c r="AP832" s="33"/>
      <c r="AQ832" s="32"/>
      <c r="AR832" s="32"/>
      <c r="AS832" s="32"/>
      <c r="AT832" s="32"/>
    </row>
    <row r="833" spans="2:46" ht="18.649999999999999" customHeight="1" thickTop="1" thickBot="1">
      <c r="D833" s="1">
        <v>0</v>
      </c>
      <c r="E833" s="8">
        <f t="shared" ref="E833" si="3709">$E$9*$B830</f>
        <v>1.3487698000000001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3710">D833*I830+F833*I833-E833*J830-G833*J833</f>
        <v>0</v>
      </c>
      <c r="O833" s="9">
        <f t="shared" ref="O833" si="3711">(D833*J830+E833*I830+F833*J833+G833*I833)</f>
        <v>1.3487698000000001</v>
      </c>
      <c r="P833" s="2">
        <f t="shared" ref="P833" si="3712">D833*K830+F833*K833-E833*L830-G833*L833</f>
        <v>5.6166129385974104</v>
      </c>
      <c r="Q833" s="8">
        <f t="shared" ref="Q833" si="3713">(D833*L830+E833*K830+F833*L833+G833*K833)</f>
        <v>0</v>
      </c>
      <c r="S833" s="1">
        <v>0</v>
      </c>
      <c r="T833" s="8">
        <f t="shared" ref="T833" si="3714">$T$9*$B830</f>
        <v>2.8781101999999996</v>
      </c>
      <c r="U833" s="2">
        <v>1</v>
      </c>
      <c r="V833" s="8">
        <v>0</v>
      </c>
      <c r="X833" s="1">
        <f t="shared" ref="X833" si="3715">N833*S830+P833*S833-O833*T830-Q833*T833</f>
        <v>0</v>
      </c>
      <c r="Y833" s="9">
        <f t="shared" ref="Y833" si="3716">(N833*T830+O833*S830+P833*T833+Q833*S833)</f>
        <v>17.514000788029179</v>
      </c>
      <c r="Z833" s="2">
        <f t="shared" ref="Z833" si="3717">N833*U830+P833*U833-O833*V830-Q833*V833</f>
        <v>5.6166129385974104</v>
      </c>
      <c r="AA833" s="8">
        <f t="shared" ref="AA833" si="3718">(N833*V830+O833*U830+P833*V833+Q833*U833)</f>
        <v>0</v>
      </c>
      <c r="AB833" s="22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3719">X833*AC830+Z833*AC833-Y833*AD830-AA833*AD833</f>
        <v>0</v>
      </c>
      <c r="AI833" s="9">
        <f t="shared" ref="AI833" si="3720">(X833*AD830+Y833*AC830+Z833*AD833+AA833*AC833)</f>
        <v>17.514000788029179</v>
      </c>
      <c r="AJ833" s="2">
        <f t="shared" ref="AJ833" si="3721">X833*AE830+Z833*AE833-Y833*AF830-AA833*AF833</f>
        <v>-28.175639272659343</v>
      </c>
      <c r="AK833" s="8">
        <f t="shared" ref="AK833" si="3722">(X833*AF830+Y833*AE830+Z833*AF833+AA833*AE833)</f>
        <v>0</v>
      </c>
      <c r="AM833" s="45">
        <f t="shared" ref="AM833" si="3723">(180/PI())*ATAN(-1*(($AH$9*AJ830+AL830+$AH$9*AJ833+AL833)/($AH$9*AI830+AK830+$AH$9*AI833+AK833)))</f>
        <v>38.812238994399458</v>
      </c>
      <c r="AO833" s="206">
        <f t="shared" ref="AO833" si="3724">20*LOG(((($AH$9*AH830+AJ830-$AH$9*AH833-AJ833)^2+($AH$9*AI830+AK830-$AH$9*AI833-AK833)^2)/(($AH$9*AH830+AJ830+$AH$9*AH833+AJ833)^2+($AH$9*AI830+AK830+$AH$9*AI833+AK833)^2))^0.5)</f>
        <v>-1.1390581968590467E-2</v>
      </c>
      <c r="AP833" s="33"/>
      <c r="AQ833" s="32"/>
      <c r="AR833" s="32"/>
      <c r="AS833" s="32"/>
      <c r="AT833" s="32"/>
    </row>
    <row r="834" spans="2:46" ht="18.649999999999999" customHeight="1">
      <c r="AO834" s="33"/>
      <c r="AP834" s="33"/>
    </row>
    <row r="835" spans="2:46" ht="18.649999999999999" customHeight="1" thickBot="1">
      <c r="D835" s="22" t="s">
        <v>80</v>
      </c>
      <c r="E835" s="22"/>
      <c r="F835" s="22"/>
      <c r="G835" s="22"/>
      <c r="H835" s="22"/>
      <c r="I835" s="22" t="s">
        <v>81</v>
      </c>
      <c r="J835" s="22"/>
      <c r="K835" s="22"/>
      <c r="L835" s="22"/>
      <c r="M835" s="23"/>
      <c r="N835" s="23"/>
      <c r="O835" s="24" t="s">
        <v>82</v>
      </c>
      <c r="P835" s="23"/>
      <c r="Q835" s="23"/>
      <c r="R835" s="23"/>
      <c r="S835" s="22"/>
      <c r="T835" s="22" t="s">
        <v>83</v>
      </c>
      <c r="U835" s="23"/>
      <c r="V835" s="23"/>
      <c r="W835" s="23"/>
      <c r="X835" s="23"/>
      <c r="Y835" s="24" t="s">
        <v>84</v>
      </c>
      <c r="Z835" s="23"/>
      <c r="AA835" s="23"/>
      <c r="AB835" s="23"/>
      <c r="AC835" s="24" t="s">
        <v>85</v>
      </c>
      <c r="AD835" s="22"/>
      <c r="AE835" s="22"/>
      <c r="AF835" s="22"/>
      <c r="AG835" s="22"/>
      <c r="AH835" s="23"/>
      <c r="AI835" s="24" t="s">
        <v>86</v>
      </c>
      <c r="AJ835" s="23"/>
      <c r="AK835" s="23"/>
      <c r="AL835" s="22"/>
    </row>
    <row r="836" spans="2:46" ht="18.649999999999999" customHeight="1" thickBot="1">
      <c r="B836" s="11"/>
      <c r="D836" s="217" t="s">
        <v>55</v>
      </c>
      <c r="E836" s="218"/>
      <c r="F836" s="219" t="s">
        <v>56</v>
      </c>
      <c r="G836" s="220"/>
      <c r="H836" s="204"/>
      <c r="I836" s="217" t="s">
        <v>87</v>
      </c>
      <c r="J836" s="218"/>
      <c r="K836" s="219" t="s">
        <v>88</v>
      </c>
      <c r="L836" s="220"/>
      <c r="M836" s="23"/>
      <c r="N836" s="213" t="s">
        <v>57</v>
      </c>
      <c r="O836" s="214"/>
      <c r="P836" s="215" t="s">
        <v>58</v>
      </c>
      <c r="Q836" s="216"/>
      <c r="R836" s="23"/>
      <c r="S836" s="217" t="s">
        <v>59</v>
      </c>
      <c r="T836" s="218"/>
      <c r="U836" s="219" t="s">
        <v>60</v>
      </c>
      <c r="V836" s="220"/>
      <c r="W836" s="22"/>
      <c r="X836" s="213" t="s">
        <v>61</v>
      </c>
      <c r="Y836" s="214"/>
      <c r="Z836" s="215" t="s">
        <v>62</v>
      </c>
      <c r="AA836" s="216"/>
      <c r="AB836" s="22"/>
      <c r="AC836" s="217" t="s">
        <v>63</v>
      </c>
      <c r="AD836" s="218"/>
      <c r="AE836" s="219" t="s">
        <v>89</v>
      </c>
      <c r="AF836" s="220"/>
      <c r="AG836" s="22"/>
      <c r="AH836" s="213" t="s">
        <v>64</v>
      </c>
      <c r="AI836" s="214"/>
      <c r="AJ836" s="215" t="s">
        <v>65</v>
      </c>
      <c r="AK836" s="216"/>
      <c r="AL836" s="22"/>
      <c r="AM836" s="25" t="s">
        <v>2</v>
      </c>
      <c r="AO836" s="132" t="s">
        <v>41</v>
      </c>
      <c r="AQ836" s="32"/>
      <c r="AR836" s="32"/>
      <c r="AS836" s="32"/>
      <c r="AT836" s="32"/>
    </row>
    <row r="837" spans="2:46" ht="18.649999999999999" customHeight="1" thickTop="1" thickBot="1">
      <c r="B837" s="36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9">
        <f t="shared" ref="L837" si="3725">IF(0=(1-$J$9*$K$9*$B837^2),10^14,$B837*$K$9/(1-$J$9*$K$9*$B837^2))</f>
        <v>-3.3124019073660649</v>
      </c>
      <c r="N837" s="1">
        <f t="shared" ref="N837" si="3726">D837*I837+F837*I840-E837*J837-G837*J840</f>
        <v>1</v>
      </c>
      <c r="O837" s="9">
        <f t="shared" ref="O837" si="3727">(D837*J837+E837*I837+F837*J840+G837*I840)</f>
        <v>0</v>
      </c>
      <c r="P837" s="2">
        <f t="shared" ref="P837" si="3728">D837*K837+F837*K840-E837*L837-G837*L840</f>
        <v>0</v>
      </c>
      <c r="Q837" s="8">
        <f t="shared" ref="Q837" si="3729">(D837*L837+E837*K837+F837*L840+G837*K840)</f>
        <v>-3.3124019073660649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3730">N837*S837+P837*S840-O837*T837-Q837*T840</f>
        <v>10.613570806140899</v>
      </c>
      <c r="Y837" s="9">
        <f t="shared" ref="Y837" si="3731">(N837*T837+O837*S837+P837*T840+Q837*S840)</f>
        <v>0</v>
      </c>
      <c r="Z837" s="2">
        <f t="shared" ref="Z837" si="3732">N837*U837+P837*U840-O837*V837-Q837*V840</f>
        <v>0</v>
      </c>
      <c r="AA837" s="8">
        <f t="shared" ref="AA837" si="3733">(N837*V837+O837*U837+P837*V840+Q837*U840)</f>
        <v>-3.3124019073660649</v>
      </c>
      <c r="AB837" s="22"/>
      <c r="AC837" s="1">
        <v>1</v>
      </c>
      <c r="AD837" s="9">
        <v>0</v>
      </c>
      <c r="AE837" s="2">
        <v>0</v>
      </c>
      <c r="AF837" s="9">
        <f t="shared" ref="AF837" si="3734">$B837*$AE$9</f>
        <v>1.9456560000000001</v>
      </c>
      <c r="AH837" s="1">
        <f t="shared" ref="AH837" si="3735">X837*AC837+Z837*AC840-Y837*AD837-AA837*AD840</f>
        <v>10.613570806140899</v>
      </c>
      <c r="AI837" s="9">
        <f t="shared" ref="AI837" si="3736">(X837*AD837+Y837*AC837+Z837*AD840+AA837*AC840)</f>
        <v>0</v>
      </c>
      <c r="AJ837" s="2">
        <f t="shared" ref="AJ837" si="3737">X837*AE837+Z837*AE840-Y837*AF837-AA837*AF840</f>
        <v>0</v>
      </c>
      <c r="AK837" s="8">
        <f t="shared" ref="AK837" si="3738">(X837*AF837+Y837*AE837+Z837*AF840+AA837*AE840)</f>
        <v>17.337955813026813</v>
      </c>
      <c r="AM837" s="26">
        <f t="shared" ref="AM837" si="3739">20*LOG((2*$AH$9)/(($AH$9*AH837+AJ837+$AH$9*AH840+AJ840)^2+($AH$9*AI837+AK837+$AH$9*AI840+AK840)^2)^0.5)</f>
        <v>-25.776900476493712</v>
      </c>
      <c r="AO837" s="133">
        <f t="shared" ref="AO837" si="3740">((AI837^2+AJ837^2+AK837^2+AL837^2)/(AI840^2+AJ840^2+AK840^2+AL840^2))^0.5</f>
        <v>0.52336893584341793</v>
      </c>
      <c r="AP837" s="13"/>
      <c r="AQ837" s="32"/>
      <c r="AR837" s="32"/>
      <c r="AS837" s="32"/>
      <c r="AT837" s="32"/>
    </row>
    <row r="838" spans="2:46" ht="18.649999999999999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O838" s="134"/>
      <c r="AP838" s="33"/>
      <c r="AQ838" s="32"/>
      <c r="AR838" s="32"/>
      <c r="AS838" s="32"/>
      <c r="AT838" s="32"/>
    </row>
    <row r="839" spans="2:46" ht="18.649999999999999" customHeight="1" thickBot="1">
      <c r="D839" s="209" t="s">
        <v>66</v>
      </c>
      <c r="E839" s="210"/>
      <c r="F839" s="211" t="s">
        <v>67</v>
      </c>
      <c r="G839" s="212"/>
      <c r="H839" s="204"/>
      <c r="I839" s="209" t="s">
        <v>68</v>
      </c>
      <c r="J839" s="210"/>
      <c r="K839" s="211" t="s">
        <v>69</v>
      </c>
      <c r="L839" s="212"/>
      <c r="N839" s="213" t="s">
        <v>70</v>
      </c>
      <c r="O839" s="214"/>
      <c r="P839" s="215" t="s">
        <v>71</v>
      </c>
      <c r="Q839" s="216"/>
      <c r="S839" s="209" t="s">
        <v>72</v>
      </c>
      <c r="T839" s="210"/>
      <c r="U839" s="211" t="s">
        <v>73</v>
      </c>
      <c r="V839" s="212"/>
      <c r="W839" s="22"/>
      <c r="X839" s="213" t="s">
        <v>74</v>
      </c>
      <c r="Y839" s="214"/>
      <c r="Z839" s="215" t="s">
        <v>75</v>
      </c>
      <c r="AA839" s="216"/>
      <c r="AB839" s="22"/>
      <c r="AC839" s="209" t="s">
        <v>76</v>
      </c>
      <c r="AD839" s="210"/>
      <c r="AE839" s="211" t="s">
        <v>77</v>
      </c>
      <c r="AF839" s="212"/>
      <c r="AG839" s="22"/>
      <c r="AH839" s="213" t="s">
        <v>78</v>
      </c>
      <c r="AI839" s="214"/>
      <c r="AJ839" s="215" t="s">
        <v>79</v>
      </c>
      <c r="AK839" s="216"/>
      <c r="AL839" s="22"/>
      <c r="AM839" s="44" t="s">
        <v>6</v>
      </c>
      <c r="AO839" s="135" t="s">
        <v>42</v>
      </c>
      <c r="AP839" s="33"/>
      <c r="AQ839" s="32"/>
      <c r="AR839" s="32"/>
      <c r="AS839" s="32"/>
      <c r="AT839" s="32"/>
    </row>
    <row r="840" spans="2:46" ht="18.649999999999999" customHeight="1" thickTop="1" thickBot="1">
      <c r="D840" s="1">
        <v>0</v>
      </c>
      <c r="E840" s="8">
        <f t="shared" ref="E840" si="3741">$E$9*$B837</f>
        <v>1.360104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3742">D840*I837+F840*I840-E840*J837-G840*J840</f>
        <v>0</v>
      </c>
      <c r="O840" s="9">
        <f t="shared" ref="O840" si="3743">(D840*J837+E840*I837+F840*J840+G840*I840)</f>
        <v>1.360104</v>
      </c>
      <c r="P840" s="2">
        <f t="shared" ref="P840" si="3744">D840*K837+F840*K840-E840*L837-G840*L840</f>
        <v>5.5052110838162145</v>
      </c>
      <c r="Q840" s="8">
        <f t="shared" ref="Q840" si="3745">(D840*L837+E840*K837+F840*L840+G840*K840)</f>
        <v>0</v>
      </c>
      <c r="S840" s="1">
        <v>0</v>
      </c>
      <c r="T840" s="8">
        <f t="shared" ref="T840" si="3746">$T$9*$B837</f>
        <v>2.9022959999999998</v>
      </c>
      <c r="U840" s="2">
        <v>1</v>
      </c>
      <c r="V840" s="8">
        <v>0</v>
      </c>
      <c r="X840" s="1">
        <f t="shared" ref="X840" si="3747">N840*S837+P840*S840-O840*T837-Q840*T840</f>
        <v>0</v>
      </c>
      <c r="Y840" s="9">
        <f t="shared" ref="Y840" si="3748">(N840*T837+O840*S837+P840*T840+Q840*S840)</f>
        <v>17.337856107715464</v>
      </c>
      <c r="Z840" s="2">
        <f t="shared" ref="Z840" si="3749">N840*U837+P840*U840-O840*V837-Q840*V840</f>
        <v>5.5052110838162145</v>
      </c>
      <c r="AA840" s="8">
        <f t="shared" ref="AA840" si="3750">(N840*V837+O840*U837+P840*V840+Q840*U840)</f>
        <v>0</v>
      </c>
      <c r="AB840" s="22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3751">X840*AC837+Z840*AC840-Y840*AD837-AA840*AD840</f>
        <v>0</v>
      </c>
      <c r="AI840" s="9">
        <f t="shared" ref="AI840" si="3752">(X840*AD837+Y840*AC837+Z840*AD840+AA840*AC840)</f>
        <v>17.337856107715464</v>
      </c>
      <c r="AJ840" s="2">
        <f t="shared" ref="AJ840" si="3753">X840*AE837+Z840*AE840-Y840*AF837-AA840*AF840</f>
        <v>-28.228292679297027</v>
      </c>
      <c r="AK840" s="8">
        <f t="shared" ref="AK840" si="3754">(X840*AF837+Y840*AE837+Z840*AF840+AA840*AE840)</f>
        <v>0</v>
      </c>
      <c r="AM840" s="45">
        <f t="shared" ref="AM840" si="3755">(180/PI())*ATAN(-1*(($AH$9*AJ837+AL837+$AH$9*AJ840+AL840)/($AH$9*AI837+AK837+$AH$9*AI840+AK840)))</f>
        <v>39.147757551183773</v>
      </c>
      <c r="AO840" s="206">
        <f t="shared" ref="AO840" si="3756">20*LOG(((($AH$9*AH837+AJ837-$AH$9*AH840-AJ840)^2+($AH$9*AI837+AK837-$AH$9*AI840-AK840)^2)/(($AH$9*AH837+AJ837+$AH$9*AH840+AJ840)^2+($AH$9*AI837+AK837+$AH$9*AI840+AK840)^2))^0.5)</f>
        <v>-1.149923895488858E-2</v>
      </c>
      <c r="AP840" s="33"/>
      <c r="AQ840" s="32"/>
      <c r="AR840" s="32"/>
      <c r="AS840" s="32"/>
      <c r="AT840" s="32"/>
    </row>
    <row r="841" spans="2:46" ht="18.649999999999999" customHeight="1">
      <c r="AO841" s="33"/>
      <c r="AP841" s="33"/>
    </row>
    <row r="842" spans="2:46" ht="18.649999999999999" customHeight="1" thickBot="1">
      <c r="D842" s="22" t="s">
        <v>80</v>
      </c>
      <c r="E842" s="22"/>
      <c r="F842" s="22"/>
      <c r="G842" s="22"/>
      <c r="H842" s="22"/>
      <c r="I842" s="22" t="s">
        <v>81</v>
      </c>
      <c r="J842" s="22"/>
      <c r="K842" s="22"/>
      <c r="L842" s="22"/>
      <c r="M842" s="23"/>
      <c r="N842" s="23"/>
      <c r="O842" s="24" t="s">
        <v>82</v>
      </c>
      <c r="P842" s="23"/>
      <c r="Q842" s="23"/>
      <c r="R842" s="23"/>
      <c r="S842" s="22"/>
      <c r="T842" s="22" t="s">
        <v>83</v>
      </c>
      <c r="U842" s="23"/>
      <c r="V842" s="23"/>
      <c r="W842" s="23"/>
      <c r="X842" s="23"/>
      <c r="Y842" s="24" t="s">
        <v>84</v>
      </c>
      <c r="Z842" s="23"/>
      <c r="AA842" s="23"/>
      <c r="AB842" s="23"/>
      <c r="AC842" s="24" t="s">
        <v>85</v>
      </c>
      <c r="AD842" s="22"/>
      <c r="AE842" s="22"/>
      <c r="AF842" s="22"/>
      <c r="AG842" s="22"/>
      <c r="AH842" s="23"/>
      <c r="AI842" s="24" t="s">
        <v>86</v>
      </c>
      <c r="AJ842" s="23"/>
      <c r="AK842" s="23"/>
      <c r="AL842" s="22"/>
    </row>
    <row r="843" spans="2:46" ht="18.649999999999999" customHeight="1" thickBot="1">
      <c r="B843" s="11"/>
      <c r="D843" s="217" t="s">
        <v>55</v>
      </c>
      <c r="E843" s="218"/>
      <c r="F843" s="219" t="s">
        <v>56</v>
      </c>
      <c r="G843" s="220"/>
      <c r="H843" s="204"/>
      <c r="I843" s="217" t="s">
        <v>87</v>
      </c>
      <c r="J843" s="218"/>
      <c r="K843" s="219" t="s">
        <v>88</v>
      </c>
      <c r="L843" s="220"/>
      <c r="M843" s="23"/>
      <c r="N843" s="213" t="s">
        <v>57</v>
      </c>
      <c r="O843" s="214"/>
      <c r="P843" s="215" t="s">
        <v>58</v>
      </c>
      <c r="Q843" s="216"/>
      <c r="R843" s="23"/>
      <c r="S843" s="217" t="s">
        <v>59</v>
      </c>
      <c r="T843" s="218"/>
      <c r="U843" s="219" t="s">
        <v>60</v>
      </c>
      <c r="V843" s="220"/>
      <c r="W843" s="22"/>
      <c r="X843" s="213" t="s">
        <v>61</v>
      </c>
      <c r="Y843" s="214"/>
      <c r="Z843" s="215" t="s">
        <v>62</v>
      </c>
      <c r="AA843" s="216"/>
      <c r="AB843" s="22"/>
      <c r="AC843" s="217" t="s">
        <v>63</v>
      </c>
      <c r="AD843" s="218"/>
      <c r="AE843" s="219" t="s">
        <v>89</v>
      </c>
      <c r="AF843" s="220"/>
      <c r="AG843" s="22"/>
      <c r="AH843" s="213" t="s">
        <v>64</v>
      </c>
      <c r="AI843" s="214"/>
      <c r="AJ843" s="215" t="s">
        <v>65</v>
      </c>
      <c r="AK843" s="216"/>
      <c r="AL843" s="22"/>
      <c r="AM843" s="25" t="s">
        <v>2</v>
      </c>
      <c r="AO843" s="132" t="s">
        <v>41</v>
      </c>
      <c r="AQ843" s="32"/>
      <c r="AR843" s="32"/>
      <c r="AS843" s="32"/>
      <c r="AT843" s="32"/>
    </row>
    <row r="844" spans="2:46" ht="18.649999999999999" customHeight="1" thickTop="1" thickBot="1">
      <c r="B844" s="36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9">
        <f t="shared" ref="L844" si="3757">IF(0=(1-$J$9*$K$9*$B844^2),10^14,$B844*$K$9/(1-$J$9*$K$9*$B844^2))</f>
        <v>-3.2094918035361601</v>
      </c>
      <c r="N844" s="1">
        <f t="shared" ref="N844" si="3758">D844*I844+F844*I847-E844*J844-G844*J847</f>
        <v>1</v>
      </c>
      <c r="O844" s="9">
        <f t="shared" ref="O844" si="3759">(D844*J844+E844*I844+F844*J847+G844*I847)</f>
        <v>0</v>
      </c>
      <c r="P844" s="2">
        <f t="shared" ref="P844" si="3760">D844*K844+F844*K847-E844*L844-G844*L847</f>
        <v>0</v>
      </c>
      <c r="Q844" s="8">
        <f t="shared" ref="Q844" si="3761">(D844*L844+E844*K844+F844*L847+G844*K847)</f>
        <v>-3.2094918035361601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3762">N844*S844+P844*S847-O844*T844-Q844*T847</f>
        <v>10.392519350297748</v>
      </c>
      <c r="Y844" s="9">
        <f t="shared" ref="Y844" si="3763">(N844*T844+O844*S844+P844*T847+Q844*S847)</f>
        <v>0</v>
      </c>
      <c r="Z844" s="2">
        <f t="shared" ref="Z844" si="3764">N844*U844+P844*U847-O844*V844-Q844*V847</f>
        <v>0</v>
      </c>
      <c r="AA844" s="8">
        <f t="shared" ref="AA844" si="3765">(N844*V844+O844*U844+P844*V847+Q844*U847)</f>
        <v>-3.2094918035361601</v>
      </c>
      <c r="AB844" s="22"/>
      <c r="AC844" s="1">
        <v>1</v>
      </c>
      <c r="AD844" s="9">
        <v>0</v>
      </c>
      <c r="AE844" s="2">
        <v>0</v>
      </c>
      <c r="AF844" s="9">
        <f t="shared" ref="AF844" si="3766">$B844*$AE$9</f>
        <v>1.9618697999999999</v>
      </c>
      <c r="AH844" s="1">
        <f t="shared" ref="AH844" si="3767">X844*AC844+Z844*AC847-Y844*AD844-AA844*AD847</f>
        <v>10.392519350297748</v>
      </c>
      <c r="AI844" s="9">
        <f t="shared" ref="AI844" si="3768">(X844*AD844+Y844*AC844+Z844*AD847+AA844*AC847)</f>
        <v>0</v>
      </c>
      <c r="AJ844" s="2">
        <f t="shared" ref="AJ844" si="3769">X844*AE844+Z844*AE847-Y844*AF844-AA844*AF847</f>
        <v>0</v>
      </c>
      <c r="AK844" s="8">
        <f t="shared" ref="AK844" si="3770">(X844*AF844+Y844*AE844+Z844*AF847+AA844*AE847)</f>
        <v>17.179278055728613</v>
      </c>
      <c r="AM844" s="26">
        <f t="shared" ref="AM844" si="3771">20*LOG((2*$AH$9)/(($AH$9*AH844+AJ844+$AH$9*AH847+AJ847)^2+($AH$9*AI844+AK844+$AH$9*AI847+AK847)^2)^0.5)</f>
        <v>-25.74390767037784</v>
      </c>
      <c r="AO844" s="133">
        <f t="shared" ref="AO844" si="3772">((AI844^2+AJ844^2+AK844^2+AL844^2)/(AI847^2+AJ847^2+AK847^2+AL847^2))^0.5</f>
        <v>0.51889300212860789</v>
      </c>
      <c r="AP844" s="13"/>
      <c r="AQ844" s="32"/>
      <c r="AR844" s="32"/>
      <c r="AS844" s="32"/>
      <c r="AT844" s="32"/>
    </row>
    <row r="845" spans="2:46" ht="18.649999999999999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O845" s="134"/>
      <c r="AP845" s="33"/>
      <c r="AQ845" s="32"/>
      <c r="AR845" s="32"/>
      <c r="AS845" s="32"/>
      <c r="AT845" s="32"/>
    </row>
    <row r="846" spans="2:46" ht="18.649999999999999" customHeight="1" thickBot="1">
      <c r="D846" s="209" t="s">
        <v>66</v>
      </c>
      <c r="E846" s="210"/>
      <c r="F846" s="211" t="s">
        <v>67</v>
      </c>
      <c r="G846" s="212"/>
      <c r="H846" s="204"/>
      <c r="I846" s="209" t="s">
        <v>68</v>
      </c>
      <c r="J846" s="210"/>
      <c r="K846" s="211" t="s">
        <v>69</v>
      </c>
      <c r="L846" s="212"/>
      <c r="N846" s="213" t="s">
        <v>70</v>
      </c>
      <c r="O846" s="214"/>
      <c r="P846" s="215" t="s">
        <v>71</v>
      </c>
      <c r="Q846" s="216"/>
      <c r="S846" s="209" t="s">
        <v>72</v>
      </c>
      <c r="T846" s="210"/>
      <c r="U846" s="211" t="s">
        <v>73</v>
      </c>
      <c r="V846" s="212"/>
      <c r="W846" s="22"/>
      <c r="X846" s="213" t="s">
        <v>74</v>
      </c>
      <c r="Y846" s="214"/>
      <c r="Z846" s="215" t="s">
        <v>75</v>
      </c>
      <c r="AA846" s="216"/>
      <c r="AB846" s="22"/>
      <c r="AC846" s="209" t="s">
        <v>76</v>
      </c>
      <c r="AD846" s="210"/>
      <c r="AE846" s="211" t="s">
        <v>77</v>
      </c>
      <c r="AF846" s="212"/>
      <c r="AG846" s="22"/>
      <c r="AH846" s="213" t="s">
        <v>78</v>
      </c>
      <c r="AI846" s="214"/>
      <c r="AJ846" s="215" t="s">
        <v>79</v>
      </c>
      <c r="AK846" s="216"/>
      <c r="AL846" s="22"/>
      <c r="AM846" s="44" t="s">
        <v>6</v>
      </c>
      <c r="AO846" s="135" t="s">
        <v>42</v>
      </c>
      <c r="AP846" s="33"/>
      <c r="AQ846" s="32"/>
      <c r="AR846" s="32"/>
      <c r="AS846" s="32"/>
      <c r="AT846" s="32"/>
    </row>
    <row r="847" spans="2:46" ht="18.649999999999999" customHeight="1" thickTop="1" thickBot="1">
      <c r="D847" s="1">
        <v>0</v>
      </c>
      <c r="E847" s="8">
        <f t="shared" ref="E847" si="3773">$E$9*$B844</f>
        <v>1.3714382000000001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3774">D847*I844+F847*I847-E847*J844-G847*J847</f>
        <v>0</v>
      </c>
      <c r="O847" s="9">
        <f t="shared" ref="O847" si="3775">(D847*J844+E847*I844+F847*J847+G847*I847)</f>
        <v>1.3714382000000001</v>
      </c>
      <c r="P847" s="2">
        <f t="shared" ref="P847" si="3776">D847*K844+F847*K847-E847*L844-G847*L847</f>
        <v>5.401619661956385</v>
      </c>
      <c r="Q847" s="8">
        <f t="shared" ref="Q847" si="3777">(D847*L844+E847*K844+F847*L847+G847*K847)</f>
        <v>0</v>
      </c>
      <c r="S847" s="1">
        <v>0</v>
      </c>
      <c r="T847" s="8">
        <f t="shared" ref="T847" si="3778">$T$9*$B844</f>
        <v>2.9264817999999999</v>
      </c>
      <c r="U847" s="2">
        <v>1</v>
      </c>
      <c r="V847" s="8">
        <v>0</v>
      </c>
      <c r="X847" s="1">
        <f t="shared" ref="X847" si="3779">N847*S844+P847*S847-O847*T844-Q847*T847</f>
        <v>0</v>
      </c>
      <c r="Y847" s="9">
        <f t="shared" ref="Y847" si="3780">(N847*T844+O847*S844+P847*T847+Q847*S847)</f>
        <v>17.179179831237512</v>
      </c>
      <c r="Z847" s="2">
        <f t="shared" ref="Z847" si="3781">N847*U844+P847*U847-O847*V844-Q847*V847</f>
        <v>5.401619661956385</v>
      </c>
      <c r="AA847" s="8">
        <f t="shared" ref="AA847" si="3782">(N847*V844+O847*U844+P847*V847+Q847*U847)</f>
        <v>0</v>
      </c>
      <c r="AB847" s="22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3783">X847*AC844+Z847*AC847-Y847*AD844-AA847*AD847</f>
        <v>0</v>
      </c>
      <c r="AI847" s="9">
        <f t="shared" ref="AI847" si="3784">(X847*AD844+Y847*AC844+Z847*AD847+AA847*AC847)</f>
        <v>17.179179831237512</v>
      </c>
      <c r="AJ847" s="2">
        <f t="shared" ref="AJ847" si="3785">X847*AE844+Z847*AE847-Y847*AF844-AA847*AF847</f>
        <v>-28.301694437717583</v>
      </c>
      <c r="AK847" s="8">
        <f t="shared" ref="AK847" si="3786">(X847*AF844+Y847*AE844+Z847*AF847+AA847*AE847)</f>
        <v>0</v>
      </c>
      <c r="AM847" s="45">
        <f t="shared" ref="AM847" si="3787">(180/PI())*ATAN(-1*(($AH$9*AJ844+AL844+$AH$9*AJ847+AL847)/($AH$9*AI844+AK844+$AH$9*AI847+AK847)))</f>
        <v>39.478912011922404</v>
      </c>
      <c r="AO847" s="206">
        <f t="shared" ref="AO847" si="3788">20*LOG(((($AH$9*AH844+AJ844-$AH$9*AH847-AJ847)^2+($AH$9*AI844+AK844-$AH$9*AI847-AK847)^2)/(($AH$9*AH844+AJ844+$AH$9*AH847+AJ847)^2+($AH$9*AI844+AK844+$AH$9*AI847+AK847)^2))^0.5)</f>
        <v>-1.1587046979314473E-2</v>
      </c>
      <c r="AP847" s="33"/>
      <c r="AQ847" s="32"/>
      <c r="AR847" s="32"/>
      <c r="AS847" s="32"/>
      <c r="AT847" s="32"/>
    </row>
    <row r="848" spans="2:46" ht="18.649999999999999" customHeight="1">
      <c r="AO848" s="33"/>
      <c r="AP848" s="33"/>
    </row>
    <row r="849" spans="2:46" ht="18.649999999999999" customHeight="1" thickBot="1">
      <c r="D849" s="22" t="s">
        <v>80</v>
      </c>
      <c r="E849" s="22"/>
      <c r="F849" s="22"/>
      <c r="G849" s="22"/>
      <c r="H849" s="22"/>
      <c r="I849" s="22" t="s">
        <v>81</v>
      </c>
      <c r="J849" s="22"/>
      <c r="K849" s="22"/>
      <c r="L849" s="22"/>
      <c r="M849" s="23"/>
      <c r="N849" s="23"/>
      <c r="O849" s="24" t="s">
        <v>82</v>
      </c>
      <c r="P849" s="23"/>
      <c r="Q849" s="23"/>
      <c r="R849" s="23"/>
      <c r="S849" s="22"/>
      <c r="T849" s="22" t="s">
        <v>83</v>
      </c>
      <c r="U849" s="23"/>
      <c r="V849" s="23"/>
      <c r="W849" s="23"/>
      <c r="X849" s="23"/>
      <c r="Y849" s="24" t="s">
        <v>84</v>
      </c>
      <c r="Z849" s="23"/>
      <c r="AA849" s="23"/>
      <c r="AB849" s="23"/>
      <c r="AC849" s="24" t="s">
        <v>85</v>
      </c>
      <c r="AD849" s="22"/>
      <c r="AE849" s="22"/>
      <c r="AF849" s="22"/>
      <c r="AG849" s="22"/>
      <c r="AH849" s="23"/>
      <c r="AI849" s="24" t="s">
        <v>86</v>
      </c>
      <c r="AJ849" s="23"/>
      <c r="AK849" s="23"/>
      <c r="AL849" s="22"/>
    </row>
    <row r="850" spans="2:46" ht="18.649999999999999" customHeight="1" thickBot="1">
      <c r="B850" s="11"/>
      <c r="D850" s="217" t="s">
        <v>55</v>
      </c>
      <c r="E850" s="218"/>
      <c r="F850" s="219" t="s">
        <v>56</v>
      </c>
      <c r="G850" s="220"/>
      <c r="H850" s="204"/>
      <c r="I850" s="217" t="s">
        <v>87</v>
      </c>
      <c r="J850" s="218"/>
      <c r="K850" s="219" t="s">
        <v>88</v>
      </c>
      <c r="L850" s="220"/>
      <c r="M850" s="23"/>
      <c r="N850" s="213" t="s">
        <v>57</v>
      </c>
      <c r="O850" s="214"/>
      <c r="P850" s="215" t="s">
        <v>58</v>
      </c>
      <c r="Q850" s="216"/>
      <c r="R850" s="23"/>
      <c r="S850" s="217" t="s">
        <v>59</v>
      </c>
      <c r="T850" s="218"/>
      <c r="U850" s="219" t="s">
        <v>60</v>
      </c>
      <c r="V850" s="220"/>
      <c r="W850" s="22"/>
      <c r="X850" s="213" t="s">
        <v>61</v>
      </c>
      <c r="Y850" s="214"/>
      <c r="Z850" s="215" t="s">
        <v>62</v>
      </c>
      <c r="AA850" s="216"/>
      <c r="AB850" s="22"/>
      <c r="AC850" s="217" t="s">
        <v>63</v>
      </c>
      <c r="AD850" s="218"/>
      <c r="AE850" s="219" t="s">
        <v>89</v>
      </c>
      <c r="AF850" s="220"/>
      <c r="AG850" s="22"/>
      <c r="AH850" s="213" t="s">
        <v>64</v>
      </c>
      <c r="AI850" s="214"/>
      <c r="AJ850" s="215" t="s">
        <v>65</v>
      </c>
      <c r="AK850" s="216"/>
      <c r="AL850" s="22"/>
      <c r="AM850" s="25" t="s">
        <v>2</v>
      </c>
      <c r="AO850" s="132" t="s">
        <v>41</v>
      </c>
      <c r="AQ850" s="32"/>
      <c r="AR850" s="32"/>
      <c r="AS850" s="32"/>
      <c r="AT850" s="32"/>
    </row>
    <row r="851" spans="2:46" ht="18.649999999999999" customHeight="1" thickTop="1" thickBot="1">
      <c r="B851" s="36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9">
        <f t="shared" ref="L851" si="3789">IF(0=(1-$J$9*$K$9*$B851^2),10^14,$B851*$K$9/(1-$J$9*$K$9*$B851^2))</f>
        <v>-3.1133502092199872</v>
      </c>
      <c r="N851" s="1">
        <f t="shared" ref="N851" si="3790">D851*I851+F851*I854-E851*J851-G851*J854</f>
        <v>1</v>
      </c>
      <c r="O851" s="9">
        <f t="shared" ref="O851" si="3791">(D851*J851+E851*I851+F851*J854+G851*I854)</f>
        <v>0</v>
      </c>
      <c r="P851" s="2">
        <f t="shared" ref="P851" si="3792">D851*K851+F851*K854-E851*L851-G851*L854</f>
        <v>0</v>
      </c>
      <c r="Q851" s="8">
        <f t="shared" ref="Q851" si="3793">(D851*L851+E851*K851+F851*L854+G851*K854)</f>
        <v>-3.1133502092199872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3794">N851*S851+P851*S854-O851*T851-Q851*T854</f>
        <v>10.186461589798638</v>
      </c>
      <c r="Y851" s="9">
        <f t="shared" ref="Y851" si="3795">(N851*T851+O851*S851+P851*T854+Q851*S854)</f>
        <v>0</v>
      </c>
      <c r="Z851" s="2">
        <f t="shared" ref="Z851" si="3796">N851*U851+P851*U854-O851*V851-Q851*V854</f>
        <v>0</v>
      </c>
      <c r="AA851" s="8">
        <f t="shared" ref="AA851" si="3797">(N851*V851+O851*U851+P851*V854+Q851*U854)</f>
        <v>-3.1133502092199872</v>
      </c>
      <c r="AB851" s="22"/>
      <c r="AC851" s="1">
        <v>1</v>
      </c>
      <c r="AD851" s="9">
        <v>0</v>
      </c>
      <c r="AE851" s="2">
        <v>0</v>
      </c>
      <c r="AF851" s="9">
        <f t="shared" ref="AF851" si="3798">$B851*$AE$9</f>
        <v>1.9780835999999999</v>
      </c>
      <c r="AH851" s="1">
        <f t="shared" ref="AH851" si="3799">X851*AC851+Z851*AC854-Y851*AD851-AA851*AD854</f>
        <v>10.186461589798638</v>
      </c>
      <c r="AI851" s="9">
        <f t="shared" ref="AI851" si="3800">(X851*AD851+Y851*AC851+Z851*AD854+AA851*AC854)</f>
        <v>0</v>
      </c>
      <c r="AJ851" s="2">
        <f t="shared" ref="AJ851" si="3801">X851*AE851+Z851*AE854-Y851*AF851-AA851*AF854</f>
        <v>0</v>
      </c>
      <c r="AK851" s="8">
        <f t="shared" ref="AK851" si="3802">(X851*AF851+Y851*AE851+Z851*AF854+AA851*AE854)</f>
        <v>17.036322403590624</v>
      </c>
      <c r="AM851" s="26">
        <f t="shared" ref="AM851" si="3803">20*LOG((2*$AH$9)/(($AH$9*AH851+AJ851+$AH$9*AH854+AJ854)^2+($AH$9*AI851+AK851+$AH$9*AI854+AK854)^2)^0.5)</f>
        <v>-25.718409158173262</v>
      </c>
      <c r="AO851" s="133">
        <f t="shared" ref="AO851" si="3804">((AI851^2+AJ851^2+AK851^2+AL851^2)/(AI854^2+AJ854^2+AK854^2+AL854^2))^0.5</f>
        <v>0.51449449215677734</v>
      </c>
      <c r="AP851" s="13"/>
      <c r="AQ851" s="32"/>
      <c r="AR851" s="32"/>
      <c r="AS851" s="32"/>
      <c r="AT851" s="32"/>
    </row>
    <row r="852" spans="2:46" ht="18.649999999999999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O852" s="134"/>
      <c r="AP852" s="33"/>
      <c r="AQ852" s="32"/>
      <c r="AR852" s="32"/>
      <c r="AS852" s="32"/>
      <c r="AT852" s="32"/>
    </row>
    <row r="853" spans="2:46" ht="18.649999999999999" customHeight="1" thickBot="1">
      <c r="D853" s="209" t="s">
        <v>66</v>
      </c>
      <c r="E853" s="210"/>
      <c r="F853" s="211" t="s">
        <v>67</v>
      </c>
      <c r="G853" s="212"/>
      <c r="H853" s="204"/>
      <c r="I853" s="209" t="s">
        <v>68</v>
      </c>
      <c r="J853" s="210"/>
      <c r="K853" s="211" t="s">
        <v>69</v>
      </c>
      <c r="L853" s="212"/>
      <c r="N853" s="213" t="s">
        <v>70</v>
      </c>
      <c r="O853" s="214"/>
      <c r="P853" s="215" t="s">
        <v>71</v>
      </c>
      <c r="Q853" s="216"/>
      <c r="S853" s="209" t="s">
        <v>72</v>
      </c>
      <c r="T853" s="210"/>
      <c r="U853" s="211" t="s">
        <v>73</v>
      </c>
      <c r="V853" s="212"/>
      <c r="W853" s="22"/>
      <c r="X853" s="213" t="s">
        <v>74</v>
      </c>
      <c r="Y853" s="214"/>
      <c r="Z853" s="215" t="s">
        <v>75</v>
      </c>
      <c r="AA853" s="216"/>
      <c r="AB853" s="22"/>
      <c r="AC853" s="209" t="s">
        <v>76</v>
      </c>
      <c r="AD853" s="210"/>
      <c r="AE853" s="211" t="s">
        <v>77</v>
      </c>
      <c r="AF853" s="212"/>
      <c r="AG853" s="22"/>
      <c r="AH853" s="213" t="s">
        <v>78</v>
      </c>
      <c r="AI853" s="214"/>
      <c r="AJ853" s="215" t="s">
        <v>79</v>
      </c>
      <c r="AK853" s="216"/>
      <c r="AL853" s="22"/>
      <c r="AM853" s="44" t="s">
        <v>6</v>
      </c>
      <c r="AO853" s="135" t="s">
        <v>42</v>
      </c>
      <c r="AP853" s="33"/>
      <c r="AQ853" s="32"/>
      <c r="AR853" s="32"/>
      <c r="AS853" s="32"/>
      <c r="AT853" s="32"/>
    </row>
    <row r="854" spans="2:46" ht="18.649999999999999" customHeight="1" thickTop="1" thickBot="1">
      <c r="D854" s="1">
        <v>0</v>
      </c>
      <c r="E854" s="8">
        <f t="shared" ref="E854" si="3805">$E$9*$B851</f>
        <v>1.3827724000000001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3806">D854*I851+F854*I854-E854*J851-G854*J854</f>
        <v>0</v>
      </c>
      <c r="O854" s="9">
        <f t="shared" ref="O854" si="3807">(D854*J851+E854*I851+F854*J854+G854*I854)</f>
        <v>1.3827724000000001</v>
      </c>
      <c r="P854" s="2">
        <f t="shared" ref="P854" si="3808">D854*K851+F854*K854-E854*L851-G854*L854</f>
        <v>5.3050547408436239</v>
      </c>
      <c r="Q854" s="8">
        <f t="shared" ref="Q854" si="3809">(D854*L851+E854*K851+F854*L854+G854*K854)</f>
        <v>0</v>
      </c>
      <c r="S854" s="1">
        <v>0</v>
      </c>
      <c r="T854" s="8">
        <f t="shared" ref="T854" si="3810">$T$9*$B851</f>
        <v>2.9506676000000001</v>
      </c>
      <c r="U854" s="2">
        <v>1</v>
      </c>
      <c r="V854" s="8">
        <v>0</v>
      </c>
      <c r="X854" s="1">
        <f t="shared" ref="X854" si="3811">N854*S851+P854*S854-O854*T851-Q854*T854</f>
        <v>0</v>
      </c>
      <c r="Y854" s="9">
        <f t="shared" ref="Y854" si="3812">(N854*T851+O854*S851+P854*T854+Q854*S854)</f>
        <v>17.036225540033676</v>
      </c>
      <c r="Z854" s="2">
        <f t="shared" ref="Z854" si="3813">N854*U851+P854*U854-O854*V851-Q854*V854</f>
        <v>5.3050547408436239</v>
      </c>
      <c r="AA854" s="8">
        <f t="shared" ref="AA854" si="3814">(N854*V851+O854*U851+P854*V854+Q854*U854)</f>
        <v>0</v>
      </c>
      <c r="AB854" s="22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3815">X854*AC851+Z854*AC854-Y854*AD851-AA854*AD854</f>
        <v>0</v>
      </c>
      <c r="AI854" s="9">
        <f t="shared" ref="AI854" si="3816">(X854*AD851+Y854*AC851+Z854*AD854+AA854*AC854)</f>
        <v>17.036225540033676</v>
      </c>
      <c r="AJ854" s="2">
        <f t="shared" ref="AJ854" si="3817">X854*AE851+Z854*AE854-Y854*AF851-AA854*AF854</f>
        <v>-28.394023605798132</v>
      </c>
      <c r="AK854" s="8">
        <f t="shared" ref="AK854" si="3818">(X854*AF851+Y854*AE851+Z854*AF854+AA854*AE854)</f>
        <v>0</v>
      </c>
      <c r="AM854" s="45">
        <f t="shared" ref="AM854" si="3819">(180/PI())*ATAN(-1*(($AH$9*AJ851+AL851+$AH$9*AJ854+AL854)/($AH$9*AI851+AK851+$AH$9*AI854+AK854)))</f>
        <v>39.805802970598918</v>
      </c>
      <c r="AO854" s="206">
        <f t="shared" ref="AO854" si="3820">20*LOG(((($AH$9*AH851+AJ851-$AH$9*AH854-AJ854)^2+($AH$9*AI851+AK851-$AH$9*AI854-AK854)^2)/(($AH$9*AH851+AJ851+$AH$9*AH854+AJ854)^2+($AH$9*AI851+AK851+$AH$9*AI854+AK854)^2))^0.5)</f>
        <v>-1.1655369163840574E-2</v>
      </c>
      <c r="AP854" s="33"/>
      <c r="AQ854" s="32"/>
      <c r="AR854" s="32"/>
      <c r="AS854" s="32"/>
      <c r="AT854" s="32"/>
    </row>
    <row r="855" spans="2:46" ht="18.649999999999999" customHeight="1">
      <c r="AO855" s="33"/>
      <c r="AP855" s="33"/>
    </row>
    <row r="856" spans="2:46" ht="18.649999999999999" customHeight="1" thickBot="1">
      <c r="D856" s="22" t="s">
        <v>80</v>
      </c>
      <c r="E856" s="22"/>
      <c r="F856" s="22"/>
      <c r="G856" s="22"/>
      <c r="H856" s="22"/>
      <c r="I856" s="22" t="s">
        <v>81</v>
      </c>
      <c r="J856" s="22"/>
      <c r="K856" s="22"/>
      <c r="L856" s="22"/>
      <c r="M856" s="23"/>
      <c r="N856" s="23"/>
      <c r="O856" s="24" t="s">
        <v>82</v>
      </c>
      <c r="P856" s="23"/>
      <c r="Q856" s="23"/>
      <c r="R856" s="23"/>
      <c r="S856" s="22"/>
      <c r="T856" s="22" t="s">
        <v>83</v>
      </c>
      <c r="U856" s="23"/>
      <c r="V856" s="23"/>
      <c r="W856" s="23"/>
      <c r="X856" s="23"/>
      <c r="Y856" s="24" t="s">
        <v>84</v>
      </c>
      <c r="Z856" s="23"/>
      <c r="AA856" s="23"/>
      <c r="AB856" s="23"/>
      <c r="AC856" s="24" t="s">
        <v>85</v>
      </c>
      <c r="AD856" s="22"/>
      <c r="AE856" s="22"/>
      <c r="AF856" s="22"/>
      <c r="AG856" s="22"/>
      <c r="AH856" s="23"/>
      <c r="AI856" s="24" t="s">
        <v>86</v>
      </c>
      <c r="AJ856" s="23"/>
      <c r="AK856" s="23"/>
      <c r="AL856" s="22"/>
    </row>
    <row r="857" spans="2:46" ht="18.649999999999999" customHeight="1" thickBot="1">
      <c r="B857" s="11"/>
      <c r="D857" s="217" t="s">
        <v>55</v>
      </c>
      <c r="E857" s="218"/>
      <c r="F857" s="219" t="s">
        <v>56</v>
      </c>
      <c r="G857" s="220"/>
      <c r="H857" s="204"/>
      <c r="I857" s="217" t="s">
        <v>87</v>
      </c>
      <c r="J857" s="218"/>
      <c r="K857" s="219" t="s">
        <v>88</v>
      </c>
      <c r="L857" s="220"/>
      <c r="M857" s="23"/>
      <c r="N857" s="213" t="s">
        <v>57</v>
      </c>
      <c r="O857" s="214"/>
      <c r="P857" s="215" t="s">
        <v>58</v>
      </c>
      <c r="Q857" s="216"/>
      <c r="R857" s="23"/>
      <c r="S857" s="217" t="s">
        <v>59</v>
      </c>
      <c r="T857" s="218"/>
      <c r="U857" s="219" t="s">
        <v>60</v>
      </c>
      <c r="V857" s="220"/>
      <c r="W857" s="22"/>
      <c r="X857" s="213" t="s">
        <v>61</v>
      </c>
      <c r="Y857" s="214"/>
      <c r="Z857" s="215" t="s">
        <v>62</v>
      </c>
      <c r="AA857" s="216"/>
      <c r="AB857" s="22"/>
      <c r="AC857" s="217" t="s">
        <v>63</v>
      </c>
      <c r="AD857" s="218"/>
      <c r="AE857" s="219" t="s">
        <v>89</v>
      </c>
      <c r="AF857" s="220"/>
      <c r="AG857" s="22"/>
      <c r="AH857" s="213" t="s">
        <v>64</v>
      </c>
      <c r="AI857" s="214"/>
      <c r="AJ857" s="215" t="s">
        <v>65</v>
      </c>
      <c r="AK857" s="216"/>
      <c r="AL857" s="22"/>
      <c r="AM857" s="25" t="s">
        <v>2</v>
      </c>
      <c r="AO857" s="132" t="s">
        <v>41</v>
      </c>
      <c r="AQ857" s="32"/>
      <c r="AR857" s="32"/>
      <c r="AS857" s="32"/>
      <c r="AT857" s="32"/>
    </row>
    <row r="858" spans="2:46" ht="18.649999999999999" customHeight="1" thickTop="1" thickBot="1">
      <c r="B858" s="36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9">
        <f t="shared" ref="L858" si="3821">IF(0=(1-$J$9*$K$9*$B858^2),10^14,$B858*$K$9/(1-$J$9*$K$9*$B858^2))</f>
        <v>-3.0233224183621732</v>
      </c>
      <c r="N858" s="1">
        <f t="shared" ref="N858" si="3822">D858*I858+F858*I861-E858*J858-G858*J861</f>
        <v>1</v>
      </c>
      <c r="O858" s="9">
        <f t="shared" ref="O858" si="3823">(D858*J858+E858*I858+F858*J861+G858*I861)</f>
        <v>0</v>
      </c>
      <c r="P858" s="2">
        <f t="shared" ref="P858" si="3824">D858*K858+F858*K861-E858*L858-G858*L861</f>
        <v>0</v>
      </c>
      <c r="Q858" s="8">
        <f t="shared" ref="Q858" si="3825">(D858*L858+E858*K858+F858*L861+G858*K861)</f>
        <v>-3.0233224183621732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3826">N858*S858+P858*S861-O858*T858-Q858*T861</f>
        <v>9.9939409755609319</v>
      </c>
      <c r="Y858" s="9">
        <f t="shared" ref="Y858" si="3827">(N858*T858+O858*S858+P858*T861+Q858*S861)</f>
        <v>0</v>
      </c>
      <c r="Z858" s="2">
        <f t="shared" ref="Z858" si="3828">N858*U858+P858*U861-O858*V858-Q858*V861</f>
        <v>0</v>
      </c>
      <c r="AA858" s="8">
        <f t="shared" ref="AA858" si="3829">(N858*V858+O858*U858+P858*V861+Q858*U861)</f>
        <v>-3.0233224183621732</v>
      </c>
      <c r="AB858" s="22"/>
      <c r="AC858" s="1">
        <v>1</v>
      </c>
      <c r="AD858" s="9">
        <v>0</v>
      </c>
      <c r="AE858" s="2">
        <v>0</v>
      </c>
      <c r="AF858" s="9">
        <f t="shared" ref="AF858" si="3830">$B858*$AE$9</f>
        <v>1.9942974</v>
      </c>
      <c r="AH858" s="1">
        <f t="shared" ref="AH858" si="3831">X858*AC858+Z858*AC861-Y858*AD858-AA858*AD861</f>
        <v>9.9939409755609319</v>
      </c>
      <c r="AI858" s="9">
        <f t="shared" ref="AI858" si="3832">(X858*AD858+Y858*AC858+Z858*AD861+AA858*AC861)</f>
        <v>0</v>
      </c>
      <c r="AJ858" s="2">
        <f t="shared" ref="AJ858" si="3833">X858*AE858+Z858*AE861-Y858*AF858-AA858*AF861</f>
        <v>0</v>
      </c>
      <c r="AK858" s="8">
        <f t="shared" ref="AK858" si="3834">(X858*AF858+Y858*AE858+Z858*AF861+AA858*AE861)</f>
        <v>16.907568084952455</v>
      </c>
      <c r="AM858" s="26">
        <f t="shared" ref="AM858" si="3835">20*LOG((2*$AH$9)/(($AH$9*AH858+AJ858+$AH$9*AH861+AJ861)^2+($AH$9*AI858+AK858+$AH$9*AI861+AK861)^2)^0.5)</f>
        <v>-25.699786763561953</v>
      </c>
      <c r="AO858" s="133">
        <f t="shared" ref="AO858" si="3836">((AI858^2+AJ858^2+AK858^2+AL858^2)/(AI861^2+AJ861^2+AK861^2+AL861^2))^0.5</f>
        <v>0.51017134226627914</v>
      </c>
      <c r="AP858" s="13"/>
      <c r="AQ858" s="32"/>
      <c r="AR858" s="32"/>
      <c r="AS858" s="32"/>
      <c r="AT858" s="32"/>
    </row>
    <row r="859" spans="2:46" ht="18.649999999999999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O859" s="134"/>
      <c r="AP859" s="33"/>
      <c r="AQ859" s="32"/>
      <c r="AR859" s="32"/>
      <c r="AS859" s="32"/>
      <c r="AT859" s="32"/>
    </row>
    <row r="860" spans="2:46" ht="18.649999999999999" customHeight="1" thickBot="1">
      <c r="D860" s="209" t="s">
        <v>66</v>
      </c>
      <c r="E860" s="210"/>
      <c r="F860" s="211" t="s">
        <v>67</v>
      </c>
      <c r="G860" s="212"/>
      <c r="H860" s="204"/>
      <c r="I860" s="209" t="s">
        <v>68</v>
      </c>
      <c r="J860" s="210"/>
      <c r="K860" s="211" t="s">
        <v>69</v>
      </c>
      <c r="L860" s="212"/>
      <c r="N860" s="213" t="s">
        <v>70</v>
      </c>
      <c r="O860" s="214"/>
      <c r="P860" s="215" t="s">
        <v>71</v>
      </c>
      <c r="Q860" s="216"/>
      <c r="S860" s="209" t="s">
        <v>72</v>
      </c>
      <c r="T860" s="210"/>
      <c r="U860" s="211" t="s">
        <v>73</v>
      </c>
      <c r="V860" s="212"/>
      <c r="W860" s="22"/>
      <c r="X860" s="213" t="s">
        <v>74</v>
      </c>
      <c r="Y860" s="214"/>
      <c r="Z860" s="215" t="s">
        <v>75</v>
      </c>
      <c r="AA860" s="216"/>
      <c r="AB860" s="22"/>
      <c r="AC860" s="209" t="s">
        <v>76</v>
      </c>
      <c r="AD860" s="210"/>
      <c r="AE860" s="211" t="s">
        <v>77</v>
      </c>
      <c r="AF860" s="212"/>
      <c r="AG860" s="22"/>
      <c r="AH860" s="213" t="s">
        <v>78</v>
      </c>
      <c r="AI860" s="214"/>
      <c r="AJ860" s="215" t="s">
        <v>79</v>
      </c>
      <c r="AK860" s="216"/>
      <c r="AL860" s="22"/>
      <c r="AM860" s="44" t="s">
        <v>6</v>
      </c>
      <c r="AO860" s="135" t="s">
        <v>42</v>
      </c>
      <c r="AP860" s="33"/>
      <c r="AQ860" s="32"/>
      <c r="AR860" s="32"/>
      <c r="AS860" s="32"/>
      <c r="AT860" s="32"/>
    </row>
    <row r="861" spans="2:46" ht="18.649999999999999" customHeight="1" thickTop="1" thickBot="1">
      <c r="D861" s="1">
        <v>0</v>
      </c>
      <c r="E861" s="8">
        <f t="shared" ref="E861" si="3837">$E$9*$B858</f>
        <v>1.3941066000000002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3838">D861*I858+F861*I861-E861*J858-G861*J861</f>
        <v>0</v>
      </c>
      <c r="O861" s="9">
        <f t="shared" ref="O861" si="3839">(D861*J858+E861*I858+F861*J861+G861*I861)</f>
        <v>1.3941066000000002</v>
      </c>
      <c r="P861" s="2">
        <f t="shared" ref="P861" si="3840">D861*K858+F861*K861-E861*L858-G861*L861</f>
        <v>5.2148337373666678</v>
      </c>
      <c r="Q861" s="8">
        <f t="shared" ref="Q861" si="3841">(D861*L858+E861*K858+F861*L861+G861*K861)</f>
        <v>0</v>
      </c>
      <c r="S861" s="1">
        <v>0</v>
      </c>
      <c r="T861" s="8">
        <f t="shared" ref="T861" si="3842">$T$9*$B858</f>
        <v>2.9748533999999998</v>
      </c>
      <c r="U861" s="2">
        <v>1</v>
      </c>
      <c r="V861" s="8">
        <v>0</v>
      </c>
      <c r="X861" s="1">
        <f t="shared" ref="X861" si="3843">N861*S858+P861*S861-O861*T858-Q861*T861</f>
        <v>0</v>
      </c>
      <c r="Y861" s="9">
        <f t="shared" ref="Y861" si="3844">(N861*T858+O861*S858+P861*T861+Q861*S861)</f>
        <v>16.907472474039938</v>
      </c>
      <c r="Z861" s="2">
        <f t="shared" ref="Z861" si="3845">N861*U858+P861*U861-O861*V858-Q861*V861</f>
        <v>5.2148337373666678</v>
      </c>
      <c r="AA861" s="8">
        <f t="shared" ref="AA861" si="3846">(N861*V858+O861*U858+P861*V861+Q861*U861)</f>
        <v>0</v>
      </c>
      <c r="AB861" s="22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3847">X861*AC858+Z861*AC861-Y861*AD858-AA861*AD861</f>
        <v>0</v>
      </c>
      <c r="AI861" s="9">
        <f t="shared" ref="AI861" si="3848">(X861*AD858+Y861*AC858+Z861*AD861+AA861*AC861)</f>
        <v>16.907472474039938</v>
      </c>
      <c r="AJ861" s="2">
        <f t="shared" ref="AJ861" si="3849">X861*AE858+Z861*AE861-Y861*AF858-AA861*AF861</f>
        <v>-28.503694658182745</v>
      </c>
      <c r="AK861" s="8">
        <f t="shared" ref="AK861" si="3850">(X861*AF858+Y861*AE858+Z861*AF861+AA861*AE861)</f>
        <v>0</v>
      </c>
      <c r="AM861" s="45">
        <f t="shared" ref="AM861" si="3851">(180/PI())*ATAN(-1*(($AH$9*AJ858+AL858+$AH$9*AJ861+AL861)/($AH$9*AI858+AK858+$AH$9*AI861+AK861)))</f>
        <v>40.128526765947662</v>
      </c>
      <c r="AO861" s="206">
        <f t="shared" ref="AO861" si="3852">20*LOG(((($AH$9*AH858+AJ858-$AH$9*AH861-AJ861)^2+($AH$9*AI858+AK858-$AH$9*AI861-AK861)^2)/(($AH$9*AH858+AJ858+$AH$9*AH861+AJ861)^2+($AH$9*AI858+AK858+$AH$9*AI861+AK861)^2))^0.5)</f>
        <v>-1.1705521839343732E-2</v>
      </c>
      <c r="AP861" s="33"/>
      <c r="AQ861" s="32"/>
      <c r="AR861" s="32"/>
      <c r="AS861" s="32"/>
      <c r="AT861" s="32"/>
    </row>
    <row r="862" spans="2:46" ht="18.649999999999999" customHeight="1">
      <c r="AO862" s="33"/>
      <c r="AP862" s="33"/>
    </row>
    <row r="863" spans="2:46" ht="18.649999999999999" customHeight="1" thickBot="1">
      <c r="D863" s="22" t="s">
        <v>80</v>
      </c>
      <c r="E863" s="22"/>
      <c r="F863" s="22"/>
      <c r="G863" s="22"/>
      <c r="H863" s="22"/>
      <c r="I863" s="22" t="s">
        <v>81</v>
      </c>
      <c r="J863" s="22"/>
      <c r="K863" s="22"/>
      <c r="L863" s="22"/>
      <c r="M863" s="23"/>
      <c r="N863" s="23"/>
      <c r="O863" s="24" t="s">
        <v>82</v>
      </c>
      <c r="P863" s="23"/>
      <c r="Q863" s="23"/>
      <c r="R863" s="23"/>
      <c r="S863" s="22"/>
      <c r="T863" s="22" t="s">
        <v>83</v>
      </c>
      <c r="U863" s="23"/>
      <c r="V863" s="23"/>
      <c r="W863" s="23"/>
      <c r="X863" s="23"/>
      <c r="Y863" s="24" t="s">
        <v>84</v>
      </c>
      <c r="Z863" s="23"/>
      <c r="AA863" s="23"/>
      <c r="AB863" s="23"/>
      <c r="AC863" s="24" t="s">
        <v>85</v>
      </c>
      <c r="AD863" s="22"/>
      <c r="AE863" s="22"/>
      <c r="AF863" s="22"/>
      <c r="AG863" s="22"/>
      <c r="AH863" s="23"/>
      <c r="AI863" s="24" t="s">
        <v>86</v>
      </c>
      <c r="AJ863" s="23"/>
      <c r="AK863" s="23"/>
      <c r="AL863" s="22"/>
    </row>
    <row r="864" spans="2:46" ht="18.649999999999999" customHeight="1" thickBot="1">
      <c r="B864" s="11"/>
      <c r="D864" s="217" t="s">
        <v>55</v>
      </c>
      <c r="E864" s="218"/>
      <c r="F864" s="219" t="s">
        <v>56</v>
      </c>
      <c r="G864" s="220"/>
      <c r="H864" s="204"/>
      <c r="I864" s="217" t="s">
        <v>87</v>
      </c>
      <c r="J864" s="218"/>
      <c r="K864" s="219" t="s">
        <v>88</v>
      </c>
      <c r="L864" s="220"/>
      <c r="M864" s="23"/>
      <c r="N864" s="213" t="s">
        <v>57</v>
      </c>
      <c r="O864" s="214"/>
      <c r="P864" s="215" t="s">
        <v>58</v>
      </c>
      <c r="Q864" s="216"/>
      <c r="R864" s="23"/>
      <c r="S864" s="217" t="s">
        <v>59</v>
      </c>
      <c r="T864" s="218"/>
      <c r="U864" s="219" t="s">
        <v>60</v>
      </c>
      <c r="V864" s="220"/>
      <c r="W864" s="22"/>
      <c r="X864" s="213" t="s">
        <v>61</v>
      </c>
      <c r="Y864" s="214"/>
      <c r="Z864" s="215" t="s">
        <v>62</v>
      </c>
      <c r="AA864" s="216"/>
      <c r="AB864" s="22"/>
      <c r="AC864" s="217" t="s">
        <v>63</v>
      </c>
      <c r="AD864" s="218"/>
      <c r="AE864" s="219" t="s">
        <v>89</v>
      </c>
      <c r="AF864" s="220"/>
      <c r="AG864" s="22"/>
      <c r="AH864" s="213" t="s">
        <v>64</v>
      </c>
      <c r="AI864" s="214"/>
      <c r="AJ864" s="215" t="s">
        <v>65</v>
      </c>
      <c r="AK864" s="216"/>
      <c r="AL864" s="22"/>
      <c r="AM864" s="25" t="s">
        <v>2</v>
      </c>
      <c r="AO864" s="132" t="s">
        <v>41</v>
      </c>
      <c r="AQ864" s="32"/>
      <c r="AR864" s="32"/>
      <c r="AS864" s="32"/>
      <c r="AT864" s="32"/>
    </row>
    <row r="865" spans="2:46" ht="18.649999999999999" customHeight="1" thickTop="1" thickBot="1">
      <c r="B865" s="36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9">
        <f t="shared" ref="L865" si="3853">IF(0=(1-$J$9*$K$9*$B865^2),10^14,$B865*$K$9/(1-$J$9*$K$9*$B865^2))</f>
        <v>-2.9388356702538312</v>
      </c>
      <c r="N865" s="1">
        <f t="shared" ref="N865" si="3854">D865*I865+F865*I868-E865*J865-G865*J868</f>
        <v>1</v>
      </c>
      <c r="O865" s="9">
        <f t="shared" ref="O865" si="3855">(D865*J865+E865*I865+F865*J868+G865*I868)</f>
        <v>0</v>
      </c>
      <c r="P865" s="2">
        <f t="shared" ref="P865" si="3856">D865*K865+F865*K868-E865*L865-G865*L868</f>
        <v>0</v>
      </c>
      <c r="Q865" s="8">
        <f t="shared" ref="Q865" si="3857">(D865*L865+E865*K865+F865*L868+G865*K868)</f>
        <v>-2.9388356702538312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3858">N865*S865+P865*S868-O865*T865-Q865*T868</f>
        <v>9.8136833774495127</v>
      </c>
      <c r="Y865" s="9">
        <f t="shared" ref="Y865" si="3859">(N865*T865+O865*S865+P865*T868+Q865*S868)</f>
        <v>0</v>
      </c>
      <c r="Z865" s="2">
        <f t="shared" ref="Z865" si="3860">N865*U865+P865*U868-O865*V865-Q865*V868</f>
        <v>0</v>
      </c>
      <c r="AA865" s="8">
        <f t="shared" ref="AA865" si="3861">(N865*V865+O865*U865+P865*V868+Q865*U868)</f>
        <v>-2.9388356702538312</v>
      </c>
      <c r="AB865" s="22"/>
      <c r="AC865" s="1">
        <v>1</v>
      </c>
      <c r="AD865" s="9">
        <v>0</v>
      </c>
      <c r="AE865" s="2">
        <v>0</v>
      </c>
      <c r="AF865" s="9">
        <f t="shared" ref="AF865" si="3862">$B865*$AE$9</f>
        <v>2.0105111999999998</v>
      </c>
      <c r="AH865" s="1">
        <f t="shared" ref="AH865" si="3863">X865*AC865+Z865*AC868-Y865*AD865-AA865*AD868</f>
        <v>9.8136833774495127</v>
      </c>
      <c r="AI865" s="9">
        <f t="shared" ref="AI865" si="3864">(X865*AD865+Y865*AC865+Z865*AD868+AA865*AC868)</f>
        <v>0</v>
      </c>
      <c r="AJ865" s="2">
        <f t="shared" ref="AJ865" si="3865">X865*AE865+Z865*AE868-Y865*AF865-AA865*AF868</f>
        <v>0</v>
      </c>
      <c r="AK865" s="8">
        <f t="shared" ref="AK865" si="3866">(X865*AF865+Y865*AE865+Z865*AF868+AA865*AE868)</f>
        <v>16.791684673362241</v>
      </c>
      <c r="AM865" s="26">
        <f t="shared" ref="AM865" si="3867">20*LOG((2*$AH$9)/(($AH$9*AH865+AJ865+$AH$9*AH868+AJ868)^2+($AH$9*AI865+AK865+$AH$9*AI868+AK868)^2)^0.5)</f>
        <v>-25.687485197401671</v>
      </c>
      <c r="AO865" s="133">
        <f t="shared" ref="AO865" si="3868">((AI865^2+AJ865^2+AK865^2+AL865^2)/(AI868^2+AJ868^2+AK868^2+AL868^2))^0.5</f>
        <v>0.50592156663710386</v>
      </c>
      <c r="AP865" s="13"/>
      <c r="AQ865" s="32"/>
      <c r="AR865" s="32"/>
      <c r="AS865" s="32"/>
      <c r="AT865" s="32"/>
    </row>
    <row r="866" spans="2:46" ht="18.649999999999999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O866" s="134"/>
      <c r="AP866" s="33"/>
      <c r="AQ866" s="32"/>
      <c r="AR866" s="32"/>
      <c r="AS866" s="32"/>
      <c r="AT866" s="32"/>
    </row>
    <row r="867" spans="2:46" ht="18.649999999999999" customHeight="1" thickBot="1">
      <c r="D867" s="209" t="s">
        <v>66</v>
      </c>
      <c r="E867" s="210"/>
      <c r="F867" s="211" t="s">
        <v>67</v>
      </c>
      <c r="G867" s="212"/>
      <c r="H867" s="204"/>
      <c r="I867" s="209" t="s">
        <v>68</v>
      </c>
      <c r="J867" s="210"/>
      <c r="K867" s="211" t="s">
        <v>69</v>
      </c>
      <c r="L867" s="212"/>
      <c r="N867" s="213" t="s">
        <v>70</v>
      </c>
      <c r="O867" s="214"/>
      <c r="P867" s="215" t="s">
        <v>71</v>
      </c>
      <c r="Q867" s="216"/>
      <c r="S867" s="209" t="s">
        <v>72</v>
      </c>
      <c r="T867" s="210"/>
      <c r="U867" s="211" t="s">
        <v>73</v>
      </c>
      <c r="V867" s="212"/>
      <c r="W867" s="22"/>
      <c r="X867" s="213" t="s">
        <v>74</v>
      </c>
      <c r="Y867" s="214"/>
      <c r="Z867" s="215" t="s">
        <v>75</v>
      </c>
      <c r="AA867" s="216"/>
      <c r="AB867" s="22"/>
      <c r="AC867" s="209" t="s">
        <v>76</v>
      </c>
      <c r="AD867" s="210"/>
      <c r="AE867" s="211" t="s">
        <v>77</v>
      </c>
      <c r="AF867" s="212"/>
      <c r="AG867" s="22"/>
      <c r="AH867" s="213" t="s">
        <v>78</v>
      </c>
      <c r="AI867" s="214"/>
      <c r="AJ867" s="215" t="s">
        <v>79</v>
      </c>
      <c r="AK867" s="216"/>
      <c r="AL867" s="22"/>
      <c r="AM867" s="44" t="s">
        <v>6</v>
      </c>
      <c r="AO867" s="135" t="s">
        <v>42</v>
      </c>
      <c r="AP867" s="33"/>
      <c r="AQ867" s="32"/>
      <c r="AR867" s="32"/>
      <c r="AS867" s="32"/>
      <c r="AT867" s="32"/>
    </row>
    <row r="868" spans="2:46" ht="18.649999999999999" customHeight="1" thickTop="1" thickBot="1">
      <c r="D868" s="1">
        <v>0</v>
      </c>
      <c r="E868" s="8">
        <f t="shared" ref="E868" si="3869">$E$9*$B865</f>
        <v>1.4054408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3870">D868*I865+F868*I868-E868*J865-G868*J868</f>
        <v>0</v>
      </c>
      <c r="O868" s="9">
        <f t="shared" ref="O868" si="3871">(D868*J865+E868*I865+F868*J868+G868*I868)</f>
        <v>1.4054408</v>
      </c>
      <c r="P868" s="2">
        <f t="shared" ref="P868" si="3872">D868*K865+F868*K868-E868*L865-G868*L868</f>
        <v>5.1303595554700809</v>
      </c>
      <c r="Q868" s="8">
        <f t="shared" ref="Q868" si="3873">(D868*L865+E868*K865+F868*L868+G868*K868)</f>
        <v>0</v>
      </c>
      <c r="S868" s="1">
        <v>0</v>
      </c>
      <c r="T868" s="8">
        <f t="shared" ref="T868" si="3874">$T$9*$B865</f>
        <v>2.9990391999999999</v>
      </c>
      <c r="U868" s="2">
        <v>1</v>
      </c>
      <c r="V868" s="8">
        <v>0</v>
      </c>
      <c r="X868" s="1">
        <f t="shared" ref="X868" si="3875">N868*S865+P868*S868-O868*T865-Q868*T868</f>
        <v>0</v>
      </c>
      <c r="Y868" s="9">
        <f t="shared" ref="Y868" si="3876">(N868*T865+O868*S865+P868*T868+Q868*S868)</f>
        <v>16.791590216949345</v>
      </c>
      <c r="Z868" s="2">
        <f t="shared" ref="Z868" si="3877">N868*U865+P868*U868-O868*V865-Q868*V868</f>
        <v>5.1303595554700809</v>
      </c>
      <c r="AA868" s="8">
        <f t="shared" ref="AA868" si="3878">(N868*V865+O868*U865+P868*V868+Q868*U868)</f>
        <v>0</v>
      </c>
      <c r="AB868" s="22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3879">X868*AC865+Z868*AC868-Y868*AD865-AA868*AD868</f>
        <v>0</v>
      </c>
      <c r="AI868" s="9">
        <f t="shared" ref="AI868" si="3880">(X868*AD865+Y868*AC865+Z868*AD868+AA868*AC868)</f>
        <v>16.791590216949345</v>
      </c>
      <c r="AJ868" s="2">
        <f t="shared" ref="AJ868" si="3881">X868*AE865+Z868*AE868-Y868*AF865-AA868*AF868</f>
        <v>-28.629320641517005</v>
      </c>
      <c r="AK868" s="8">
        <f t="shared" ref="AK868" si="3882">(X868*AF865+Y868*AE865+Z868*AF868+AA868*AE868)</f>
        <v>0</v>
      </c>
      <c r="AM868" s="45">
        <f t="shared" ref="AM868" si="3883">(180/PI())*ATAN(-1*(($AH$9*AJ865+AL865+$AH$9*AJ868+AL868)/($AH$9*AI865+AK865+$AH$9*AI868+AK868)))</f>
        <v>40.447175770318061</v>
      </c>
      <c r="AO868" s="206">
        <f t="shared" ref="AO868" si="3884">20*LOG(((($AH$9*AH865+AJ865-$AH$9*AH868-AJ868)^2+($AH$9*AI865+AK865-$AH$9*AI868-AK868)^2)/(($AH$9*AH865+AJ865+$AH$9*AH868+AJ868)^2+($AH$9*AI865+AK865+$AH$9*AI868+AK868)^2))^0.5)</f>
        <v>-1.1738770118204143E-2</v>
      </c>
      <c r="AP868" s="33"/>
      <c r="AQ868" s="32"/>
      <c r="AR868" s="32"/>
      <c r="AS868" s="32"/>
      <c r="AT868" s="32"/>
    </row>
    <row r="869" spans="2:46" ht="18.649999999999999" customHeight="1">
      <c r="AO869" s="33"/>
      <c r="AP869" s="33"/>
    </row>
    <row r="870" spans="2:46" ht="18.649999999999999" customHeight="1" thickBot="1">
      <c r="D870" s="22" t="s">
        <v>80</v>
      </c>
      <c r="E870" s="22"/>
      <c r="F870" s="22"/>
      <c r="G870" s="22"/>
      <c r="H870" s="22"/>
      <c r="I870" s="22" t="s">
        <v>81</v>
      </c>
      <c r="J870" s="22"/>
      <c r="K870" s="22"/>
      <c r="L870" s="22"/>
      <c r="M870" s="23"/>
      <c r="N870" s="23"/>
      <c r="O870" s="24" t="s">
        <v>82</v>
      </c>
      <c r="P870" s="23"/>
      <c r="Q870" s="23"/>
      <c r="R870" s="23"/>
      <c r="S870" s="22"/>
      <c r="T870" s="22" t="s">
        <v>83</v>
      </c>
      <c r="U870" s="23"/>
      <c r="V870" s="23"/>
      <c r="W870" s="23"/>
      <c r="X870" s="23"/>
      <c r="Y870" s="24" t="s">
        <v>84</v>
      </c>
      <c r="Z870" s="23"/>
      <c r="AA870" s="23"/>
      <c r="AB870" s="23"/>
      <c r="AC870" s="24" t="s">
        <v>85</v>
      </c>
      <c r="AD870" s="22"/>
      <c r="AE870" s="22"/>
      <c r="AF870" s="22"/>
      <c r="AG870" s="22"/>
      <c r="AH870" s="23"/>
      <c r="AI870" s="24" t="s">
        <v>86</v>
      </c>
      <c r="AJ870" s="23"/>
      <c r="AK870" s="23"/>
      <c r="AL870" s="22"/>
    </row>
    <row r="871" spans="2:46" ht="18.649999999999999" customHeight="1" thickBot="1">
      <c r="B871" s="11"/>
      <c r="D871" s="217" t="s">
        <v>55</v>
      </c>
      <c r="E871" s="218"/>
      <c r="F871" s="219" t="s">
        <v>56</v>
      </c>
      <c r="G871" s="220"/>
      <c r="H871" s="204"/>
      <c r="I871" s="217" t="s">
        <v>87</v>
      </c>
      <c r="J871" s="218"/>
      <c r="K871" s="219" t="s">
        <v>88</v>
      </c>
      <c r="L871" s="220"/>
      <c r="M871" s="23"/>
      <c r="N871" s="213" t="s">
        <v>57</v>
      </c>
      <c r="O871" s="214"/>
      <c r="P871" s="215" t="s">
        <v>58</v>
      </c>
      <c r="Q871" s="216"/>
      <c r="R871" s="23"/>
      <c r="S871" s="217" t="s">
        <v>59</v>
      </c>
      <c r="T871" s="218"/>
      <c r="U871" s="219" t="s">
        <v>60</v>
      </c>
      <c r="V871" s="220"/>
      <c r="W871" s="22"/>
      <c r="X871" s="213" t="s">
        <v>61</v>
      </c>
      <c r="Y871" s="214"/>
      <c r="Z871" s="215" t="s">
        <v>62</v>
      </c>
      <c r="AA871" s="216"/>
      <c r="AB871" s="22"/>
      <c r="AC871" s="217" t="s">
        <v>63</v>
      </c>
      <c r="AD871" s="218"/>
      <c r="AE871" s="219" t="s">
        <v>89</v>
      </c>
      <c r="AF871" s="220"/>
      <c r="AG871" s="22"/>
      <c r="AH871" s="213" t="s">
        <v>64</v>
      </c>
      <c r="AI871" s="214"/>
      <c r="AJ871" s="215" t="s">
        <v>65</v>
      </c>
      <c r="AK871" s="216"/>
      <c r="AL871" s="22"/>
      <c r="AM871" s="25" t="s">
        <v>2</v>
      </c>
      <c r="AO871" s="132" t="s">
        <v>41</v>
      </c>
      <c r="AQ871" s="32"/>
      <c r="AR871" s="32"/>
      <c r="AS871" s="32"/>
      <c r="AT871" s="32"/>
    </row>
    <row r="872" spans="2:46" ht="18.649999999999999" customHeight="1" thickTop="1" thickBot="1">
      <c r="B872" s="36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9">
        <f t="shared" ref="L872" si="3885">IF(0=(1-$J$9*$K$9*$B872^2),10^14,$B872*$K$9/(1-$J$9*$K$9*$B872^2))</f>
        <v>-2.8593867146757455</v>
      </c>
      <c r="N872" s="1">
        <f t="shared" ref="N872" si="3886">D872*I872+F872*I875-E872*J872-G872*J875</f>
        <v>1</v>
      </c>
      <c r="O872" s="9">
        <f t="shared" ref="O872" si="3887">(D872*J872+E872*I872+F872*J875+G872*I875)</f>
        <v>0</v>
      </c>
      <c r="P872" s="2">
        <f t="shared" ref="P872" si="3888">D872*K872+F872*K875-E872*L872-G872*L875</f>
        <v>0</v>
      </c>
      <c r="Q872" s="8">
        <f t="shared" ref="Q872" si="3889">(D872*L872+E872*K872+F872*L875+G872*K875)</f>
        <v>-2.8593867146757455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3890">N872*S872+P872*S875-O872*T872-Q872*T875</f>
        <v>9.6445694004755804</v>
      </c>
      <c r="Y872" s="9">
        <f t="shared" ref="Y872" si="3891">(N872*T872+O872*S872+P872*T875+Q872*S875)</f>
        <v>0</v>
      </c>
      <c r="Z872" s="2">
        <f t="shared" ref="Z872" si="3892">N872*U872+P872*U875-O872*V872-Q872*V875</f>
        <v>0</v>
      </c>
      <c r="AA872" s="8">
        <f t="shared" ref="AA872" si="3893">(N872*V872+O872*U872+P872*V875+Q872*U875)</f>
        <v>-2.8593867146757455</v>
      </c>
      <c r="AB872" s="22"/>
      <c r="AC872" s="1">
        <v>1</v>
      </c>
      <c r="AD872" s="9">
        <v>0</v>
      </c>
      <c r="AE872" s="2">
        <v>0</v>
      </c>
      <c r="AF872" s="9">
        <f t="shared" ref="AF872" si="3894">$B872*$AE$9</f>
        <v>2.0267249999999999</v>
      </c>
      <c r="AH872" s="1">
        <f t="shared" ref="AH872" si="3895">X872*AC872+Z872*AC875-Y872*AD872-AA872*AD875</f>
        <v>9.6445694004755804</v>
      </c>
      <c r="AI872" s="9">
        <f t="shared" ref="AI872" si="3896">(X872*AD872+Y872*AC872+Z872*AD875+AA872*AC875)</f>
        <v>0</v>
      </c>
      <c r="AJ872" s="2">
        <f t="shared" ref="AJ872" si="3897">X872*AE872+Z872*AE875-Y872*AF872-AA872*AF875</f>
        <v>0</v>
      </c>
      <c r="AK872" s="8">
        <f t="shared" ref="AK872" si="3898">(X872*AF872+Y872*AE872+Z872*AF875+AA872*AE875)</f>
        <v>16.687503203503123</v>
      </c>
      <c r="AM872" s="26">
        <f t="shared" ref="AM872" si="3899">20*LOG((2*$AH$9)/(($AH$9*AH872+AJ872+$AH$9*AH875+AJ875)^2+($AH$9*AI872+AK872+$AH$9*AI875+AK875)^2)^0.5)</f>
        <v>-25.681004132138298</v>
      </c>
      <c r="AO872" s="133">
        <f t="shared" ref="AO872" si="3900">((AI872^2+AJ872^2+AK872^2+AL872^2)/(AI875^2+AJ875^2+AK875^2+AL875^2))^0.5</f>
        <v>0.5017432532291386</v>
      </c>
      <c r="AP872" s="13"/>
      <c r="AQ872" s="32"/>
      <c r="AR872" s="32"/>
      <c r="AS872" s="32"/>
      <c r="AT872" s="32"/>
    </row>
    <row r="873" spans="2:46" ht="18.649999999999999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O873" s="134"/>
      <c r="AP873" s="33"/>
      <c r="AQ873" s="32"/>
      <c r="AR873" s="32"/>
      <c r="AS873" s="32"/>
      <c r="AT873" s="32"/>
    </row>
    <row r="874" spans="2:46" ht="18.649999999999999" customHeight="1" thickBot="1">
      <c r="D874" s="209" t="s">
        <v>66</v>
      </c>
      <c r="E874" s="210"/>
      <c r="F874" s="211" t="s">
        <v>67</v>
      </c>
      <c r="G874" s="212"/>
      <c r="H874" s="204"/>
      <c r="I874" s="209" t="s">
        <v>68</v>
      </c>
      <c r="J874" s="210"/>
      <c r="K874" s="211" t="s">
        <v>69</v>
      </c>
      <c r="L874" s="212"/>
      <c r="N874" s="213" t="s">
        <v>70</v>
      </c>
      <c r="O874" s="214"/>
      <c r="P874" s="215" t="s">
        <v>71</v>
      </c>
      <c r="Q874" s="216"/>
      <c r="S874" s="209" t="s">
        <v>72</v>
      </c>
      <c r="T874" s="210"/>
      <c r="U874" s="211" t="s">
        <v>73</v>
      </c>
      <c r="V874" s="212"/>
      <c r="W874" s="22"/>
      <c r="X874" s="213" t="s">
        <v>74</v>
      </c>
      <c r="Y874" s="214"/>
      <c r="Z874" s="215" t="s">
        <v>75</v>
      </c>
      <c r="AA874" s="216"/>
      <c r="AB874" s="22"/>
      <c r="AC874" s="209" t="s">
        <v>76</v>
      </c>
      <c r="AD874" s="210"/>
      <c r="AE874" s="211" t="s">
        <v>77</v>
      </c>
      <c r="AF874" s="212"/>
      <c r="AG874" s="22"/>
      <c r="AH874" s="213" t="s">
        <v>78</v>
      </c>
      <c r="AI874" s="214"/>
      <c r="AJ874" s="215" t="s">
        <v>79</v>
      </c>
      <c r="AK874" s="216"/>
      <c r="AL874" s="22"/>
      <c r="AM874" s="44" t="s">
        <v>6</v>
      </c>
      <c r="AO874" s="135" t="s">
        <v>42</v>
      </c>
      <c r="AP874" s="33"/>
      <c r="AQ874" s="32"/>
      <c r="AR874" s="32"/>
      <c r="AS874" s="32"/>
      <c r="AT874" s="32"/>
    </row>
    <row r="875" spans="2:46" ht="18.649999999999999" customHeight="1" thickTop="1" thickBot="1">
      <c r="D875" s="1">
        <v>0</v>
      </c>
      <c r="E875" s="8">
        <f t="shared" ref="E875" si="3901">$E$9*$B872</f>
        <v>1.4167750000000001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3902">D875*I872+F875*I875-E875*J872-G875*J875</f>
        <v>0</v>
      </c>
      <c r="O875" s="9">
        <f t="shared" ref="O875" si="3903">(D875*J872+E875*I872+F875*J875+G875*I875)</f>
        <v>1.4167750000000001</v>
      </c>
      <c r="P875" s="2">
        <f t="shared" ref="P875" si="3904">D875*K872+F875*K875-E875*L872-G875*L875</f>
        <v>5.0511076126847296</v>
      </c>
      <c r="Q875" s="8">
        <f t="shared" ref="Q875" si="3905">(D875*L872+E875*K872+F875*L875+G875*K875)</f>
        <v>0</v>
      </c>
      <c r="S875" s="1">
        <v>0</v>
      </c>
      <c r="T875" s="8">
        <f t="shared" ref="T875" si="3906">$T$9*$B872</f>
        <v>3.0232250000000001</v>
      </c>
      <c r="U875" s="2">
        <v>1</v>
      </c>
      <c r="V875" s="8">
        <v>0</v>
      </c>
      <c r="X875" s="1">
        <f t="shared" ref="X875" si="3907">N875*S872+P875*S875-O875*T872-Q875*T875</f>
        <v>0</v>
      </c>
      <c r="Y875" s="9">
        <f t="shared" ref="Y875" si="3908">(N875*T872+O875*S872+P875*T875+Q875*S875)</f>
        <v>16.687409812358791</v>
      </c>
      <c r="Z875" s="2">
        <f t="shared" ref="Z875" si="3909">N875*U872+P875*U875-O875*V872-Q875*V875</f>
        <v>5.0511076126847296</v>
      </c>
      <c r="AA875" s="8">
        <f t="shared" ref="AA875" si="3910">(N875*V872+O875*U872+P875*V875+Q875*U875)</f>
        <v>0</v>
      </c>
      <c r="AB875" s="22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3911">X875*AC872+Z875*AC875-Y875*AD872-AA875*AD875</f>
        <v>0</v>
      </c>
      <c r="AI875" s="9">
        <f t="shared" ref="AI875" si="3912">(X875*AD872+Y875*AC872+Z875*AD875+AA875*AC875)</f>
        <v>16.687409812358791</v>
      </c>
      <c r="AJ875" s="2">
        <f t="shared" ref="AJ875" si="3913">X875*AE872+Z875*AE875-Y875*AF872-AA875*AF875</f>
        <v>-28.769683039268138</v>
      </c>
      <c r="AK875" s="8">
        <f t="shared" ref="AK875" si="3914">(X875*AF872+Y875*AE872+Z875*AF875+AA875*AE875)</f>
        <v>0</v>
      </c>
      <c r="AM875" s="45">
        <f t="shared" ref="AM875" si="3915">(180/PI())*ATAN(-1*(($AH$9*AJ872+AL872+$AH$9*AJ875+AL875)/($AH$9*AI872+AK872+$AH$9*AI875+AK875)))</f>
        <v>40.761838652650084</v>
      </c>
      <c r="AO875" s="206">
        <f t="shared" ref="AO875" si="3916">20*LOG(((($AH$9*AH872+AJ872-$AH$9*AH875-AJ875)^2+($AH$9*AI872+AK872-$AH$9*AI875-AK875)^2)/(($AH$9*AH872+AJ872+$AH$9*AH875+AJ875)^2+($AH$9*AI872+AK872+$AH$9*AI875+AK875)^2))^0.5)</f>
        <v>-1.1756324952052886E-2</v>
      </c>
      <c r="AP875" s="33"/>
      <c r="AQ875" s="32"/>
      <c r="AR875" s="32"/>
      <c r="AS875" s="32"/>
      <c r="AT875" s="32"/>
    </row>
    <row r="876" spans="2:46" ht="18.649999999999999" customHeight="1">
      <c r="AO876" s="33"/>
      <c r="AP876" s="33"/>
    </row>
    <row r="877" spans="2:46" ht="18.649999999999999" customHeight="1" thickBot="1">
      <c r="D877" s="22" t="s">
        <v>80</v>
      </c>
      <c r="E877" s="22"/>
      <c r="F877" s="22"/>
      <c r="G877" s="22"/>
      <c r="H877" s="22"/>
      <c r="I877" s="22" t="s">
        <v>81</v>
      </c>
      <c r="J877" s="22"/>
      <c r="K877" s="22"/>
      <c r="L877" s="22"/>
      <c r="M877" s="23"/>
      <c r="N877" s="23"/>
      <c r="O877" s="24" t="s">
        <v>82</v>
      </c>
      <c r="P877" s="23"/>
      <c r="Q877" s="23"/>
      <c r="R877" s="23"/>
      <c r="S877" s="22"/>
      <c r="T877" s="22" t="s">
        <v>83</v>
      </c>
      <c r="U877" s="23"/>
      <c r="V877" s="23"/>
      <c r="W877" s="23"/>
      <c r="X877" s="23"/>
      <c r="Y877" s="24" t="s">
        <v>84</v>
      </c>
      <c r="Z877" s="23"/>
      <c r="AA877" s="23"/>
      <c r="AB877" s="23"/>
      <c r="AC877" s="24" t="s">
        <v>85</v>
      </c>
      <c r="AD877" s="22"/>
      <c r="AE877" s="22"/>
      <c r="AF877" s="22"/>
      <c r="AG877" s="22"/>
      <c r="AH877" s="23"/>
      <c r="AI877" s="24" t="s">
        <v>86</v>
      </c>
      <c r="AJ877" s="23"/>
      <c r="AK877" s="23"/>
      <c r="AL877" s="22"/>
    </row>
    <row r="878" spans="2:46" ht="18.649999999999999" customHeight="1" thickBot="1">
      <c r="B878" s="11"/>
      <c r="D878" s="217" t="s">
        <v>55</v>
      </c>
      <c r="E878" s="218"/>
      <c r="F878" s="219" t="s">
        <v>56</v>
      </c>
      <c r="G878" s="220"/>
      <c r="H878" s="204"/>
      <c r="I878" s="217" t="s">
        <v>87</v>
      </c>
      <c r="J878" s="218"/>
      <c r="K878" s="219" t="s">
        <v>88</v>
      </c>
      <c r="L878" s="220"/>
      <c r="M878" s="23"/>
      <c r="N878" s="213" t="s">
        <v>57</v>
      </c>
      <c r="O878" s="214"/>
      <c r="P878" s="215" t="s">
        <v>58</v>
      </c>
      <c r="Q878" s="216"/>
      <c r="R878" s="23"/>
      <c r="S878" s="217" t="s">
        <v>59</v>
      </c>
      <c r="T878" s="218"/>
      <c r="U878" s="219" t="s">
        <v>60</v>
      </c>
      <c r="V878" s="220"/>
      <c r="W878" s="22"/>
      <c r="X878" s="213" t="s">
        <v>61</v>
      </c>
      <c r="Y878" s="214"/>
      <c r="Z878" s="215" t="s">
        <v>62</v>
      </c>
      <c r="AA878" s="216"/>
      <c r="AB878" s="22"/>
      <c r="AC878" s="217" t="s">
        <v>63</v>
      </c>
      <c r="AD878" s="218"/>
      <c r="AE878" s="219" t="s">
        <v>89</v>
      </c>
      <c r="AF878" s="220"/>
      <c r="AG878" s="22"/>
      <c r="AH878" s="213" t="s">
        <v>64</v>
      </c>
      <c r="AI878" s="214"/>
      <c r="AJ878" s="215" t="s">
        <v>65</v>
      </c>
      <c r="AK878" s="216"/>
      <c r="AL878" s="22"/>
      <c r="AM878" s="25" t="s">
        <v>2</v>
      </c>
      <c r="AO878" s="132" t="s">
        <v>41</v>
      </c>
      <c r="AQ878" s="32"/>
      <c r="AR878" s="32"/>
      <c r="AS878" s="32"/>
      <c r="AT878" s="32"/>
    </row>
    <row r="879" spans="2:46" ht="18.649999999999999" customHeight="1" thickTop="1" thickBot="1">
      <c r="B879" s="36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9">
        <f t="shared" ref="L879" si="3917">IF(0=(1-$J$9*$K$9*$B879^2),10^14,$B879*$K$9/(1-$J$9*$K$9*$B879^2))</f>
        <v>-2.7845315747506296</v>
      </c>
      <c r="N879" s="1">
        <f t="shared" ref="N879" si="3918">D879*I879+F879*I882-E879*J879-G879*J882</f>
        <v>1</v>
      </c>
      <c r="O879" s="9">
        <f t="shared" ref="O879" si="3919">(D879*J879+E879*I879+F879*J882+G879*I882)</f>
        <v>0</v>
      </c>
      <c r="P879" s="2">
        <f t="shared" ref="P879" si="3920">D879*K879+F879*K882-E879*L879-G879*L882</f>
        <v>0</v>
      </c>
      <c r="Q879" s="8">
        <f t="shared" ref="Q879" si="3921">(D879*L879+E879*K879+F879*L882+G879*K882)</f>
        <v>-2.7845315747506296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3922">N879*S879+P879*S882-O879*T879-Q879*T882</f>
        <v>9.4856115938360759</v>
      </c>
      <c r="Y879" s="9">
        <f t="shared" ref="Y879" si="3923">(N879*T879+O879*S879+P879*T882+Q879*S882)</f>
        <v>0</v>
      </c>
      <c r="Z879" s="2">
        <f t="shared" ref="Z879" si="3924">N879*U879+P879*U882-O879*V879-Q879*V882</f>
        <v>0</v>
      </c>
      <c r="AA879" s="8">
        <f t="shared" ref="AA879" si="3925">(N879*V879+O879*U879+P879*V882+Q879*U882)</f>
        <v>-2.7845315747506296</v>
      </c>
      <c r="AB879" s="22"/>
      <c r="AC879" s="1">
        <v>1</v>
      </c>
      <c r="AD879" s="9">
        <v>0</v>
      </c>
      <c r="AE879" s="2">
        <v>0</v>
      </c>
      <c r="AF879" s="9">
        <f t="shared" ref="AF879" si="3926">$B879*$AE$9</f>
        <v>2.0429387999999999</v>
      </c>
      <c r="AH879" s="1">
        <f t="shared" ref="AH879" si="3927">X879*AC879+Z879*AC882-Y879*AD879-AA879*AD882</f>
        <v>9.4856115938360759</v>
      </c>
      <c r="AI879" s="9">
        <f t="shared" ref="AI879" si="3928">(X879*AD879+Y879*AC879+Z879*AD882+AA879*AC882)</f>
        <v>0</v>
      </c>
      <c r="AJ879" s="2">
        <f t="shared" ref="AJ879" si="3929">X879*AE879+Z879*AE882-Y879*AF879-AA879*AF882</f>
        <v>0</v>
      </c>
      <c r="AK879" s="8">
        <f t="shared" ref="AK879" si="3930">(X879*AF879+Y879*AE879+Z879*AF882+AA879*AE882)</f>
        <v>16.59399239202693</v>
      </c>
      <c r="AM879" s="26">
        <f t="shared" ref="AM879" si="3931">20*LOG((2*$AH$9)/(($AH$9*AH879+AJ879+$AH$9*AH882+AJ882)^2+($AH$9*AI879+AK879+$AH$9*AI882+AK882)^2)^0.5)</f>
        <v>-25.679891471052247</v>
      </c>
      <c r="AO879" s="133">
        <f t="shared" ref="AO879" si="3932">((AI879^2+AJ879^2+AK879^2+AL879^2)/(AI882^2+AJ882^2+AK882^2+AL882^2))^0.5</f>
        <v>0.49763456000831807</v>
      </c>
      <c r="AP879" s="13"/>
      <c r="AQ879" s="32"/>
      <c r="AR879" s="32"/>
      <c r="AS879" s="32"/>
      <c r="AT879" s="32"/>
    </row>
    <row r="880" spans="2:46" ht="18.649999999999999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O880" s="134"/>
      <c r="AP880" s="33"/>
      <c r="AQ880" s="32"/>
      <c r="AR880" s="32"/>
      <c r="AS880" s="32"/>
      <c r="AT880" s="32"/>
    </row>
    <row r="881" spans="2:46" ht="18.649999999999999" customHeight="1" thickBot="1">
      <c r="D881" s="209" t="s">
        <v>66</v>
      </c>
      <c r="E881" s="210"/>
      <c r="F881" s="211" t="s">
        <v>67</v>
      </c>
      <c r="G881" s="212"/>
      <c r="H881" s="204"/>
      <c r="I881" s="209" t="s">
        <v>68</v>
      </c>
      <c r="J881" s="210"/>
      <c r="K881" s="211" t="s">
        <v>69</v>
      </c>
      <c r="L881" s="212"/>
      <c r="N881" s="213" t="s">
        <v>70</v>
      </c>
      <c r="O881" s="214"/>
      <c r="P881" s="215" t="s">
        <v>71</v>
      </c>
      <c r="Q881" s="216"/>
      <c r="S881" s="209" t="s">
        <v>72</v>
      </c>
      <c r="T881" s="210"/>
      <c r="U881" s="211" t="s">
        <v>73</v>
      </c>
      <c r="V881" s="212"/>
      <c r="W881" s="22"/>
      <c r="X881" s="213" t="s">
        <v>74</v>
      </c>
      <c r="Y881" s="214"/>
      <c r="Z881" s="215" t="s">
        <v>75</v>
      </c>
      <c r="AA881" s="216"/>
      <c r="AB881" s="22"/>
      <c r="AC881" s="209" t="s">
        <v>76</v>
      </c>
      <c r="AD881" s="210"/>
      <c r="AE881" s="211" t="s">
        <v>77</v>
      </c>
      <c r="AF881" s="212"/>
      <c r="AG881" s="22"/>
      <c r="AH881" s="213" t="s">
        <v>78</v>
      </c>
      <c r="AI881" s="214"/>
      <c r="AJ881" s="215" t="s">
        <v>79</v>
      </c>
      <c r="AK881" s="216"/>
      <c r="AL881" s="22"/>
      <c r="AM881" s="44" t="s">
        <v>6</v>
      </c>
      <c r="AO881" s="135" t="s">
        <v>42</v>
      </c>
      <c r="AP881" s="33"/>
      <c r="AQ881" s="32"/>
      <c r="AR881" s="32"/>
      <c r="AS881" s="32"/>
      <c r="AT881" s="32"/>
    </row>
    <row r="882" spans="2:46" ht="18.649999999999999" customHeight="1" thickTop="1" thickBot="1">
      <c r="D882" s="1">
        <v>0</v>
      </c>
      <c r="E882" s="8">
        <f t="shared" ref="E882" si="3933">$E$9*$B879</f>
        <v>1.4281092000000002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3934">D882*I879+F882*I882-E882*J879-G882*J882</f>
        <v>0</v>
      </c>
      <c r="O882" s="9">
        <f t="shared" ref="O882" si="3935">(D882*J879+E882*I879+F882*J882+G882*I882)</f>
        <v>1.4281092000000002</v>
      </c>
      <c r="P882" s="2">
        <f t="shared" ref="P882" si="3936">D882*K879+F882*K882-E882*L879-G882*L882</f>
        <v>4.9766151595918622</v>
      </c>
      <c r="Q882" s="8">
        <f t="shared" ref="Q882" si="3937">(D882*L879+E882*K879+F882*L882+G882*K882)</f>
        <v>0</v>
      </c>
      <c r="S882" s="1">
        <v>0</v>
      </c>
      <c r="T882" s="8">
        <f t="shared" ref="T882" si="3938">$T$9*$B879</f>
        <v>3.0474107999999998</v>
      </c>
      <c r="U882" s="2">
        <v>1</v>
      </c>
      <c r="V882" s="8">
        <v>0</v>
      </c>
      <c r="X882" s="1">
        <f t="shared" ref="X882" si="3939">N882*S879+P882*S882-O882*T879-Q882*T882</f>
        <v>0</v>
      </c>
      <c r="Y882" s="9">
        <f t="shared" ref="Y882" si="3940">(N882*T879+O882*S879+P882*T882+Q882*S882)</f>
        <v>16.593899984783963</v>
      </c>
      <c r="Z882" s="2">
        <f t="shared" ref="Z882" si="3941">N882*U879+P882*U882-O882*V879-Q882*V882</f>
        <v>4.9766151595918622</v>
      </c>
      <c r="AA882" s="8">
        <f t="shared" ref="AA882" si="3942">(N882*V879+O882*U879+P882*V882+Q882*U882)</f>
        <v>0</v>
      </c>
      <c r="AB882" s="22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3943">X882*AC879+Z882*AC882-Y882*AD879-AA882*AD882</f>
        <v>0</v>
      </c>
      <c r="AI882" s="9">
        <f t="shared" ref="AI882" si="3944">(X882*AD879+Y882*AC879+Z882*AD882+AA882*AC882)</f>
        <v>16.593899984783963</v>
      </c>
      <c r="AJ882" s="2">
        <f t="shared" ref="AJ882" si="3945">X882*AE879+Z882*AE882-Y882*AF879-AA882*AF882</f>
        <v>-28.923706962642708</v>
      </c>
      <c r="AK882" s="8">
        <f t="shared" ref="AK882" si="3946">(X882*AF879+Y882*AE879+Z882*AF882+AA882*AE882)</f>
        <v>0</v>
      </c>
      <c r="AM882" s="45">
        <f t="shared" ref="AM882" si="3947">(180/PI())*ATAN(-1*(($AH$9*AJ879+AL879+$AH$9*AJ882+AL882)/($AH$9*AI879+AK879+$AH$9*AI882+AK882)))</f>
        <v>41.072600618315548</v>
      </c>
      <c r="AO882" s="206">
        <f t="shared" ref="AO882" si="3948">20*LOG(((($AH$9*AH879+AJ879-$AH$9*AH882-AJ882)^2+($AH$9*AI879+AK879-$AH$9*AI882-AK882)^2)/(($AH$9*AH879+AJ879+$AH$9*AH882+AJ882)^2+($AH$9*AI879+AK879+$AH$9*AI882+AK882)^2))^0.5)</f>
        <v>-1.1759341386583905E-2</v>
      </c>
      <c r="AP882" s="33"/>
      <c r="AQ882" s="32"/>
      <c r="AR882" s="32"/>
      <c r="AS882" s="32"/>
      <c r="AT882" s="32"/>
    </row>
    <row r="883" spans="2:46" ht="18.649999999999999" customHeight="1">
      <c r="AO883" s="33"/>
      <c r="AP883" s="33"/>
    </row>
    <row r="884" spans="2:46" ht="18.649999999999999" customHeight="1" thickBot="1">
      <c r="D884" s="22" t="s">
        <v>80</v>
      </c>
      <c r="E884" s="22"/>
      <c r="F884" s="22"/>
      <c r="G884" s="22"/>
      <c r="H884" s="22"/>
      <c r="I884" s="22" t="s">
        <v>81</v>
      </c>
      <c r="J884" s="22"/>
      <c r="K884" s="22"/>
      <c r="L884" s="22"/>
      <c r="M884" s="23"/>
      <c r="N884" s="23"/>
      <c r="O884" s="24" t="s">
        <v>82</v>
      </c>
      <c r="P884" s="23"/>
      <c r="Q884" s="23"/>
      <c r="R884" s="23"/>
      <c r="S884" s="22"/>
      <c r="T884" s="22" t="s">
        <v>83</v>
      </c>
      <c r="U884" s="23"/>
      <c r="V884" s="23"/>
      <c r="W884" s="23"/>
      <c r="X884" s="23"/>
      <c r="Y884" s="24" t="s">
        <v>84</v>
      </c>
      <c r="Z884" s="23"/>
      <c r="AA884" s="23"/>
      <c r="AB884" s="23"/>
      <c r="AC884" s="24" t="s">
        <v>85</v>
      </c>
      <c r="AD884" s="22"/>
      <c r="AE884" s="22"/>
      <c r="AF884" s="22"/>
      <c r="AG884" s="22"/>
      <c r="AH884" s="23"/>
      <c r="AI884" s="24" t="s">
        <v>86</v>
      </c>
      <c r="AJ884" s="23"/>
      <c r="AK884" s="23"/>
      <c r="AL884" s="22"/>
    </row>
    <row r="885" spans="2:46" ht="18.649999999999999" customHeight="1" thickBot="1">
      <c r="B885" s="11"/>
      <c r="D885" s="217" t="s">
        <v>55</v>
      </c>
      <c r="E885" s="218"/>
      <c r="F885" s="219" t="s">
        <v>56</v>
      </c>
      <c r="G885" s="220"/>
      <c r="H885" s="204"/>
      <c r="I885" s="217" t="s">
        <v>87</v>
      </c>
      <c r="J885" s="218"/>
      <c r="K885" s="219" t="s">
        <v>88</v>
      </c>
      <c r="L885" s="220"/>
      <c r="M885" s="23"/>
      <c r="N885" s="213" t="s">
        <v>57</v>
      </c>
      <c r="O885" s="214"/>
      <c r="P885" s="215" t="s">
        <v>58</v>
      </c>
      <c r="Q885" s="216"/>
      <c r="R885" s="23"/>
      <c r="S885" s="217" t="s">
        <v>59</v>
      </c>
      <c r="T885" s="218"/>
      <c r="U885" s="219" t="s">
        <v>60</v>
      </c>
      <c r="V885" s="220"/>
      <c r="W885" s="22"/>
      <c r="X885" s="213" t="s">
        <v>61</v>
      </c>
      <c r="Y885" s="214"/>
      <c r="Z885" s="215" t="s">
        <v>62</v>
      </c>
      <c r="AA885" s="216"/>
      <c r="AB885" s="22"/>
      <c r="AC885" s="217" t="s">
        <v>63</v>
      </c>
      <c r="AD885" s="218"/>
      <c r="AE885" s="219" t="s">
        <v>89</v>
      </c>
      <c r="AF885" s="220"/>
      <c r="AG885" s="22"/>
      <c r="AH885" s="213" t="s">
        <v>64</v>
      </c>
      <c r="AI885" s="214"/>
      <c r="AJ885" s="215" t="s">
        <v>65</v>
      </c>
      <c r="AK885" s="216"/>
      <c r="AL885" s="22"/>
      <c r="AM885" s="25" t="s">
        <v>2</v>
      </c>
      <c r="AO885" s="132" t="s">
        <v>41</v>
      </c>
      <c r="AQ885" s="32"/>
      <c r="AR885" s="32"/>
      <c r="AS885" s="32"/>
      <c r="AT885" s="32"/>
    </row>
    <row r="886" spans="2:46" ht="18.649999999999999" customHeight="1" thickTop="1" thickBot="1">
      <c r="B886" s="36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9">
        <f t="shared" ref="L886" si="3949">IF(0=(1-$J$9*$K$9*$B886^2),10^14,$B886*$K$9/(1-$J$9*$K$9*$B886^2))</f>
        <v>-2.7138770673137622</v>
      </c>
      <c r="N886" s="1">
        <f t="shared" ref="N886" si="3950">D886*I886+F886*I889-E886*J886-G886*J889</f>
        <v>1</v>
      </c>
      <c r="O886" s="9">
        <f t="shared" ref="O886" si="3951">(D886*J886+E886*I886+F886*J889+G886*I889)</f>
        <v>0</v>
      </c>
      <c r="P886" s="2">
        <f t="shared" ref="P886" si="3952">D886*K886+F886*K889-E886*L886-G886*L889</f>
        <v>0</v>
      </c>
      <c r="Q886" s="8">
        <f t="shared" ref="Q886" si="3953">(D886*L886+E886*K886+F886*L889+G886*K889)</f>
        <v>-2.7138770673137622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3954">N886*S886+P886*S889-O886*T886-Q886*T889</f>
        <v>9.3359355727789222</v>
      </c>
      <c r="Y886" s="9">
        <f t="shared" ref="Y886" si="3955">(N886*T886+O886*S886+P886*T889+Q886*S889)</f>
        <v>0</v>
      </c>
      <c r="Z886" s="2">
        <f t="shared" ref="Z886" si="3956">N886*U886+P886*U889-O886*V886-Q886*V889</f>
        <v>0</v>
      </c>
      <c r="AA886" s="8">
        <f t="shared" ref="AA886" si="3957">(N886*V886+O886*U886+P886*V889+Q886*U889)</f>
        <v>-2.7138770673137622</v>
      </c>
      <c r="AB886" s="22"/>
      <c r="AC886" s="1">
        <v>1</v>
      </c>
      <c r="AD886" s="9">
        <v>0</v>
      </c>
      <c r="AE886" s="2">
        <v>0</v>
      </c>
      <c r="AF886" s="9">
        <f t="shared" ref="AF886" si="3958">$B886*$AE$9</f>
        <v>2.0591526</v>
      </c>
      <c r="AH886" s="1">
        <f t="shared" ref="AH886" si="3959">X886*AC886+Z886*AC889-Y886*AD886-AA886*AD889</f>
        <v>9.3359355727789222</v>
      </c>
      <c r="AI886" s="9">
        <f t="shared" ref="AI886" si="3960">(X886*AD886+Y886*AC886+Z886*AD889+AA886*AC889)</f>
        <v>0</v>
      </c>
      <c r="AJ886" s="2">
        <f t="shared" ref="AJ886" si="3961">X886*AE886+Z886*AE889-Y886*AF886-AA886*AF889</f>
        <v>0</v>
      </c>
      <c r="AK886" s="8">
        <f t="shared" ref="AK886" si="3962">(X886*AF886+Y886*AE886+Z886*AF889+AA886*AE889)</f>
        <v>16.510238940806442</v>
      </c>
      <c r="AM886" s="26">
        <f t="shared" ref="AM886" si="3963">20*LOG((2*$AH$9)/(($AH$9*AH886+AJ886+$AH$9*AH889+AJ889)^2+($AH$9*AI886+AK886+$AH$9*AI889+AK889)^2)^0.5)</f>
        <v>-25.683737603501854</v>
      </c>
      <c r="AO886" s="133">
        <f t="shared" ref="AO886" si="3964">((AI886^2+AJ886^2+AK886^2+AL886^2)/(AI889^2+AJ889^2+AK889^2+AL889^2))^0.5</f>
        <v>0.49359371143422742</v>
      </c>
      <c r="AP886" s="13"/>
      <c r="AQ886" s="32"/>
      <c r="AR886" s="32"/>
      <c r="AS886" s="32"/>
      <c r="AT886" s="32"/>
    </row>
    <row r="887" spans="2:46" ht="18.649999999999999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O887" s="134"/>
      <c r="AP887" s="33"/>
      <c r="AQ887" s="32"/>
      <c r="AR887" s="32"/>
      <c r="AS887" s="32"/>
      <c r="AT887" s="32"/>
    </row>
    <row r="888" spans="2:46" ht="18.649999999999999" customHeight="1" thickBot="1">
      <c r="D888" s="209" t="s">
        <v>66</v>
      </c>
      <c r="E888" s="210"/>
      <c r="F888" s="211" t="s">
        <v>67</v>
      </c>
      <c r="G888" s="212"/>
      <c r="H888" s="204"/>
      <c r="I888" s="209" t="s">
        <v>68</v>
      </c>
      <c r="J888" s="210"/>
      <c r="K888" s="211" t="s">
        <v>69</v>
      </c>
      <c r="L888" s="212"/>
      <c r="N888" s="213" t="s">
        <v>70</v>
      </c>
      <c r="O888" s="214"/>
      <c r="P888" s="215" t="s">
        <v>71</v>
      </c>
      <c r="Q888" s="216"/>
      <c r="S888" s="209" t="s">
        <v>72</v>
      </c>
      <c r="T888" s="210"/>
      <c r="U888" s="211" t="s">
        <v>73</v>
      </c>
      <c r="V888" s="212"/>
      <c r="W888" s="22"/>
      <c r="X888" s="213" t="s">
        <v>74</v>
      </c>
      <c r="Y888" s="214"/>
      <c r="Z888" s="215" t="s">
        <v>75</v>
      </c>
      <c r="AA888" s="216"/>
      <c r="AB888" s="22"/>
      <c r="AC888" s="209" t="s">
        <v>76</v>
      </c>
      <c r="AD888" s="210"/>
      <c r="AE888" s="211" t="s">
        <v>77</v>
      </c>
      <c r="AF888" s="212"/>
      <c r="AG888" s="22"/>
      <c r="AH888" s="213" t="s">
        <v>78</v>
      </c>
      <c r="AI888" s="214"/>
      <c r="AJ888" s="215" t="s">
        <v>79</v>
      </c>
      <c r="AK888" s="216"/>
      <c r="AL888" s="22"/>
      <c r="AM888" s="44" t="s">
        <v>6</v>
      </c>
      <c r="AO888" s="135" t="s">
        <v>42</v>
      </c>
      <c r="AP888" s="33"/>
      <c r="AQ888" s="32"/>
      <c r="AR888" s="32"/>
      <c r="AS888" s="32"/>
      <c r="AT888" s="32"/>
    </row>
    <row r="889" spans="2:46" ht="18.649999999999999" customHeight="1" thickTop="1" thickBot="1">
      <c r="D889" s="1">
        <v>0</v>
      </c>
      <c r="E889" s="8">
        <f t="shared" ref="E889" si="3965">$E$9*$B886</f>
        <v>1.4394434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3966">D889*I886+F889*I889-E889*J886-G889*J889</f>
        <v>0</v>
      </c>
      <c r="O889" s="9">
        <f t="shared" ref="O889" si="3967">(D889*J886+E889*I886+F889*J889+G889*I889)</f>
        <v>1.4394434</v>
      </c>
      <c r="P889" s="2">
        <f t="shared" ref="P889" si="3968">D889*K886+F889*K889-E889*L886-G889*L889</f>
        <v>4.9064724329561509</v>
      </c>
      <c r="Q889" s="8">
        <f t="shared" ref="Q889" si="3969">(D889*L886+E889*K886+F889*L889+G889*K889)</f>
        <v>0</v>
      </c>
      <c r="S889" s="1">
        <v>0</v>
      </c>
      <c r="T889" s="8">
        <f t="shared" ref="T889" si="3970">$T$9*$B886</f>
        <v>3.0715965999999999</v>
      </c>
      <c r="U889" s="2">
        <v>1</v>
      </c>
      <c r="V889" s="8">
        <v>0</v>
      </c>
      <c r="X889" s="1">
        <f t="shared" ref="X889" si="3971">N889*S886+P889*S889-O889*T886-Q889*T889</f>
        <v>0</v>
      </c>
      <c r="Y889" s="9">
        <f t="shared" ref="Y889" si="3972">(N889*T886+O889*S886+P889*T889+Q889*S889)</f>
        <v>16.51014744306184</v>
      </c>
      <c r="Z889" s="2">
        <f t="shared" ref="Z889" si="3973">N889*U886+P889*U889-O889*V886-Q889*V889</f>
        <v>4.9064724329561509</v>
      </c>
      <c r="AA889" s="8">
        <f t="shared" ref="AA889" si="3974">(N889*V886+O889*U886+P889*V889+Q889*U889)</f>
        <v>0</v>
      </c>
      <c r="AB889" s="22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3975">X889*AC886+Z889*AC889-Y889*AD886-AA889*AD889</f>
        <v>0</v>
      </c>
      <c r="AI889" s="9">
        <f t="shared" ref="AI889" si="3976">(X889*AD886+Y889*AC886+Z889*AD889+AA889*AC889)</f>
        <v>16.51014744306184</v>
      </c>
      <c r="AJ889" s="2">
        <f t="shared" ref="AJ889" si="3977">X889*AE886+Z889*AE889-Y889*AF886-AA889*AF889</f>
        <v>-29.090440600807987</v>
      </c>
      <c r="AK889" s="8">
        <f t="shared" ref="AK889" si="3978">(X889*AF886+Y889*AE886+Z889*AF889+AA889*AE889)</f>
        <v>0</v>
      </c>
      <c r="AM889" s="45">
        <f t="shared" ref="AM889" si="3979">(180/PI())*ATAN(-1*(($AH$9*AJ886+AL886+$AH$9*AJ889+AL889)/($AH$9*AI886+AK886+$AH$9*AI889+AK889)))</f>
        <v>41.379543628246822</v>
      </c>
      <c r="AO889" s="206">
        <f t="shared" ref="AO889" si="3980">20*LOG(((($AH$9*AH886+AJ886-$AH$9*AH889-AJ889)^2+($AH$9*AI886+AK886-$AH$9*AI889-AK889)^2)/(($AH$9*AH886+AJ886+$AH$9*AH889+AJ889)^2+($AH$9*AI886+AK886+$AH$9*AI889+AK889)^2))^0.5)</f>
        <v>-1.1748917775249879E-2</v>
      </c>
      <c r="AP889" s="33"/>
      <c r="AQ889" s="32"/>
      <c r="AR889" s="32"/>
      <c r="AS889" s="32"/>
      <c r="AT889" s="32"/>
    </row>
    <row r="890" spans="2:46" ht="18.649999999999999" customHeight="1">
      <c r="AO890" s="33"/>
      <c r="AP890" s="33"/>
    </row>
    <row r="891" spans="2:46" ht="18.649999999999999" customHeight="1" thickBot="1">
      <c r="D891" s="22" t="s">
        <v>80</v>
      </c>
      <c r="E891" s="22"/>
      <c r="F891" s="22"/>
      <c r="G891" s="22"/>
      <c r="H891" s="22"/>
      <c r="I891" s="22" t="s">
        <v>81</v>
      </c>
      <c r="J891" s="22"/>
      <c r="K891" s="22"/>
      <c r="L891" s="22"/>
      <c r="M891" s="23"/>
      <c r="N891" s="23"/>
      <c r="O891" s="24" t="s">
        <v>82</v>
      </c>
      <c r="P891" s="23"/>
      <c r="Q891" s="23"/>
      <c r="R891" s="23"/>
      <c r="S891" s="22"/>
      <c r="T891" s="22" t="s">
        <v>83</v>
      </c>
      <c r="U891" s="23"/>
      <c r="V891" s="23"/>
      <c r="W891" s="23"/>
      <c r="X891" s="23"/>
      <c r="Y891" s="24" t="s">
        <v>84</v>
      </c>
      <c r="Z891" s="23"/>
      <c r="AA891" s="23"/>
      <c r="AB891" s="23"/>
      <c r="AC891" s="24" t="s">
        <v>85</v>
      </c>
      <c r="AD891" s="22"/>
      <c r="AE891" s="22"/>
      <c r="AF891" s="22"/>
      <c r="AG891" s="22"/>
      <c r="AH891" s="23"/>
      <c r="AI891" s="24" t="s">
        <v>86</v>
      </c>
      <c r="AJ891" s="23"/>
      <c r="AK891" s="23"/>
      <c r="AL891" s="22"/>
    </row>
    <row r="892" spans="2:46" ht="18.649999999999999" customHeight="1" thickBot="1">
      <c r="B892" s="11"/>
      <c r="D892" s="217" t="s">
        <v>55</v>
      </c>
      <c r="E892" s="218"/>
      <c r="F892" s="219" t="s">
        <v>56</v>
      </c>
      <c r="G892" s="220"/>
      <c r="H892" s="204"/>
      <c r="I892" s="217" t="s">
        <v>87</v>
      </c>
      <c r="J892" s="218"/>
      <c r="K892" s="219" t="s">
        <v>88</v>
      </c>
      <c r="L892" s="220"/>
      <c r="M892" s="23"/>
      <c r="N892" s="213" t="s">
        <v>57</v>
      </c>
      <c r="O892" s="214"/>
      <c r="P892" s="215" t="s">
        <v>58</v>
      </c>
      <c r="Q892" s="216"/>
      <c r="R892" s="23"/>
      <c r="S892" s="217" t="s">
        <v>59</v>
      </c>
      <c r="T892" s="218"/>
      <c r="U892" s="219" t="s">
        <v>60</v>
      </c>
      <c r="V892" s="220"/>
      <c r="W892" s="22"/>
      <c r="X892" s="213" t="s">
        <v>61</v>
      </c>
      <c r="Y892" s="214"/>
      <c r="Z892" s="215" t="s">
        <v>62</v>
      </c>
      <c r="AA892" s="216"/>
      <c r="AB892" s="22"/>
      <c r="AC892" s="217" t="s">
        <v>63</v>
      </c>
      <c r="AD892" s="218"/>
      <c r="AE892" s="219" t="s">
        <v>89</v>
      </c>
      <c r="AF892" s="220"/>
      <c r="AG892" s="22"/>
      <c r="AH892" s="213" t="s">
        <v>64</v>
      </c>
      <c r="AI892" s="214"/>
      <c r="AJ892" s="215" t="s">
        <v>65</v>
      </c>
      <c r="AK892" s="216"/>
      <c r="AL892" s="22"/>
      <c r="AM892" s="25" t="s">
        <v>2</v>
      </c>
      <c r="AO892" s="132" t="s">
        <v>41</v>
      </c>
      <c r="AQ892" s="32"/>
      <c r="AR892" s="32"/>
      <c r="AS892" s="32"/>
      <c r="AT892" s="32"/>
    </row>
    <row r="893" spans="2:46" ht="18.649999999999999" customHeight="1" thickTop="1" thickBot="1">
      <c r="B893" s="36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9">
        <f t="shared" ref="L893" si="3981">IF(0=(1-$J$9*$K$9*$B893^2),10^14,$B893*$K$9/(1-$J$9*$K$9*$B893^2))</f>
        <v>-2.6470737385718346</v>
      </c>
      <c r="N893" s="1">
        <f t="shared" ref="N893" si="3982">D893*I893+F893*I896-E893*J893-G893*J896</f>
        <v>1</v>
      </c>
      <c r="O893" s="9">
        <f t="shared" ref="O893" si="3983">(D893*J893+E893*I893+F893*J896+G893*I896)</f>
        <v>0</v>
      </c>
      <c r="P893" s="2">
        <f t="shared" ref="P893" si="3984">D893*K893+F893*K896-E893*L893-G893*L896</f>
        <v>0</v>
      </c>
      <c r="Q893" s="8">
        <f t="shared" ref="Q893" si="3985">(D893*L893+E893*K893+F893*L896+G893*K896)</f>
        <v>-2.6470737385718346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3986">N893*S893+P893*S896-O893*T893-Q893*T896</f>
        <v>9.194764291372886</v>
      </c>
      <c r="Y893" s="9">
        <f t="shared" ref="Y893" si="3987">(N893*T893+O893*S893+P893*T896+Q893*S896)</f>
        <v>0</v>
      </c>
      <c r="Z893" s="2">
        <f t="shared" ref="Z893" si="3988">N893*U893+P893*U896-O893*V893-Q893*V896</f>
        <v>0</v>
      </c>
      <c r="AA893" s="8">
        <f t="shared" ref="AA893" si="3989">(N893*V893+O893*U893+P893*V896+Q893*U896)</f>
        <v>-2.6470737385718346</v>
      </c>
      <c r="AB893" s="22"/>
      <c r="AC893" s="1">
        <v>1</v>
      </c>
      <c r="AD893" s="9">
        <v>0</v>
      </c>
      <c r="AE893" s="2">
        <v>0</v>
      </c>
      <c r="AF893" s="9">
        <f t="shared" ref="AF893" si="3990">$B893*$AE$9</f>
        <v>2.0753664000000001</v>
      </c>
      <c r="AH893" s="1">
        <f t="shared" ref="AH893" si="3991">X893*AC893+Z893*AC896-Y893*AD893-AA893*AD896</f>
        <v>9.194764291372886</v>
      </c>
      <c r="AI893" s="9">
        <f t="shared" ref="AI893" si="3992">(X893*AD893+Y893*AC893+Z893*AD896+AA893*AC896)</f>
        <v>0</v>
      </c>
      <c r="AJ893" s="2">
        <f t="shared" ref="AJ893" si="3993">X893*AE893+Z893*AE896-Y893*AF893-AA893*AF896</f>
        <v>0</v>
      </c>
      <c r="AK893" s="8">
        <f t="shared" ref="AK893" si="3994">(X893*AF893+Y893*AE893+Z893*AF896+AA893*AE896)</f>
        <v>16.435431127663264</v>
      </c>
      <c r="AM893" s="26">
        <f t="shared" ref="AM893" si="3995">20*LOG((2*$AH$9)/(($AH$9*AH893+AJ893+$AH$9*AH896+AJ896)^2+($AH$9*AI893+AK893+$AH$9*AI896+AK896)^2)^0.5)</f>
        <v>-25.692170478630679</v>
      </c>
      <c r="AO893" s="133">
        <f t="shared" ref="AO893" si="3996">((AI893^2+AJ893^2+AK893^2+AL893^2)/(AI896^2+AJ896^2+AK896^2+AL896^2))^0.5</f>
        <v>0.48961899518566393</v>
      </c>
      <c r="AP893" s="13"/>
      <c r="AQ893" s="32"/>
      <c r="AR893" s="32"/>
      <c r="AS893" s="32"/>
      <c r="AT893" s="32"/>
    </row>
    <row r="894" spans="2:46" ht="18.649999999999999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O894" s="134"/>
      <c r="AP894" s="33"/>
      <c r="AQ894" s="32"/>
      <c r="AR894" s="32"/>
      <c r="AS894" s="32"/>
      <c r="AT894" s="32"/>
    </row>
    <row r="895" spans="2:46" ht="18.649999999999999" customHeight="1" thickBot="1">
      <c r="D895" s="209" t="s">
        <v>66</v>
      </c>
      <c r="E895" s="210"/>
      <c r="F895" s="211" t="s">
        <v>67</v>
      </c>
      <c r="G895" s="212"/>
      <c r="H895" s="204"/>
      <c r="I895" s="209" t="s">
        <v>68</v>
      </c>
      <c r="J895" s="210"/>
      <c r="K895" s="211" t="s">
        <v>69</v>
      </c>
      <c r="L895" s="212"/>
      <c r="N895" s="213" t="s">
        <v>70</v>
      </c>
      <c r="O895" s="214"/>
      <c r="P895" s="215" t="s">
        <v>71</v>
      </c>
      <c r="Q895" s="216"/>
      <c r="S895" s="209" t="s">
        <v>72</v>
      </c>
      <c r="T895" s="210"/>
      <c r="U895" s="211" t="s">
        <v>73</v>
      </c>
      <c r="V895" s="212"/>
      <c r="W895" s="22"/>
      <c r="X895" s="213" t="s">
        <v>74</v>
      </c>
      <c r="Y895" s="214"/>
      <c r="Z895" s="215" t="s">
        <v>75</v>
      </c>
      <c r="AA895" s="216"/>
      <c r="AB895" s="22"/>
      <c r="AC895" s="209" t="s">
        <v>76</v>
      </c>
      <c r="AD895" s="210"/>
      <c r="AE895" s="211" t="s">
        <v>77</v>
      </c>
      <c r="AF895" s="212"/>
      <c r="AG895" s="22"/>
      <c r="AH895" s="213" t="s">
        <v>78</v>
      </c>
      <c r="AI895" s="214"/>
      <c r="AJ895" s="215" t="s">
        <v>79</v>
      </c>
      <c r="AK895" s="216"/>
      <c r="AL895" s="22"/>
      <c r="AM895" s="44" t="s">
        <v>6</v>
      </c>
      <c r="AO895" s="135" t="s">
        <v>42</v>
      </c>
      <c r="AP895" s="33"/>
      <c r="AQ895" s="32"/>
      <c r="AR895" s="32"/>
      <c r="AS895" s="32"/>
      <c r="AT895" s="32"/>
    </row>
    <row r="896" spans="2:46" ht="18.649999999999999" customHeight="1" thickTop="1" thickBot="1">
      <c r="D896" s="1">
        <v>0</v>
      </c>
      <c r="E896" s="8">
        <f t="shared" ref="E896" si="3997">$E$9*$B893</f>
        <v>1.4507776000000001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3998">D896*I893+F896*I896-E896*J893-G896*J896</f>
        <v>0</v>
      </c>
      <c r="O896" s="9">
        <f t="shared" ref="O896" si="3999">(D896*J893+E896*I893+F896*J896+G896*I896)</f>
        <v>1.4507776000000001</v>
      </c>
      <c r="P896" s="2">
        <f t="shared" ref="P896" si="4000">D896*K893+F896*K896-E896*L893-G896*L896</f>
        <v>4.8403152854682734</v>
      </c>
      <c r="Q896" s="8">
        <f t="shared" ref="Q896" si="4001">(D896*L893+E896*K893+F896*L896+G896*K896)</f>
        <v>0</v>
      </c>
      <c r="S896" s="1">
        <v>0</v>
      </c>
      <c r="T896" s="8">
        <f t="shared" ref="T896" si="4002">$T$9*$B893</f>
        <v>3.0957824</v>
      </c>
      <c r="U896" s="2">
        <v>1</v>
      </c>
      <c r="V896" s="8">
        <v>0</v>
      </c>
      <c r="X896" s="1">
        <f t="shared" ref="X896" si="4003">N896*S893+P896*S896-O896*T893-Q896*T896</f>
        <v>0</v>
      </c>
      <c r="Y896" s="9">
        <f t="shared" ref="Y896" si="4004">(N896*T893+O896*S893+P896*T896+Q896*S896)</f>
        <v>16.435340471203656</v>
      </c>
      <c r="Z896" s="2">
        <f t="shared" ref="Z896" si="4005">N896*U893+P896*U896-O896*V893-Q896*V896</f>
        <v>4.8403152854682734</v>
      </c>
      <c r="AA896" s="8">
        <f t="shared" ref="AA896" si="4006">(N896*V893+O896*U893+P896*V896+Q896*U896)</f>
        <v>0</v>
      </c>
      <c r="AB896" s="22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4007">X896*AC893+Z896*AC896-Y896*AD893-AA896*AD896</f>
        <v>0</v>
      </c>
      <c r="AI896" s="9">
        <f t="shared" ref="AI896" si="4008">(X896*AD893+Y896*AC893+Z896*AD896+AA896*AC896)</f>
        <v>16.435340471203656</v>
      </c>
      <c r="AJ896" s="2">
        <f t="shared" ref="AJ896" si="4009">X896*AE893+Z896*AE896-Y896*AF893-AA896*AF896</f>
        <v>-29.269038101027967</v>
      </c>
      <c r="AK896" s="8">
        <f t="shared" ref="AK896" si="4010">(X896*AF893+Y896*AE893+Z896*AF896+AA896*AE896)</f>
        <v>0</v>
      </c>
      <c r="AM896" s="45">
        <f t="shared" ref="AM896" si="4011">(180/PI())*ATAN(-1*(($AH$9*AJ893+AL893+$AH$9*AJ896+AL896)/($AH$9*AI893+AK893+$AH$9*AI896+AK896)))</f>
        <v>41.682746599486443</v>
      </c>
      <c r="AO896" s="206">
        <f t="shared" ref="AO896" si="4012">20*LOG(((($AH$9*AH893+AJ893-$AH$9*AH896-AJ896)^2+($AH$9*AI893+AK893-$AH$9*AI896-AK896)^2)/(($AH$9*AH893+AJ893+$AH$9*AH896+AJ896)^2+($AH$9*AI893+AK893+$AH$9*AI896+AK896)^2))^0.5)</f>
        <v>-1.1726095755110327E-2</v>
      </c>
      <c r="AP896" s="33"/>
      <c r="AQ896" s="32"/>
      <c r="AR896" s="32"/>
      <c r="AS896" s="32"/>
      <c r="AT896" s="32"/>
    </row>
    <row r="897" spans="2:46" ht="18.649999999999999" customHeight="1">
      <c r="AO897" s="33"/>
      <c r="AP897" s="33"/>
    </row>
    <row r="898" spans="2:46" ht="18.649999999999999" customHeight="1" thickBot="1">
      <c r="D898" s="22" t="s">
        <v>80</v>
      </c>
      <c r="E898" s="22"/>
      <c r="F898" s="22"/>
      <c r="G898" s="22"/>
      <c r="H898" s="22"/>
      <c r="I898" s="22" t="s">
        <v>81</v>
      </c>
      <c r="J898" s="22"/>
      <c r="K898" s="22"/>
      <c r="L898" s="22"/>
      <c r="M898" s="23"/>
      <c r="N898" s="23"/>
      <c r="O898" s="24" t="s">
        <v>82</v>
      </c>
      <c r="P898" s="23"/>
      <c r="Q898" s="23"/>
      <c r="R898" s="23"/>
      <c r="S898" s="22"/>
      <c r="T898" s="22" t="s">
        <v>83</v>
      </c>
      <c r="U898" s="23"/>
      <c r="V898" s="23"/>
      <c r="W898" s="23"/>
      <c r="X898" s="23"/>
      <c r="Y898" s="24" t="s">
        <v>84</v>
      </c>
      <c r="Z898" s="23"/>
      <c r="AA898" s="23"/>
      <c r="AB898" s="23"/>
      <c r="AC898" s="24" t="s">
        <v>85</v>
      </c>
      <c r="AD898" s="22"/>
      <c r="AE898" s="22"/>
      <c r="AF898" s="22"/>
      <c r="AG898" s="22"/>
      <c r="AH898" s="23"/>
      <c r="AI898" s="24" t="s">
        <v>86</v>
      </c>
      <c r="AJ898" s="23"/>
      <c r="AK898" s="23"/>
      <c r="AL898" s="22"/>
    </row>
    <row r="899" spans="2:46" ht="18.649999999999999" customHeight="1" thickBot="1">
      <c r="B899" s="11"/>
      <c r="D899" s="217" t="s">
        <v>55</v>
      </c>
      <c r="E899" s="218"/>
      <c r="F899" s="219" t="s">
        <v>56</v>
      </c>
      <c r="G899" s="220"/>
      <c r="H899" s="204"/>
      <c r="I899" s="217" t="s">
        <v>87</v>
      </c>
      <c r="J899" s="218"/>
      <c r="K899" s="219" t="s">
        <v>88</v>
      </c>
      <c r="L899" s="220"/>
      <c r="M899" s="23"/>
      <c r="N899" s="213" t="s">
        <v>57</v>
      </c>
      <c r="O899" s="214"/>
      <c r="P899" s="215" t="s">
        <v>58</v>
      </c>
      <c r="Q899" s="216"/>
      <c r="R899" s="23"/>
      <c r="S899" s="217" t="s">
        <v>59</v>
      </c>
      <c r="T899" s="218"/>
      <c r="U899" s="219" t="s">
        <v>60</v>
      </c>
      <c r="V899" s="220"/>
      <c r="W899" s="22"/>
      <c r="X899" s="213" t="s">
        <v>61</v>
      </c>
      <c r="Y899" s="214"/>
      <c r="Z899" s="215" t="s">
        <v>62</v>
      </c>
      <c r="AA899" s="216"/>
      <c r="AB899" s="22"/>
      <c r="AC899" s="217" t="s">
        <v>63</v>
      </c>
      <c r="AD899" s="218"/>
      <c r="AE899" s="219" t="s">
        <v>89</v>
      </c>
      <c r="AF899" s="220"/>
      <c r="AG899" s="22"/>
      <c r="AH899" s="213" t="s">
        <v>64</v>
      </c>
      <c r="AI899" s="214"/>
      <c r="AJ899" s="215" t="s">
        <v>65</v>
      </c>
      <c r="AK899" s="216"/>
      <c r="AL899" s="22"/>
      <c r="AM899" s="25" t="s">
        <v>2</v>
      </c>
      <c r="AO899" s="132" t="s">
        <v>41</v>
      </c>
      <c r="AQ899" s="32"/>
      <c r="AR899" s="32"/>
      <c r="AS899" s="32"/>
      <c r="AT899" s="32"/>
    </row>
    <row r="900" spans="2:46" ht="18.649999999999999" customHeight="1" thickTop="1" thickBot="1">
      <c r="B900" s="36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9">
        <f t="shared" ref="L900" si="4013">IF(0=(1-$J$9*$K$9*$B900^2),10^14,$B900*$K$9/(1-$J$9*$K$9*$B900^2))</f>
        <v>-2.5838099469190454</v>
      </c>
      <c r="N900" s="1">
        <f t="shared" ref="N900" si="4014">D900*I900+F900*I903-E900*J900-G900*J903</f>
        <v>1</v>
      </c>
      <c r="O900" s="9">
        <f t="shared" ref="O900" si="4015">(D900*J900+E900*I900+F900*J903+G900*I903)</f>
        <v>0</v>
      </c>
      <c r="P900" s="2">
        <f t="shared" ref="P900" si="4016">D900*K900+F900*K903-E900*L900-G900*L903</f>
        <v>0</v>
      </c>
      <c r="Q900" s="8">
        <f t="shared" ref="Q900" si="4017">(D900*L900+E900*K900+F900*L903+G900*K903)</f>
        <v>-2.5838099469190454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4018">N900*S900+P900*S903-O900*T900-Q900*T903</f>
        <v>9.0614048692311098</v>
      </c>
      <c r="Y900" s="9">
        <f t="shared" ref="Y900" si="4019">(N900*T900+O900*S900+P900*T903+Q900*S903)</f>
        <v>0</v>
      </c>
      <c r="Z900" s="2">
        <f t="shared" ref="Z900" si="4020">N900*U900+P900*U903-O900*V900-Q900*V903</f>
        <v>0</v>
      </c>
      <c r="AA900" s="8">
        <f t="shared" ref="AA900" si="4021">(N900*V900+O900*U900+P900*V903+Q900*U903)</f>
        <v>-2.5838099469190454</v>
      </c>
      <c r="AB900" s="22"/>
      <c r="AC900" s="1">
        <v>1</v>
      </c>
      <c r="AD900" s="9">
        <v>0</v>
      </c>
      <c r="AE900" s="2">
        <v>0</v>
      </c>
      <c r="AF900" s="9">
        <f t="shared" ref="AF900" si="4022">$B900*$AE$9</f>
        <v>2.0915802000000001</v>
      </c>
      <c r="AH900" s="1">
        <f t="shared" ref="AH900" si="4023">X900*AC900+Z900*AC903-Y900*AD900-AA900*AD903</f>
        <v>9.0614048692311098</v>
      </c>
      <c r="AI900" s="9">
        <f t="shared" ref="AI900" si="4024">(X900*AD900+Y900*AC900+Z900*AD903+AA900*AC903)</f>
        <v>0</v>
      </c>
      <c r="AJ900" s="2">
        <f t="shared" ref="AJ900" si="4025">X900*AE900+Z900*AE903-Y900*AF900-AA900*AF903</f>
        <v>0</v>
      </c>
      <c r="AK900" s="8">
        <f t="shared" ref="AK900" si="4026">(X900*AF900+Y900*AE900+Z900*AF903+AA900*AE903)</f>
        <v>16.368845061748331</v>
      </c>
      <c r="AM900" s="26">
        <f t="shared" ref="AM900" si="4027">20*LOG((2*$AH$9)/(($AH$9*AH900+AJ900+$AH$9*AH903+AJ903)^2+($AH$9*AI900+AK900+$AH$9*AI903+AK903)^2)^0.5)</f>
        <v>-25.704851362236806</v>
      </c>
      <c r="AO900" s="133">
        <f t="shared" ref="AO900" si="4028">((AI900^2+AJ900^2+AK900^2+AL900^2)/(AI903^2+AJ903^2+AK903^2+AL903^2))^0.5</f>
        <v>0.48570875910323796</v>
      </c>
      <c r="AP900" s="13"/>
      <c r="AQ900" s="32"/>
      <c r="AR900" s="32"/>
      <c r="AS900" s="32"/>
      <c r="AT900" s="32"/>
    </row>
    <row r="901" spans="2:46" ht="18.649999999999999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O901" s="134"/>
      <c r="AP901" s="33"/>
      <c r="AQ901" s="32"/>
      <c r="AR901" s="32"/>
      <c r="AS901" s="32"/>
      <c r="AT901" s="32"/>
    </row>
    <row r="902" spans="2:46" ht="18.649999999999999" customHeight="1" thickBot="1">
      <c r="D902" s="209" t="s">
        <v>66</v>
      </c>
      <c r="E902" s="210"/>
      <c r="F902" s="211" t="s">
        <v>67</v>
      </c>
      <c r="G902" s="212"/>
      <c r="H902" s="204"/>
      <c r="I902" s="209" t="s">
        <v>68</v>
      </c>
      <c r="J902" s="210"/>
      <c r="K902" s="211" t="s">
        <v>69</v>
      </c>
      <c r="L902" s="212"/>
      <c r="N902" s="213" t="s">
        <v>70</v>
      </c>
      <c r="O902" s="214"/>
      <c r="P902" s="215" t="s">
        <v>71</v>
      </c>
      <c r="Q902" s="216"/>
      <c r="S902" s="209" t="s">
        <v>72</v>
      </c>
      <c r="T902" s="210"/>
      <c r="U902" s="211" t="s">
        <v>73</v>
      </c>
      <c r="V902" s="212"/>
      <c r="W902" s="22"/>
      <c r="X902" s="213" t="s">
        <v>74</v>
      </c>
      <c r="Y902" s="214"/>
      <c r="Z902" s="215" t="s">
        <v>75</v>
      </c>
      <c r="AA902" s="216"/>
      <c r="AB902" s="22"/>
      <c r="AC902" s="209" t="s">
        <v>76</v>
      </c>
      <c r="AD902" s="210"/>
      <c r="AE902" s="211" t="s">
        <v>77</v>
      </c>
      <c r="AF902" s="212"/>
      <c r="AG902" s="22"/>
      <c r="AH902" s="213" t="s">
        <v>78</v>
      </c>
      <c r="AI902" s="214"/>
      <c r="AJ902" s="215" t="s">
        <v>79</v>
      </c>
      <c r="AK902" s="216"/>
      <c r="AL902" s="22"/>
      <c r="AM902" s="44" t="s">
        <v>6</v>
      </c>
      <c r="AO902" s="135" t="s">
        <v>42</v>
      </c>
      <c r="AP902" s="33"/>
      <c r="AQ902" s="32"/>
      <c r="AR902" s="32"/>
      <c r="AS902" s="32"/>
      <c r="AT902" s="32"/>
    </row>
    <row r="903" spans="2:46" ht="18.649999999999999" customHeight="1" thickTop="1" thickBot="1">
      <c r="D903" s="1">
        <v>0</v>
      </c>
      <c r="E903" s="8">
        <f t="shared" ref="E903" si="4029">$E$9*$B900</f>
        <v>1.4621118000000002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4030">D903*I900+F903*I903-E903*J900-G903*J903</f>
        <v>0</v>
      </c>
      <c r="O903" s="9">
        <f t="shared" ref="O903" si="4031">(D903*J900+E903*I900+F903*J903+G903*I903)</f>
        <v>1.4621118000000002</v>
      </c>
      <c r="P903" s="2">
        <f t="shared" ref="P903" si="4032">D903*K900+F903*K903-E903*L900-G903*L903</f>
        <v>4.7778190123477104</v>
      </c>
      <c r="Q903" s="8">
        <f t="shared" ref="Q903" si="4033">(D903*L900+E903*K900+F903*L903+G903*K903)</f>
        <v>0</v>
      </c>
      <c r="S903" s="1">
        <v>0</v>
      </c>
      <c r="T903" s="8">
        <f t="shared" ref="T903" si="4034">$T$9*$B900</f>
        <v>3.1199682000000002</v>
      </c>
      <c r="U903" s="2">
        <v>1</v>
      </c>
      <c r="V903" s="8">
        <v>0</v>
      </c>
      <c r="X903" s="1">
        <f t="shared" ref="X903" si="4035">N903*S900+P903*S903-O903*T900-Q903*T903</f>
        <v>0</v>
      </c>
      <c r="Y903" s="9">
        <f t="shared" ref="Y903" si="4036">(N903*T900+O903*S900+P903*T903+Q903*S903)</f>
        <v>16.368755183880264</v>
      </c>
      <c r="Z903" s="2">
        <f t="shared" ref="Z903" si="4037">N903*U900+P903*U903-O903*V900-Q903*V903</f>
        <v>4.7778190123477104</v>
      </c>
      <c r="AA903" s="8">
        <f t="shared" ref="AA903" si="4038">(N903*V900+O903*U900+P903*V903+Q903*U903)</f>
        <v>0</v>
      </c>
      <c r="AB903" s="22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4039">X903*AC900+Z903*AC903-Y903*AD900-AA903*AD903</f>
        <v>0</v>
      </c>
      <c r="AI903" s="9">
        <f t="shared" ref="AI903" si="4040">(X903*AD900+Y903*AC900+Z903*AD903+AA903*AC903)</f>
        <v>16.368755183880264</v>
      </c>
      <c r="AJ903" s="2">
        <f t="shared" ref="AJ903" si="4041">X903*AE900+Z903*AE903-Y903*AF900-AA903*AF903</f>
        <v>-29.458745228903613</v>
      </c>
      <c r="AK903" s="8">
        <f t="shared" ref="AK903" si="4042">(X903*AF900+Y903*AE900+Z903*AF903+AA903*AE903)</f>
        <v>0</v>
      </c>
      <c r="AM903" s="45">
        <f t="shared" ref="AM903" si="4043">(180/PI())*ATAN(-1*(($AH$9*AJ900+AL900+$AH$9*AJ903+AL903)/($AH$9*AI900+AK900+$AH$9*AI903+AK903)))</f>
        <v>41.982285589040494</v>
      </c>
      <c r="AO903" s="206">
        <f t="shared" ref="AO903" si="4044">20*LOG(((($AH$9*AH900+AJ900-$AH$9*AH903-AJ903)^2+($AH$9*AI900+AK900-$AH$9*AI903-AK903)^2)/(($AH$9*AH900+AJ900+$AH$9*AH903+AJ903)^2+($AH$9*AI900+AK900+$AH$9*AI903+AK903)^2))^0.5)</f>
        <v>-1.1691860822573785E-2</v>
      </c>
      <c r="AP903" s="33"/>
      <c r="AQ903" s="32"/>
      <c r="AR903" s="32"/>
      <c r="AS903" s="32"/>
      <c r="AT903" s="32"/>
    </row>
    <row r="904" spans="2:46" ht="18.649999999999999" customHeight="1">
      <c r="AO904" s="33"/>
      <c r="AP904" s="33"/>
    </row>
    <row r="905" spans="2:46" ht="18.649999999999999" customHeight="1" thickBot="1">
      <c r="D905" s="22" t="s">
        <v>80</v>
      </c>
      <c r="E905" s="22"/>
      <c r="F905" s="22"/>
      <c r="G905" s="22"/>
      <c r="H905" s="22"/>
      <c r="I905" s="22" t="s">
        <v>81</v>
      </c>
      <c r="J905" s="22"/>
      <c r="K905" s="22"/>
      <c r="L905" s="22"/>
      <c r="M905" s="23"/>
      <c r="N905" s="23"/>
      <c r="O905" s="24" t="s">
        <v>82</v>
      </c>
      <c r="P905" s="23"/>
      <c r="Q905" s="23"/>
      <c r="R905" s="23"/>
      <c r="S905" s="22"/>
      <c r="T905" s="22" t="s">
        <v>83</v>
      </c>
      <c r="U905" s="23"/>
      <c r="V905" s="23"/>
      <c r="W905" s="23"/>
      <c r="X905" s="23"/>
      <c r="Y905" s="24" t="s">
        <v>84</v>
      </c>
      <c r="Z905" s="23"/>
      <c r="AA905" s="23"/>
      <c r="AB905" s="23"/>
      <c r="AC905" s="24" t="s">
        <v>85</v>
      </c>
      <c r="AD905" s="22"/>
      <c r="AE905" s="22"/>
      <c r="AF905" s="22"/>
      <c r="AG905" s="22"/>
      <c r="AH905" s="23"/>
      <c r="AI905" s="24" t="s">
        <v>86</v>
      </c>
      <c r="AJ905" s="23"/>
      <c r="AK905" s="23"/>
      <c r="AL905" s="22"/>
    </row>
    <row r="906" spans="2:46" ht="18.649999999999999" customHeight="1" thickBot="1">
      <c r="B906" s="11"/>
      <c r="D906" s="217" t="s">
        <v>55</v>
      </c>
      <c r="E906" s="218"/>
      <c r="F906" s="219" t="s">
        <v>56</v>
      </c>
      <c r="G906" s="220"/>
      <c r="H906" s="204"/>
      <c r="I906" s="217" t="s">
        <v>87</v>
      </c>
      <c r="J906" s="218"/>
      <c r="K906" s="219" t="s">
        <v>88</v>
      </c>
      <c r="L906" s="220"/>
      <c r="M906" s="23"/>
      <c r="N906" s="213" t="s">
        <v>57</v>
      </c>
      <c r="O906" s="214"/>
      <c r="P906" s="215" t="s">
        <v>58</v>
      </c>
      <c r="Q906" s="216"/>
      <c r="R906" s="23"/>
      <c r="S906" s="217" t="s">
        <v>59</v>
      </c>
      <c r="T906" s="218"/>
      <c r="U906" s="219" t="s">
        <v>60</v>
      </c>
      <c r="V906" s="220"/>
      <c r="W906" s="22"/>
      <c r="X906" s="213" t="s">
        <v>61</v>
      </c>
      <c r="Y906" s="214"/>
      <c r="Z906" s="215" t="s">
        <v>62</v>
      </c>
      <c r="AA906" s="216"/>
      <c r="AB906" s="22"/>
      <c r="AC906" s="217" t="s">
        <v>63</v>
      </c>
      <c r="AD906" s="218"/>
      <c r="AE906" s="219" t="s">
        <v>89</v>
      </c>
      <c r="AF906" s="220"/>
      <c r="AG906" s="22"/>
      <c r="AH906" s="213" t="s">
        <v>64</v>
      </c>
      <c r="AI906" s="214"/>
      <c r="AJ906" s="215" t="s">
        <v>65</v>
      </c>
      <c r="AK906" s="216"/>
      <c r="AL906" s="22"/>
      <c r="AM906" s="25" t="s">
        <v>2</v>
      </c>
      <c r="AO906" s="132" t="s">
        <v>41</v>
      </c>
      <c r="AQ906" s="32"/>
      <c r="AR906" s="32"/>
      <c r="AS906" s="32"/>
      <c r="AT906" s="32"/>
    </row>
    <row r="907" spans="2:46" ht="18.649999999999999" customHeight="1" thickTop="1" thickBot="1">
      <c r="B907" s="36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9">
        <f t="shared" ref="L907" si="4045">IF(0=(1-$J$9*$K$9*$B907^2),10^14,$B907*$K$9/(1-$J$9*$K$9*$B907^2))</f>
        <v>-2.5238068813048296</v>
      </c>
      <c r="N907" s="1">
        <f t="shared" ref="N907" si="4046">D907*I907+F907*I910-E907*J907-G907*J910</f>
        <v>1</v>
      </c>
      <c r="O907" s="9">
        <f t="shared" ref="O907" si="4047">(D907*J907+E907*I907+F907*J910+G907*I910)</f>
        <v>0</v>
      </c>
      <c r="P907" s="2">
        <f t="shared" ref="P907" si="4048">D907*K907+F907*K910-E907*L907-G907*L910</f>
        <v>0</v>
      </c>
      <c r="Q907" s="8">
        <f t="shared" ref="Q907" si="4049">(D907*L907+E907*K907+F907*L910+G907*K910)</f>
        <v>-2.5238068813048296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4050">N907*S907+P907*S910-O907*T907-Q907*T910</f>
        <v>8.9352375010821046</v>
      </c>
      <c r="Y907" s="9">
        <f t="shared" ref="Y907" si="4051">(N907*T907+O907*S907+P907*T910+Q907*S910)</f>
        <v>0</v>
      </c>
      <c r="Z907" s="2">
        <f t="shared" ref="Z907" si="4052">N907*U907+P907*U910-O907*V907-Q907*V910</f>
        <v>0</v>
      </c>
      <c r="AA907" s="8">
        <f t="shared" ref="AA907" si="4053">(N907*V907+O907*U907+P907*V910+Q907*U910)</f>
        <v>-2.5238068813048296</v>
      </c>
      <c r="AB907" s="22"/>
      <c r="AC907" s="1">
        <v>1</v>
      </c>
      <c r="AD907" s="9">
        <v>0</v>
      </c>
      <c r="AE907" s="2">
        <v>0</v>
      </c>
      <c r="AF907" s="9">
        <f t="shared" ref="AF907" si="4054">$B907*$AE$9</f>
        <v>2.1077940000000002</v>
      </c>
      <c r="AH907" s="1">
        <f t="shared" ref="AH907" si="4055">X907*AC907+Z907*AC910-Y907*AD907-AA907*AD910</f>
        <v>8.9352375010821046</v>
      </c>
      <c r="AI907" s="9">
        <f t="shared" ref="AI907" si="4056">(X907*AD907+Y907*AC907+Z907*AD910+AA907*AC910)</f>
        <v>0</v>
      </c>
      <c r="AJ907" s="2">
        <f t="shared" ref="AJ907" si="4057">X907*AE907+Z907*AE910-Y907*AF907-AA907*AF910</f>
        <v>0</v>
      </c>
      <c r="AK907" s="8">
        <f t="shared" ref="AK907" si="4058">(X907*AF907+Y907*AE907+Z907*AF910+AA907*AE910)</f>
        <v>16.309833112051027</v>
      </c>
      <c r="AM907" s="26">
        <f t="shared" ref="AM907" si="4059">20*LOG((2*$AH$9)/(($AH$9*AH907+AJ907+$AH$9*AH910+AJ910)^2+($AH$9*AI907+AK907+$AH$9*AI910+AK910)^2)^0.5)</f>
        <v>-25.721471166840999</v>
      </c>
      <c r="AO907" s="133">
        <f t="shared" ref="AO907" si="4060">((AI907^2+AJ907^2+AK907^2+AL907^2)/(AI910^2+AJ910^2+AK910^2+AL910^2))^0.5</f>
        <v>0.48186140833033569</v>
      </c>
      <c r="AP907" s="13"/>
      <c r="AQ907" s="32"/>
      <c r="AR907" s="32"/>
      <c r="AS907" s="32"/>
      <c r="AT907" s="32"/>
    </row>
    <row r="908" spans="2:46" ht="18.649999999999999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O908" s="134"/>
      <c r="AP908" s="33"/>
      <c r="AQ908" s="32"/>
      <c r="AR908" s="32"/>
      <c r="AS908" s="32"/>
      <c r="AT908" s="32"/>
    </row>
    <row r="909" spans="2:46" ht="18.649999999999999" customHeight="1" thickBot="1">
      <c r="D909" s="209" t="s">
        <v>66</v>
      </c>
      <c r="E909" s="210"/>
      <c r="F909" s="211" t="s">
        <v>67</v>
      </c>
      <c r="G909" s="212"/>
      <c r="H909" s="204"/>
      <c r="I909" s="209" t="s">
        <v>68</v>
      </c>
      <c r="J909" s="210"/>
      <c r="K909" s="211" t="s">
        <v>69</v>
      </c>
      <c r="L909" s="212"/>
      <c r="N909" s="213" t="s">
        <v>70</v>
      </c>
      <c r="O909" s="214"/>
      <c r="P909" s="215" t="s">
        <v>71</v>
      </c>
      <c r="Q909" s="216"/>
      <c r="S909" s="209" t="s">
        <v>72</v>
      </c>
      <c r="T909" s="210"/>
      <c r="U909" s="211" t="s">
        <v>73</v>
      </c>
      <c r="V909" s="212"/>
      <c r="W909" s="22"/>
      <c r="X909" s="213" t="s">
        <v>74</v>
      </c>
      <c r="Y909" s="214"/>
      <c r="Z909" s="215" t="s">
        <v>75</v>
      </c>
      <c r="AA909" s="216"/>
      <c r="AB909" s="22"/>
      <c r="AC909" s="209" t="s">
        <v>76</v>
      </c>
      <c r="AD909" s="210"/>
      <c r="AE909" s="211" t="s">
        <v>77</v>
      </c>
      <c r="AF909" s="212"/>
      <c r="AG909" s="22"/>
      <c r="AH909" s="213" t="s">
        <v>78</v>
      </c>
      <c r="AI909" s="214"/>
      <c r="AJ909" s="215" t="s">
        <v>79</v>
      </c>
      <c r="AK909" s="216"/>
      <c r="AL909" s="22"/>
      <c r="AM909" s="44" t="s">
        <v>6</v>
      </c>
      <c r="AO909" s="135" t="s">
        <v>42</v>
      </c>
      <c r="AP909" s="33"/>
      <c r="AQ909" s="32"/>
      <c r="AR909" s="32"/>
      <c r="AS909" s="32"/>
      <c r="AT909" s="32"/>
    </row>
    <row r="910" spans="2:46" ht="18.649999999999999" customHeight="1" thickTop="1" thickBot="1">
      <c r="D910" s="1">
        <v>0</v>
      </c>
      <c r="E910" s="8">
        <f t="shared" ref="E910" si="4061">$E$9*$B907</f>
        <v>1.4734460000000003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4062">D910*I907+F910*I910-E910*J907-G910*J910</f>
        <v>0</v>
      </c>
      <c r="O910" s="9">
        <f t="shared" ref="O910" si="4063">(D910*J907+E910*I907+F910*J910+G910*I910)</f>
        <v>1.4734460000000003</v>
      </c>
      <c r="P910" s="2">
        <f t="shared" ref="P910" si="4064">D910*K907+F910*K910-E910*L907-G910*L910</f>
        <v>4.7186931540310759</v>
      </c>
      <c r="Q910" s="8">
        <f t="shared" ref="Q910" si="4065">(D910*L907+E910*K907+F910*L910+G910*K910)</f>
        <v>0</v>
      </c>
      <c r="S910" s="1">
        <v>0</v>
      </c>
      <c r="T910" s="8">
        <f t="shared" ref="T910" si="4066">$T$9*$B907</f>
        <v>3.1441539999999999</v>
      </c>
      <c r="U910" s="2">
        <v>1</v>
      </c>
      <c r="V910" s="8">
        <v>0</v>
      </c>
      <c r="X910" s="1">
        <f t="shared" ref="X910" si="4067">N910*S907+P910*S910-O910*T907-Q910*T910</f>
        <v>0</v>
      </c>
      <c r="Y910" s="9">
        <f t="shared" ref="Y910" si="4068">(N910*T907+O910*S907+P910*T910+Q910*S910)</f>
        <v>16.309743955019425</v>
      </c>
      <c r="Z910" s="2">
        <f t="shared" ref="Z910" si="4069">N910*U907+P910*U910-O910*V907-Q910*V910</f>
        <v>4.7186931540310759</v>
      </c>
      <c r="AA910" s="8">
        <f t="shared" ref="AA910" si="4070">(N910*V907+O910*U907+P910*V910+Q910*U910)</f>
        <v>0</v>
      </c>
      <c r="AB910" s="22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4071">X910*AC907+Z910*AC910-Y910*AD907-AA910*AD910</f>
        <v>0</v>
      </c>
      <c r="AI910" s="9">
        <f t="shared" ref="AI910" si="4072">(X910*AD907+Y910*AC907+Z910*AD910+AA910*AC910)</f>
        <v>16.309743955019425</v>
      </c>
      <c r="AJ910" s="2">
        <f t="shared" ref="AJ910" si="4073">X910*AE907+Z910*AE910-Y910*AF907-AA910*AF910</f>
        <v>-29.658887295895138</v>
      </c>
      <c r="AK910" s="8">
        <f t="shared" ref="AK910" si="4074">(X910*AF907+Y910*AE907+Z910*AF910+AA910*AE910)</f>
        <v>0</v>
      </c>
      <c r="AM910" s="45">
        <f t="shared" ref="AM910" si="4075">(180/PI())*ATAN(-1*(($AH$9*AJ907+AL907+$AH$9*AJ910+AL910)/($AH$9*AI907+AK907+$AH$9*AI910+AK910)))</f>
        <v>42.278233962701677</v>
      </c>
      <c r="AO910" s="206">
        <f t="shared" ref="AO910" si="4076">20*LOG(((($AH$9*AH907+AJ907-$AH$9*AH910-AJ910)^2+($AH$9*AI907+AK907-$AH$9*AI910-AK910)^2)/(($AH$9*AH907+AJ907+$AH$9*AH910+AJ910)^2+($AH$9*AI907+AK907+$AH$9*AI910+AK910)^2))^0.5)</f>
        <v>-1.1647143375431268E-2</v>
      </c>
      <c r="AP910" s="33"/>
      <c r="AQ910" s="32"/>
      <c r="AR910" s="32"/>
      <c r="AS910" s="32"/>
      <c r="AT910" s="32"/>
    </row>
    <row r="911" spans="2:46" ht="18.649999999999999" customHeight="1">
      <c r="AO911" s="33"/>
      <c r="AP911" s="33"/>
    </row>
    <row r="912" spans="2:46" ht="18.649999999999999" customHeight="1" thickBot="1">
      <c r="D912" s="22" t="s">
        <v>80</v>
      </c>
      <c r="E912" s="22"/>
      <c r="F912" s="22"/>
      <c r="G912" s="22"/>
      <c r="H912" s="22"/>
      <c r="I912" s="22" t="s">
        <v>81</v>
      </c>
      <c r="J912" s="22"/>
      <c r="K912" s="22"/>
      <c r="L912" s="22"/>
      <c r="M912" s="23"/>
      <c r="N912" s="23"/>
      <c r="O912" s="24" t="s">
        <v>82</v>
      </c>
      <c r="P912" s="23"/>
      <c r="Q912" s="23"/>
      <c r="R912" s="23"/>
      <c r="S912" s="22"/>
      <c r="T912" s="22" t="s">
        <v>83</v>
      </c>
      <c r="U912" s="23"/>
      <c r="V912" s="23"/>
      <c r="W912" s="23"/>
      <c r="X912" s="23"/>
      <c r="Y912" s="24" t="s">
        <v>84</v>
      </c>
      <c r="Z912" s="23"/>
      <c r="AA912" s="23"/>
      <c r="AB912" s="23"/>
      <c r="AC912" s="24" t="s">
        <v>85</v>
      </c>
      <c r="AD912" s="22"/>
      <c r="AE912" s="22"/>
      <c r="AF912" s="22"/>
      <c r="AG912" s="22"/>
      <c r="AH912" s="23"/>
      <c r="AI912" s="24" t="s">
        <v>86</v>
      </c>
      <c r="AJ912" s="23"/>
      <c r="AK912" s="23"/>
      <c r="AL912" s="22"/>
    </row>
    <row r="913" spans="2:46" ht="18.649999999999999" customHeight="1" thickBot="1">
      <c r="B913" s="11"/>
      <c r="D913" s="217" t="s">
        <v>55</v>
      </c>
      <c r="E913" s="218"/>
      <c r="F913" s="219" t="s">
        <v>56</v>
      </c>
      <c r="G913" s="220"/>
      <c r="H913" s="204"/>
      <c r="I913" s="217" t="s">
        <v>87</v>
      </c>
      <c r="J913" s="218"/>
      <c r="K913" s="219" t="s">
        <v>88</v>
      </c>
      <c r="L913" s="220"/>
      <c r="M913" s="23"/>
      <c r="N913" s="213" t="s">
        <v>57</v>
      </c>
      <c r="O913" s="214"/>
      <c r="P913" s="215" t="s">
        <v>58</v>
      </c>
      <c r="Q913" s="216"/>
      <c r="R913" s="23"/>
      <c r="S913" s="217" t="s">
        <v>59</v>
      </c>
      <c r="T913" s="218"/>
      <c r="U913" s="219" t="s">
        <v>60</v>
      </c>
      <c r="V913" s="220"/>
      <c r="W913" s="22"/>
      <c r="X913" s="213" t="s">
        <v>61</v>
      </c>
      <c r="Y913" s="214"/>
      <c r="Z913" s="215" t="s">
        <v>62</v>
      </c>
      <c r="AA913" s="216"/>
      <c r="AB913" s="22"/>
      <c r="AC913" s="217" t="s">
        <v>63</v>
      </c>
      <c r="AD913" s="218"/>
      <c r="AE913" s="219" t="s">
        <v>89</v>
      </c>
      <c r="AF913" s="220"/>
      <c r="AG913" s="22"/>
      <c r="AH913" s="213" t="s">
        <v>64</v>
      </c>
      <c r="AI913" s="214"/>
      <c r="AJ913" s="215" t="s">
        <v>65</v>
      </c>
      <c r="AK913" s="216"/>
      <c r="AL913" s="22"/>
      <c r="AM913" s="25" t="s">
        <v>2</v>
      </c>
      <c r="AO913" s="132" t="s">
        <v>41</v>
      </c>
      <c r="AQ913" s="32"/>
      <c r="AR913" s="32"/>
      <c r="AS913" s="32"/>
      <c r="AT913" s="32"/>
    </row>
    <row r="914" spans="2:46" ht="18.649999999999999" customHeight="1" thickTop="1" thickBot="1">
      <c r="B914" s="36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9">
        <f t="shared" ref="L914" si="4077">IF(0=(1-$J$9*$K$9*$B914^2),10^14,$B914*$K$9/(1-$J$9*$K$9*$B914^2))</f>
        <v>-2.4668143470114519</v>
      </c>
      <c r="N914" s="1">
        <f t="shared" ref="N914" si="4078">D914*I914+F914*I917-E914*J914-G914*J917</f>
        <v>1</v>
      </c>
      <c r="O914" s="9">
        <f t="shared" ref="O914" si="4079">(D914*J914+E914*I914+F914*J917+G914*I917)</f>
        <v>0</v>
      </c>
      <c r="P914" s="2">
        <f t="shared" ref="P914" si="4080">D914*K914+F914*K917-E914*L914-G914*L917</f>
        <v>0</v>
      </c>
      <c r="Q914" s="8">
        <f t="shared" ref="Q914" si="4081">(D914*L914+E914*K914+F914*L917+G914*K917)</f>
        <v>-2.4668143470114519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4082">N914*S914+P914*S917-O914*T914-Q914*T917</f>
        <v>8.8157060748473945</v>
      </c>
      <c r="Y914" s="9">
        <f t="shared" ref="Y914" si="4083">(N914*T914+O914*S914+P914*T917+Q914*S917)</f>
        <v>0</v>
      </c>
      <c r="Z914" s="2">
        <f t="shared" ref="Z914" si="4084">N914*U914+P914*U917-O914*V914-Q914*V917</f>
        <v>0</v>
      </c>
      <c r="AA914" s="8">
        <f t="shared" ref="AA914" si="4085">(N914*V914+O914*U914+P914*V917+Q914*U917)</f>
        <v>-2.4668143470114519</v>
      </c>
      <c r="AB914" s="22"/>
      <c r="AC914" s="1">
        <v>1</v>
      </c>
      <c r="AD914" s="9">
        <v>0</v>
      </c>
      <c r="AE914" s="2">
        <v>0</v>
      </c>
      <c r="AF914" s="9">
        <f t="shared" ref="AF914" si="4086">$B914*$AE$9</f>
        <v>2.1240078000000002</v>
      </c>
      <c r="AH914" s="1">
        <f t="shared" ref="AH914" si="4087">X914*AC914+Z914*AC917-Y914*AD914-AA914*AD917</f>
        <v>8.8157060748473945</v>
      </c>
      <c r="AI914" s="9">
        <f t="shared" ref="AI914" si="4088">(X914*AD914+Y914*AC914+Z914*AD917+AA914*AC917)</f>
        <v>0</v>
      </c>
      <c r="AJ914" s="2">
        <f t="shared" ref="AJ914" si="4089">X914*AE914+Z914*AE917-Y914*AF914-AA914*AF917</f>
        <v>0</v>
      </c>
      <c r="AK914" s="8">
        <f t="shared" ref="AK914" si="4090">(X914*AF914+Y914*AE914+Z914*AF917+AA914*AE917)</f>
        <v>16.257814118471799</v>
      </c>
      <c r="AM914" s="26">
        <f t="shared" ref="AM914" si="4091">20*LOG((2*$AH$9)/(($AH$9*AH914+AJ914+$AH$9*AH917+AJ917)^2+($AH$9*AI914+AK914+$AH$9*AI917+AK917)^2)^0.5)</f>
        <v>-25.741747265052389</v>
      </c>
      <c r="AO914" s="133">
        <f t="shared" ref="AO914" si="4092">((AI914^2+AJ914^2+AK914^2+AL914^2)/(AI917^2+AJ917^2+AK917^2+AL917^2))^0.5</f>
        <v>0.47807540263573156</v>
      </c>
      <c r="AP914" s="13"/>
      <c r="AQ914" s="32"/>
      <c r="AR914" s="32"/>
      <c r="AS914" s="32"/>
      <c r="AT914" s="32"/>
    </row>
    <row r="915" spans="2:46" ht="18.649999999999999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O915" s="134"/>
      <c r="AP915" s="33"/>
      <c r="AQ915" s="32"/>
      <c r="AR915" s="32"/>
      <c r="AS915" s="32"/>
      <c r="AT915" s="32"/>
    </row>
    <row r="916" spans="2:46" ht="18.649999999999999" customHeight="1" thickBot="1">
      <c r="D916" s="209" t="s">
        <v>66</v>
      </c>
      <c r="E916" s="210"/>
      <c r="F916" s="211" t="s">
        <v>67</v>
      </c>
      <c r="G916" s="212"/>
      <c r="H916" s="204"/>
      <c r="I916" s="209" t="s">
        <v>68</v>
      </c>
      <c r="J916" s="210"/>
      <c r="K916" s="211" t="s">
        <v>69</v>
      </c>
      <c r="L916" s="212"/>
      <c r="N916" s="213" t="s">
        <v>70</v>
      </c>
      <c r="O916" s="214"/>
      <c r="P916" s="215" t="s">
        <v>71</v>
      </c>
      <c r="Q916" s="216"/>
      <c r="S916" s="209" t="s">
        <v>72</v>
      </c>
      <c r="T916" s="210"/>
      <c r="U916" s="211" t="s">
        <v>73</v>
      </c>
      <c r="V916" s="212"/>
      <c r="W916" s="22"/>
      <c r="X916" s="213" t="s">
        <v>74</v>
      </c>
      <c r="Y916" s="214"/>
      <c r="Z916" s="215" t="s">
        <v>75</v>
      </c>
      <c r="AA916" s="216"/>
      <c r="AB916" s="22"/>
      <c r="AC916" s="209" t="s">
        <v>76</v>
      </c>
      <c r="AD916" s="210"/>
      <c r="AE916" s="211" t="s">
        <v>77</v>
      </c>
      <c r="AF916" s="212"/>
      <c r="AG916" s="22"/>
      <c r="AH916" s="213" t="s">
        <v>78</v>
      </c>
      <c r="AI916" s="214"/>
      <c r="AJ916" s="215" t="s">
        <v>79</v>
      </c>
      <c r="AK916" s="216"/>
      <c r="AL916" s="22"/>
      <c r="AM916" s="44" t="s">
        <v>6</v>
      </c>
      <c r="AO916" s="135" t="s">
        <v>42</v>
      </c>
      <c r="AP916" s="33"/>
      <c r="AQ916" s="32"/>
      <c r="AR916" s="32"/>
      <c r="AS916" s="32"/>
      <c r="AT916" s="32"/>
    </row>
    <row r="917" spans="2:46" ht="18.649999999999999" customHeight="1" thickTop="1" thickBot="1">
      <c r="D917" s="1">
        <v>0</v>
      </c>
      <c r="E917" s="8">
        <f t="shared" ref="E917" si="4093">$E$9*$B914</f>
        <v>1.4847802000000001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4094">D917*I914+F917*I917-E917*J914-G917*J917</f>
        <v>0</v>
      </c>
      <c r="O917" s="9">
        <f t="shared" ref="O917" si="4095">(D917*J914+E917*I914+F917*J917+G917*I917)</f>
        <v>1.4847802000000001</v>
      </c>
      <c r="P917" s="2">
        <f t="shared" ref="P917" si="4096">D917*K914+F917*K917-E917*L914-G917*L917</f>
        <v>4.6626770995185325</v>
      </c>
      <c r="Q917" s="8">
        <f t="shared" ref="Q917" si="4097">(D917*L914+E917*K914+F917*L917+G917*K917)</f>
        <v>0</v>
      </c>
      <c r="S917" s="1">
        <v>0</v>
      </c>
      <c r="T917" s="8">
        <f t="shared" ref="T917" si="4098">$T$9*$B914</f>
        <v>3.1683398</v>
      </c>
      <c r="U917" s="2">
        <v>1</v>
      </c>
      <c r="V917" s="8">
        <v>0</v>
      </c>
      <c r="X917" s="1">
        <f t="shared" ref="X917" si="4099">N917*S914+P917*S917-O917*T914-Q917*T917</f>
        <v>0</v>
      </c>
      <c r="Y917" s="9">
        <f t="shared" ref="Y917" si="4100">(N917*T914+O917*S914+P917*T917+Q917*S917)</f>
        <v>16.257725628953128</v>
      </c>
      <c r="Z917" s="2">
        <f t="shared" ref="Z917" si="4101">N917*U914+P917*U917-O917*V914-Q917*V917</f>
        <v>4.6626770995185325</v>
      </c>
      <c r="AA917" s="8">
        <f t="shared" ref="AA917" si="4102">(N917*V914+O917*U914+P917*V917+Q917*U917)</f>
        <v>0</v>
      </c>
      <c r="AB917" s="22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4103">X917*AC914+Z917*AC917-Y917*AD914-AA917*AD917</f>
        <v>0</v>
      </c>
      <c r="AI917" s="9">
        <f t="shared" ref="AI917" si="4104">(X917*AD914+Y917*AC914+Z917*AD917+AA917*AC917)</f>
        <v>16.257725628953128</v>
      </c>
      <c r="AJ917" s="2">
        <f t="shared" ref="AJ917" si="4105">X917*AE914+Z917*AE917-Y917*AF914-AA917*AF917</f>
        <v>-29.868858946637822</v>
      </c>
      <c r="AK917" s="8">
        <f t="shared" ref="AK917" si="4106">(X917*AF914+Y917*AE914+Z917*AF917+AA917*AE917)</f>
        <v>0</v>
      </c>
      <c r="AM917" s="45">
        <f t="shared" ref="AM917" si="4107">(180/PI())*ATAN(-1*(($AH$9*AJ914+AL914+$AH$9*AJ917+AL917)/($AH$9*AI914+AK914+$AH$9*AI917+AK917)))</f>
        <v>42.570662550318296</v>
      </c>
      <c r="AO917" s="206">
        <f t="shared" ref="AO917" si="4108">20*LOG(((($AH$9*AH914+AJ914-$AH$9*AH917-AJ917)^2+($AH$9*AI914+AK914-$AH$9*AI917-AK917)^2)/(($AH$9*AH914+AJ914+$AH$9*AH917+AJ917)^2+($AH$9*AI914+AK914+$AH$9*AI917+AK917)^2))^0.5)</f>
        <v>-1.1592820111352637E-2</v>
      </c>
      <c r="AP917" s="33"/>
      <c r="AQ917" s="32"/>
      <c r="AR917" s="32"/>
      <c r="AS917" s="32"/>
      <c r="AT917" s="32"/>
    </row>
    <row r="918" spans="2:46" ht="18.649999999999999" customHeight="1">
      <c r="AO918" s="33"/>
      <c r="AP918" s="33"/>
    </row>
    <row r="919" spans="2:46" ht="18.649999999999999" customHeight="1" thickBot="1">
      <c r="D919" s="22" t="s">
        <v>80</v>
      </c>
      <c r="E919" s="22"/>
      <c r="F919" s="22"/>
      <c r="G919" s="22"/>
      <c r="H919" s="22"/>
      <c r="I919" s="22" t="s">
        <v>81</v>
      </c>
      <c r="J919" s="22"/>
      <c r="K919" s="22"/>
      <c r="L919" s="22"/>
      <c r="M919" s="23"/>
      <c r="N919" s="23"/>
      <c r="O919" s="24" t="s">
        <v>82</v>
      </c>
      <c r="P919" s="23"/>
      <c r="Q919" s="23"/>
      <c r="R919" s="23"/>
      <c r="S919" s="22"/>
      <c r="T919" s="22" t="s">
        <v>83</v>
      </c>
      <c r="U919" s="23"/>
      <c r="V919" s="23"/>
      <c r="W919" s="23"/>
      <c r="X919" s="23"/>
      <c r="Y919" s="24" t="s">
        <v>84</v>
      </c>
      <c r="Z919" s="23"/>
      <c r="AA919" s="23"/>
      <c r="AB919" s="23"/>
      <c r="AC919" s="24" t="s">
        <v>85</v>
      </c>
      <c r="AD919" s="22"/>
      <c r="AE919" s="22"/>
      <c r="AF919" s="22"/>
      <c r="AG919" s="22"/>
      <c r="AH919" s="23"/>
      <c r="AI919" s="24" t="s">
        <v>86</v>
      </c>
      <c r="AJ919" s="23"/>
      <c r="AK919" s="23"/>
      <c r="AL919" s="22"/>
    </row>
    <row r="920" spans="2:46" ht="18.649999999999999" customHeight="1" thickBot="1">
      <c r="B920" s="11"/>
      <c r="D920" s="217" t="s">
        <v>55</v>
      </c>
      <c r="E920" s="218"/>
      <c r="F920" s="219" t="s">
        <v>56</v>
      </c>
      <c r="G920" s="220"/>
      <c r="H920" s="204"/>
      <c r="I920" s="217" t="s">
        <v>87</v>
      </c>
      <c r="J920" s="218"/>
      <c r="K920" s="219" t="s">
        <v>88</v>
      </c>
      <c r="L920" s="220"/>
      <c r="M920" s="23"/>
      <c r="N920" s="213" t="s">
        <v>57</v>
      </c>
      <c r="O920" s="214"/>
      <c r="P920" s="215" t="s">
        <v>58</v>
      </c>
      <c r="Q920" s="216"/>
      <c r="R920" s="23"/>
      <c r="S920" s="217" t="s">
        <v>59</v>
      </c>
      <c r="T920" s="218"/>
      <c r="U920" s="219" t="s">
        <v>60</v>
      </c>
      <c r="V920" s="220"/>
      <c r="W920" s="22"/>
      <c r="X920" s="213" t="s">
        <v>61</v>
      </c>
      <c r="Y920" s="214"/>
      <c r="Z920" s="215" t="s">
        <v>62</v>
      </c>
      <c r="AA920" s="216"/>
      <c r="AB920" s="22"/>
      <c r="AC920" s="217" t="s">
        <v>63</v>
      </c>
      <c r="AD920" s="218"/>
      <c r="AE920" s="219" t="s">
        <v>89</v>
      </c>
      <c r="AF920" s="220"/>
      <c r="AG920" s="22"/>
      <c r="AH920" s="213" t="s">
        <v>64</v>
      </c>
      <c r="AI920" s="214"/>
      <c r="AJ920" s="215" t="s">
        <v>65</v>
      </c>
      <c r="AK920" s="216"/>
      <c r="AL920" s="22"/>
      <c r="AM920" s="25" t="s">
        <v>2</v>
      </c>
      <c r="AO920" s="132" t="s">
        <v>41</v>
      </c>
      <c r="AQ920" s="32"/>
      <c r="AR920" s="32"/>
      <c r="AS920" s="32"/>
      <c r="AT920" s="32"/>
    </row>
    <row r="921" spans="2:46" ht="18.649999999999999" customHeight="1" thickTop="1" thickBot="1">
      <c r="B921" s="36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9">
        <f t="shared" ref="L921" si="4109">IF(0=(1-$J$9*$K$9*$B921^2),10^14,$B921*$K$9/(1-$J$9*$K$9*$B921^2))</f>
        <v>-2.412607184371494</v>
      </c>
      <c r="N921" s="1">
        <f t="shared" ref="N921" si="4110">D921*I921+F921*I924-E921*J921-G921*J924</f>
        <v>1</v>
      </c>
      <c r="O921" s="9">
        <f t="shared" ref="O921" si="4111">(D921*J921+E921*I921+F921*J924+G921*I924)</f>
        <v>0</v>
      </c>
      <c r="P921" s="2">
        <f t="shared" ref="P921" si="4112">D921*K921+F921*K924-E921*L921-G921*L924</f>
        <v>0</v>
      </c>
      <c r="Q921" s="8">
        <f t="shared" ref="Q921" si="4113">(D921*L921+E921*K921+F921*L924+G921*K924)</f>
        <v>-2.412607184371494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4114">N921*S921+P921*S924-O921*T921-Q921*T924</f>
        <v>8.702310198849915</v>
      </c>
      <c r="Y921" s="9">
        <f t="shared" ref="Y921" si="4115">(N921*T921+O921*S921+P921*T924+Q921*S924)</f>
        <v>0</v>
      </c>
      <c r="Z921" s="2">
        <f t="shared" ref="Z921" si="4116">N921*U921+P921*U924-O921*V921-Q921*V924</f>
        <v>0</v>
      </c>
      <c r="AA921" s="8">
        <f t="shared" ref="AA921" si="4117">(N921*V921+O921*U921+P921*V924+Q921*U924)</f>
        <v>-2.412607184371494</v>
      </c>
      <c r="AB921" s="22"/>
      <c r="AC921" s="1">
        <v>1</v>
      </c>
      <c r="AD921" s="9">
        <v>0</v>
      </c>
      <c r="AE921" s="2">
        <v>0</v>
      </c>
      <c r="AF921" s="9">
        <f t="shared" ref="AF921" si="4118">$B921*$AE$9</f>
        <v>2.1402216000000003</v>
      </c>
      <c r="AH921" s="1">
        <f t="shared" ref="AH921" si="4119">X921*AC921+Z921*AC924-Y921*AD921-AA921*AD924</f>
        <v>8.702310198849915</v>
      </c>
      <c r="AI921" s="9">
        <f t="shared" ref="AI921" si="4120">(X921*AD921+Y921*AC921+Z921*AD924+AA921*AC924)</f>
        <v>0</v>
      </c>
      <c r="AJ921" s="2">
        <f t="shared" ref="AJ921" si="4121">X921*AE921+Z921*AE924-Y921*AF921-AA921*AF924</f>
        <v>0</v>
      </c>
      <c r="AK921" s="8">
        <f t="shared" ref="AK921" si="4122">(X921*AF921+Y921*AE921+Z921*AF924+AA921*AE924)</f>
        <v>16.212265073107389</v>
      </c>
      <c r="AM921" s="26">
        <f t="shared" ref="AM921" si="4123">20*LOG((2*$AH$9)/(($AH$9*AH921+AJ921+$AH$9*AH924+AJ924)^2+($AH$9*AI921+AK921+$AH$9*AI924+AK924)^2)^0.5)</f>
        <v>-25.765420712319262</v>
      </c>
      <c r="AO921" s="133">
        <f t="shared" ref="AO921" si="4124">((AI921^2+AJ921^2+AK921^2+AL921^2)/(AI924^2+AJ924^2+AK924^2+AL924^2))^0.5</f>
        <v>0.47434925390287697</v>
      </c>
      <c r="AP921" s="13"/>
      <c r="AQ921" s="32"/>
      <c r="AR921" s="32"/>
      <c r="AS921" s="32"/>
      <c r="AT921" s="32"/>
    </row>
    <row r="922" spans="2:46" ht="18.649999999999999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O922" s="134"/>
      <c r="AP922" s="33"/>
      <c r="AQ922" s="32"/>
      <c r="AR922" s="32"/>
      <c r="AS922" s="32"/>
      <c r="AT922" s="32"/>
    </row>
    <row r="923" spans="2:46" ht="18.649999999999999" customHeight="1" thickBot="1">
      <c r="D923" s="209" t="s">
        <v>66</v>
      </c>
      <c r="E923" s="210"/>
      <c r="F923" s="211" t="s">
        <v>67</v>
      </c>
      <c r="G923" s="212"/>
      <c r="H923" s="204"/>
      <c r="I923" s="209" t="s">
        <v>68</v>
      </c>
      <c r="J923" s="210"/>
      <c r="K923" s="211" t="s">
        <v>69</v>
      </c>
      <c r="L923" s="212"/>
      <c r="N923" s="213" t="s">
        <v>70</v>
      </c>
      <c r="O923" s="214"/>
      <c r="P923" s="215" t="s">
        <v>71</v>
      </c>
      <c r="Q923" s="216"/>
      <c r="S923" s="209" t="s">
        <v>72</v>
      </c>
      <c r="T923" s="210"/>
      <c r="U923" s="211" t="s">
        <v>73</v>
      </c>
      <c r="V923" s="212"/>
      <c r="W923" s="22"/>
      <c r="X923" s="213" t="s">
        <v>74</v>
      </c>
      <c r="Y923" s="214"/>
      <c r="Z923" s="215" t="s">
        <v>75</v>
      </c>
      <c r="AA923" s="216"/>
      <c r="AB923" s="22"/>
      <c r="AC923" s="209" t="s">
        <v>76</v>
      </c>
      <c r="AD923" s="210"/>
      <c r="AE923" s="211" t="s">
        <v>77</v>
      </c>
      <c r="AF923" s="212"/>
      <c r="AG923" s="22"/>
      <c r="AH923" s="213" t="s">
        <v>78</v>
      </c>
      <c r="AI923" s="214"/>
      <c r="AJ923" s="215" t="s">
        <v>79</v>
      </c>
      <c r="AK923" s="216"/>
      <c r="AL923" s="22"/>
      <c r="AM923" s="44" t="s">
        <v>6</v>
      </c>
      <c r="AO923" s="135" t="s">
        <v>42</v>
      </c>
      <c r="AP923" s="33"/>
      <c r="AQ923" s="32"/>
      <c r="AR923" s="32"/>
      <c r="AS923" s="32"/>
      <c r="AT923" s="32"/>
    </row>
    <row r="924" spans="2:46" ht="18.649999999999999" customHeight="1" thickTop="1" thickBot="1">
      <c r="D924" s="1">
        <v>0</v>
      </c>
      <c r="E924" s="8">
        <f t="shared" ref="E924" si="4125">$E$9*$B921</f>
        <v>1.4961144000000002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4126">D924*I921+F924*I924-E924*J921-G924*J924</f>
        <v>0</v>
      </c>
      <c r="O924" s="9">
        <f t="shared" ref="O924" si="4127">(D924*J921+E924*I921+F924*J924+G924*I924)</f>
        <v>1.4961144000000002</v>
      </c>
      <c r="P924" s="2">
        <f t="shared" ref="P924" si="4128">D924*K921+F924*K924-E924*L921-G924*L924</f>
        <v>4.6095363500816475</v>
      </c>
      <c r="Q924" s="8">
        <f t="shared" ref="Q924" si="4129">(D924*L921+E924*K921+F924*L924+G924*K924)</f>
        <v>0</v>
      </c>
      <c r="S924" s="1">
        <v>0</v>
      </c>
      <c r="T924" s="8">
        <f t="shared" ref="T924" si="4130">$T$9*$B921</f>
        <v>3.1925256000000002</v>
      </c>
      <c r="U924" s="2">
        <v>1</v>
      </c>
      <c r="V924" s="8">
        <v>0</v>
      </c>
      <c r="X924" s="1">
        <f t="shared" ref="X924" si="4131">N924*S921+P924*S924-O924*T921-Q924*T924</f>
        <v>0</v>
      </c>
      <c r="Y924" s="9">
        <f t="shared" ref="Y924" si="4132">(N924*T921+O924*S921+P924*T924+Q924*S924)</f>
        <v>16.212177201766224</v>
      </c>
      <c r="Z924" s="2">
        <f t="shared" ref="Z924" si="4133">N924*U921+P924*U924-O924*V921-Q924*V924</f>
        <v>4.6095363500816475</v>
      </c>
      <c r="AA924" s="8">
        <f t="shared" ref="AA924" si="4134">(N924*V921+O924*U921+P924*V924+Q924*U924)</f>
        <v>0</v>
      </c>
      <c r="AB924" s="22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4135">X924*AC921+Z924*AC924-Y924*AD921-AA924*AD924</f>
        <v>0</v>
      </c>
      <c r="AI924" s="9">
        <f t="shared" ref="AI924" si="4136">(X924*AD921+Y924*AC921+Z924*AD924+AA924*AC924)</f>
        <v>16.212177201766224</v>
      </c>
      <c r="AJ924" s="2">
        <f t="shared" ref="AJ924" si="4137">X924*AE921+Z924*AE924-Y924*AF921-AA924*AF924</f>
        <v>-30.088115480165989</v>
      </c>
      <c r="AK924" s="8">
        <f t="shared" ref="AK924" si="4138">(X924*AF921+Y924*AE921+Z924*AF924+AA924*AE924)</f>
        <v>0</v>
      </c>
      <c r="AM924" s="45">
        <f t="shared" ref="AM924" si="4139">(180/PI())*ATAN(-1*(($AH$9*AJ921+AL921+$AH$9*AJ924+AL924)/($AH$9*AI921+AK921+$AH$9*AI924+AK924)))</f>
        <v>42.859639788819777</v>
      </c>
      <c r="AO924" s="206">
        <f t="shared" ref="AO924" si="4140">20*LOG(((($AH$9*AH921+AJ921-$AH$9*AH924-AJ924)^2+($AH$9*AI921+AK921-$AH$9*AI924-AK924)^2)/(($AH$9*AH921+AJ921+$AH$9*AH924+AJ924)^2+($AH$9*AI921+AK921+$AH$9*AI924+AK924)^2))^0.5)</f>
        <v>-1.1529715692869945E-2</v>
      </c>
      <c r="AP924" s="33"/>
      <c r="AQ924" s="32"/>
      <c r="AR924" s="32"/>
      <c r="AS924" s="32"/>
      <c r="AT924" s="32"/>
    </row>
    <row r="925" spans="2:46" ht="18.649999999999999" customHeight="1">
      <c r="AO925" s="33"/>
      <c r="AP925" s="33"/>
    </row>
    <row r="926" spans="2:46" ht="18.649999999999999" customHeight="1" thickBot="1">
      <c r="D926" s="22" t="s">
        <v>80</v>
      </c>
      <c r="E926" s="22"/>
      <c r="F926" s="22"/>
      <c r="G926" s="22"/>
      <c r="H926" s="22"/>
      <c r="I926" s="22" t="s">
        <v>81</v>
      </c>
      <c r="J926" s="22"/>
      <c r="K926" s="22"/>
      <c r="L926" s="22"/>
      <c r="M926" s="23"/>
      <c r="N926" s="23"/>
      <c r="O926" s="24" t="s">
        <v>82</v>
      </c>
      <c r="P926" s="23"/>
      <c r="Q926" s="23"/>
      <c r="R926" s="23"/>
      <c r="S926" s="22"/>
      <c r="T926" s="22" t="s">
        <v>83</v>
      </c>
      <c r="U926" s="23"/>
      <c r="V926" s="23"/>
      <c r="W926" s="23"/>
      <c r="X926" s="23"/>
      <c r="Y926" s="24" t="s">
        <v>84</v>
      </c>
      <c r="Z926" s="23"/>
      <c r="AA926" s="23"/>
      <c r="AB926" s="23"/>
      <c r="AC926" s="24" t="s">
        <v>85</v>
      </c>
      <c r="AD926" s="22"/>
      <c r="AE926" s="22"/>
      <c r="AF926" s="22"/>
      <c r="AG926" s="22"/>
      <c r="AH926" s="23"/>
      <c r="AI926" s="24" t="s">
        <v>86</v>
      </c>
      <c r="AJ926" s="23"/>
      <c r="AK926" s="23"/>
      <c r="AL926" s="22"/>
    </row>
    <row r="927" spans="2:46" ht="18.649999999999999" customHeight="1" thickBot="1">
      <c r="B927" s="11"/>
      <c r="D927" s="217" t="s">
        <v>55</v>
      </c>
      <c r="E927" s="218"/>
      <c r="F927" s="219" t="s">
        <v>56</v>
      </c>
      <c r="G927" s="220"/>
      <c r="H927" s="204"/>
      <c r="I927" s="217" t="s">
        <v>87</v>
      </c>
      <c r="J927" s="218"/>
      <c r="K927" s="219" t="s">
        <v>88</v>
      </c>
      <c r="L927" s="220"/>
      <c r="M927" s="23"/>
      <c r="N927" s="213" t="s">
        <v>57</v>
      </c>
      <c r="O927" s="214"/>
      <c r="P927" s="215" t="s">
        <v>58</v>
      </c>
      <c r="Q927" s="216"/>
      <c r="R927" s="23"/>
      <c r="S927" s="217" t="s">
        <v>59</v>
      </c>
      <c r="T927" s="218"/>
      <c r="U927" s="219" t="s">
        <v>60</v>
      </c>
      <c r="V927" s="220"/>
      <c r="W927" s="22"/>
      <c r="X927" s="213" t="s">
        <v>61</v>
      </c>
      <c r="Y927" s="214"/>
      <c r="Z927" s="215" t="s">
        <v>62</v>
      </c>
      <c r="AA927" s="216"/>
      <c r="AB927" s="22"/>
      <c r="AC927" s="217" t="s">
        <v>63</v>
      </c>
      <c r="AD927" s="218"/>
      <c r="AE927" s="219" t="s">
        <v>89</v>
      </c>
      <c r="AF927" s="220"/>
      <c r="AG927" s="22"/>
      <c r="AH927" s="213" t="s">
        <v>64</v>
      </c>
      <c r="AI927" s="214"/>
      <c r="AJ927" s="215" t="s">
        <v>65</v>
      </c>
      <c r="AK927" s="216"/>
      <c r="AL927" s="22"/>
      <c r="AM927" s="25" t="s">
        <v>2</v>
      </c>
      <c r="AO927" s="132" t="s">
        <v>41</v>
      </c>
      <c r="AQ927" s="32"/>
      <c r="AR927" s="32"/>
      <c r="AS927" s="32"/>
      <c r="AT927" s="32"/>
    </row>
    <row r="928" spans="2:46" ht="18.649999999999999" customHeight="1" thickTop="1" thickBot="1">
      <c r="B928" s="36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9">
        <f t="shared" ref="L928" si="4141">IF(0=(1-$J$9*$K$9*$B928^2),10^14,$B928*$K$9/(1-$J$9*$K$9*$B928^2))</f>
        <v>-2.3609822122263777</v>
      </c>
      <c r="N928" s="1">
        <f t="shared" ref="N928" si="4142">D928*I928+F928*I931-E928*J928-G928*J931</f>
        <v>1</v>
      </c>
      <c r="O928" s="9">
        <f t="shared" ref="O928" si="4143">(D928*J928+E928*I928+F928*J931+G928*I931)</f>
        <v>0</v>
      </c>
      <c r="P928" s="2">
        <f t="shared" ref="P928" si="4144">D928*K928+F928*K931-E928*L928-G928*L931</f>
        <v>0</v>
      </c>
      <c r="Q928" s="8">
        <f t="shared" ref="Q928" si="4145">(D928*L928+E928*K928+F928*L931+G928*K931)</f>
        <v>-2.3609822122263777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4146">N928*S928+P928*S931-O928*T928-Q928*T931</f>
        <v>8.5945983972658091</v>
      </c>
      <c r="Y928" s="9">
        <f t="shared" ref="Y928" si="4147">(N928*T928+O928*S928+P928*T931+Q928*S931)</f>
        <v>0</v>
      </c>
      <c r="Z928" s="2">
        <f t="shared" ref="Z928" si="4148">N928*U928+P928*U931-O928*V928-Q928*V931</f>
        <v>0</v>
      </c>
      <c r="AA928" s="8">
        <f t="shared" ref="AA928" si="4149">(N928*V928+O928*U928+P928*V931+Q928*U931)</f>
        <v>-2.3609822122263777</v>
      </c>
      <c r="AB928" s="22"/>
      <c r="AC928" s="1">
        <v>1</v>
      </c>
      <c r="AD928" s="9">
        <v>0</v>
      </c>
      <c r="AE928" s="2">
        <v>0</v>
      </c>
      <c r="AF928" s="9">
        <f t="shared" ref="AF928" si="4150">$B928*$AE$9</f>
        <v>2.1564354000000003</v>
      </c>
      <c r="AH928" s="1">
        <f t="shared" ref="AH928" si="4151">X928*AC928+Z928*AC931-Y928*AD928-AA928*AD931</f>
        <v>8.5945983972658091</v>
      </c>
      <c r="AI928" s="9">
        <f t="shared" ref="AI928" si="4152">(X928*AD928+Y928*AC928+Z928*AD931+AA928*AC931)</f>
        <v>0</v>
      </c>
      <c r="AJ928" s="2">
        <f t="shared" ref="AJ928" si="4153">X928*AE928+Z928*AE931-Y928*AF928-AA928*AF931</f>
        <v>0</v>
      </c>
      <c r="AK928" s="8">
        <f t="shared" ref="AK928" si="4154">(X928*AF928+Y928*AE928+Z928*AF931+AA928*AE931)</f>
        <v>16.172714020420877</v>
      </c>
      <c r="AM928" s="26">
        <f t="shared" ref="AM928" si="4155">20*LOG((2*$AH$9)/(($AH$9*AH928+AJ928+$AH$9*AH931+AJ931)^2+($AH$9*AI928+AK928+$AH$9*AI931+AK931)^2)^0.5)</f>
        <v>-25.792253817975666</v>
      </c>
      <c r="AO928" s="133">
        <f t="shared" ref="AO928" si="4156">((AI928^2+AJ928^2+AK928^2+AL928^2)/(AI931^2+AJ931^2+AK931^2+AL931^2))^0.5</f>
        <v>0.47068152377239875</v>
      </c>
      <c r="AP928" s="13"/>
      <c r="AQ928" s="32"/>
      <c r="AR928" s="32"/>
      <c r="AS928" s="32"/>
      <c r="AT928" s="32"/>
    </row>
    <row r="929" spans="2:46" ht="18.649999999999999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O929" s="134"/>
      <c r="AP929" s="33"/>
      <c r="AQ929" s="32"/>
      <c r="AR929" s="32"/>
      <c r="AS929" s="32"/>
      <c r="AT929" s="32"/>
    </row>
    <row r="930" spans="2:46" ht="18.649999999999999" customHeight="1" thickBot="1">
      <c r="D930" s="209" t="s">
        <v>66</v>
      </c>
      <c r="E930" s="210"/>
      <c r="F930" s="211" t="s">
        <v>67</v>
      </c>
      <c r="G930" s="212"/>
      <c r="H930" s="204"/>
      <c r="I930" s="209" t="s">
        <v>68</v>
      </c>
      <c r="J930" s="210"/>
      <c r="K930" s="211" t="s">
        <v>69</v>
      </c>
      <c r="L930" s="212"/>
      <c r="N930" s="213" t="s">
        <v>70</v>
      </c>
      <c r="O930" s="214"/>
      <c r="P930" s="215" t="s">
        <v>71</v>
      </c>
      <c r="Q930" s="216"/>
      <c r="S930" s="209" t="s">
        <v>72</v>
      </c>
      <c r="T930" s="210"/>
      <c r="U930" s="211" t="s">
        <v>73</v>
      </c>
      <c r="V930" s="212"/>
      <c r="W930" s="22"/>
      <c r="X930" s="213" t="s">
        <v>74</v>
      </c>
      <c r="Y930" s="214"/>
      <c r="Z930" s="215" t="s">
        <v>75</v>
      </c>
      <c r="AA930" s="216"/>
      <c r="AB930" s="22"/>
      <c r="AC930" s="209" t="s">
        <v>76</v>
      </c>
      <c r="AD930" s="210"/>
      <c r="AE930" s="211" t="s">
        <v>77</v>
      </c>
      <c r="AF930" s="212"/>
      <c r="AG930" s="22"/>
      <c r="AH930" s="213" t="s">
        <v>78</v>
      </c>
      <c r="AI930" s="214"/>
      <c r="AJ930" s="215" t="s">
        <v>79</v>
      </c>
      <c r="AK930" s="216"/>
      <c r="AL930" s="22"/>
      <c r="AM930" s="44" t="s">
        <v>6</v>
      </c>
      <c r="AO930" s="135" t="s">
        <v>42</v>
      </c>
      <c r="AP930" s="33"/>
      <c r="AQ930" s="32"/>
      <c r="AR930" s="32"/>
      <c r="AS930" s="32"/>
      <c r="AT930" s="32"/>
    </row>
    <row r="931" spans="2:46" ht="18.649999999999999" customHeight="1" thickTop="1" thickBot="1">
      <c r="D931" s="1">
        <v>0</v>
      </c>
      <c r="E931" s="8">
        <f t="shared" ref="E931" si="4157">$E$9*$B928</f>
        <v>1.5074486000000002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4158">D931*I928+F931*I931-E931*J928-G931*J931</f>
        <v>0</v>
      </c>
      <c r="O931" s="9">
        <f t="shared" ref="O931" si="4159">(D931*J928+E931*I928+F931*J931+G931*I931)</f>
        <v>1.5074486000000002</v>
      </c>
      <c r="P931" s="2">
        <f t="shared" ref="P931" si="4160">D931*K928+F931*K931-E931*L928-G931*L931</f>
        <v>4.5590593304455567</v>
      </c>
      <c r="Q931" s="8">
        <f t="shared" ref="Q931" si="4161">(D931*L928+E931*K928+F931*L931+G931*K931)</f>
        <v>0</v>
      </c>
      <c r="S931" s="1">
        <v>0</v>
      </c>
      <c r="T931" s="8">
        <f t="shared" ref="T931" si="4162">$T$9*$B928</f>
        <v>3.2167113999999999</v>
      </c>
      <c r="U931" s="2">
        <v>1</v>
      </c>
      <c r="V931" s="8">
        <v>0</v>
      </c>
      <c r="X931" s="1">
        <f t="shared" ref="X931" si="4163">N931*S928+P931*S931-O931*T928-Q931*T931</f>
        <v>0</v>
      </c>
      <c r="Y931" s="9">
        <f t="shared" ref="Y931" si="4164">(N931*T928+O931*S928+P931*T931+Q931*S931)</f>
        <v>16.17262672152059</v>
      </c>
      <c r="Z931" s="2">
        <f t="shared" ref="Z931" si="4165">N931*U928+P931*U931-O931*V928-Q931*V931</f>
        <v>4.5590593304455567</v>
      </c>
      <c r="AA931" s="8">
        <f t="shared" ref="AA931" si="4166">(N931*V928+O931*U928+P931*V931+Q931*U931)</f>
        <v>0</v>
      </c>
      <c r="AB931" s="22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4167">X931*AC928+Z931*AC931-Y931*AD928-AA931*AD931</f>
        <v>0</v>
      </c>
      <c r="AI931" s="9">
        <f t="shared" ref="AI931" si="4168">(X931*AD928+Y931*AC928+Z931*AD931+AA931*AC931)</f>
        <v>16.17262672152059</v>
      </c>
      <c r="AJ931" s="2">
        <f t="shared" ref="AJ931" si="4169">X931*AE928+Z931*AE931-Y931*AF928-AA931*AF931</f>
        <v>-30.316165442827391</v>
      </c>
      <c r="AK931" s="8">
        <f t="shared" ref="AK931" si="4170">(X931*AF928+Y931*AE928+Z931*AF931+AA931*AE931)</f>
        <v>0</v>
      </c>
      <c r="AM931" s="45">
        <f t="shared" ref="AM931" si="4171">(180/PI())*ATAN(-1*(($AH$9*AJ928+AL928+$AH$9*AJ931+AL931)/($AH$9*AI928+AK928+$AH$9*AI931+AK931)))</f>
        <v>43.145231854164834</v>
      </c>
      <c r="AO931" s="206">
        <f t="shared" ref="AO931" si="4172">20*LOG(((($AH$9*AH928+AJ928-$AH$9*AH931-AJ931)^2+($AH$9*AI928+AK928-$AH$9*AI931-AK931)^2)/(($AH$9*AH928+AJ928+$AH$9*AH931+AJ931)^2+($AH$9*AI928+AK928+$AH$9*AI931+AK931)^2))^0.5)</f>
        <v>-1.1458604605264976E-2</v>
      </c>
      <c r="AP931" s="33"/>
      <c r="AQ931" s="32"/>
      <c r="AR931" s="32"/>
      <c r="AS931" s="32"/>
      <c r="AT931" s="32"/>
    </row>
    <row r="932" spans="2:46" ht="18.649999999999999" customHeight="1">
      <c r="AO932" s="33"/>
      <c r="AP932" s="33"/>
    </row>
    <row r="933" spans="2:46" ht="18.649999999999999" customHeight="1" thickBot="1">
      <c r="D933" s="22" t="s">
        <v>80</v>
      </c>
      <c r="E933" s="22"/>
      <c r="F933" s="22"/>
      <c r="G933" s="22"/>
      <c r="H933" s="22"/>
      <c r="I933" s="22" t="s">
        <v>81</v>
      </c>
      <c r="J933" s="22"/>
      <c r="K933" s="22"/>
      <c r="L933" s="22"/>
      <c r="M933" s="23"/>
      <c r="N933" s="23"/>
      <c r="O933" s="24" t="s">
        <v>82</v>
      </c>
      <c r="P933" s="23"/>
      <c r="Q933" s="23"/>
      <c r="R933" s="23"/>
      <c r="S933" s="22"/>
      <c r="T933" s="22" t="s">
        <v>83</v>
      </c>
      <c r="U933" s="23"/>
      <c r="V933" s="23"/>
      <c r="W933" s="23"/>
      <c r="X933" s="23"/>
      <c r="Y933" s="24" t="s">
        <v>84</v>
      </c>
      <c r="Z933" s="23"/>
      <c r="AA933" s="23"/>
      <c r="AB933" s="23"/>
      <c r="AC933" s="24" t="s">
        <v>85</v>
      </c>
      <c r="AD933" s="22"/>
      <c r="AE933" s="22"/>
      <c r="AF933" s="22"/>
      <c r="AG933" s="22"/>
      <c r="AH933" s="23"/>
      <c r="AI933" s="24" t="s">
        <v>86</v>
      </c>
      <c r="AJ933" s="23"/>
      <c r="AK933" s="23"/>
      <c r="AL933" s="22"/>
    </row>
    <row r="934" spans="2:46" ht="18.649999999999999" customHeight="1" thickBot="1">
      <c r="B934" s="11"/>
      <c r="D934" s="217" t="s">
        <v>55</v>
      </c>
      <c r="E934" s="218"/>
      <c r="F934" s="219" t="s">
        <v>56</v>
      </c>
      <c r="G934" s="220"/>
      <c r="H934" s="204"/>
      <c r="I934" s="217" t="s">
        <v>87</v>
      </c>
      <c r="J934" s="218"/>
      <c r="K934" s="219" t="s">
        <v>88</v>
      </c>
      <c r="L934" s="220"/>
      <c r="M934" s="23"/>
      <c r="N934" s="213" t="s">
        <v>57</v>
      </c>
      <c r="O934" s="214"/>
      <c r="P934" s="215" t="s">
        <v>58</v>
      </c>
      <c r="Q934" s="216"/>
      <c r="R934" s="23"/>
      <c r="S934" s="217" t="s">
        <v>59</v>
      </c>
      <c r="T934" s="218"/>
      <c r="U934" s="219" t="s">
        <v>60</v>
      </c>
      <c r="V934" s="220"/>
      <c r="W934" s="22"/>
      <c r="X934" s="213" t="s">
        <v>61</v>
      </c>
      <c r="Y934" s="214"/>
      <c r="Z934" s="215" t="s">
        <v>62</v>
      </c>
      <c r="AA934" s="216"/>
      <c r="AB934" s="22"/>
      <c r="AC934" s="217" t="s">
        <v>63</v>
      </c>
      <c r="AD934" s="218"/>
      <c r="AE934" s="219" t="s">
        <v>89</v>
      </c>
      <c r="AF934" s="220"/>
      <c r="AG934" s="22"/>
      <c r="AH934" s="213" t="s">
        <v>64</v>
      </c>
      <c r="AI934" s="214"/>
      <c r="AJ934" s="215" t="s">
        <v>65</v>
      </c>
      <c r="AK934" s="216"/>
      <c r="AL934" s="22"/>
      <c r="AM934" s="25" t="s">
        <v>2</v>
      </c>
      <c r="AO934" s="132" t="s">
        <v>41</v>
      </c>
      <c r="AQ934" s="32"/>
      <c r="AR934" s="32"/>
      <c r="AS934" s="32"/>
      <c r="AT934" s="32"/>
    </row>
    <row r="935" spans="2:46" ht="18.649999999999999" customHeight="1" thickTop="1" thickBot="1">
      <c r="B935" s="36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9">
        <f t="shared" ref="L935" si="4173">IF(0=(1-$J$9*$K$9*$B935^2),10^14,$B935*$K$9/(1-$J$9*$K$9*$B935^2))</f>
        <v>-2.311755608561735</v>
      </c>
      <c r="N935" s="1">
        <f t="shared" ref="N935" si="4174">D935*I935+F935*I938-E935*J935-G935*J938</f>
        <v>1</v>
      </c>
      <c r="O935" s="9">
        <f t="shared" ref="O935" si="4175">(D935*J935+E935*I935+F935*J938+G935*I938)</f>
        <v>0</v>
      </c>
      <c r="P935" s="2">
        <f t="shared" ref="P935" si="4176">D935*K935+F935*K938-E935*L935-G935*L938</f>
        <v>0</v>
      </c>
      <c r="Q935" s="8">
        <f t="shared" ref="Q935" si="4177">(D935*L935+E935*K935+F935*L938+G935*K938)</f>
        <v>-2.311755608561735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4178">N935*S935+P935*S938-O935*T935-Q935*T938</f>
        <v>8.4921622788720228</v>
      </c>
      <c r="Y935" s="9">
        <f t="shared" ref="Y935" si="4179">(N935*T935+O935*S935+P935*T938+Q935*S938)</f>
        <v>0</v>
      </c>
      <c r="Z935" s="2">
        <f t="shared" ref="Z935" si="4180">N935*U935+P935*U938-O935*V935-Q935*V938</f>
        <v>0</v>
      </c>
      <c r="AA935" s="8">
        <f t="shared" ref="AA935" si="4181">(N935*V935+O935*U935+P935*V938+Q935*U938)</f>
        <v>-2.311755608561735</v>
      </c>
      <c r="AB935" s="22"/>
      <c r="AC935" s="1">
        <v>1</v>
      </c>
      <c r="AD935" s="9">
        <v>0</v>
      </c>
      <c r="AE935" s="2">
        <v>0</v>
      </c>
      <c r="AF935" s="9">
        <f t="shared" ref="AF935" si="4182">$B935*$AE$9</f>
        <v>2.1726492000000004</v>
      </c>
      <c r="AH935" s="1">
        <f t="shared" ref="AH935" si="4183">X935*AC935+Z935*AC938-Y935*AD935-AA935*AD938</f>
        <v>8.4921622788720228</v>
      </c>
      <c r="AI935" s="9">
        <f t="shared" ref="AI935" si="4184">(X935*AD935+Y935*AC935+Z935*AD938+AA935*AC938)</f>
        <v>0</v>
      </c>
      <c r="AJ935" s="2">
        <f t="shared" ref="AJ935" si="4185">X935*AE935+Z935*AE938-Y935*AF935-AA935*AF938</f>
        <v>0</v>
      </c>
      <c r="AK935" s="8">
        <f t="shared" ref="AK935" si="4186">(X935*AF935+Y935*AE935+Z935*AF938+AA935*AE938)</f>
        <v>16.138733972899743</v>
      </c>
      <c r="AM935" s="26">
        <f t="shared" ref="AM935" si="4187">20*LOG((2*$AH$9)/(($AH$9*AH935+AJ935+$AH$9*AH938+AJ938)^2+($AH$9*AI935+AK935+$AH$9*AI938+AK938)^2)^0.5)</f>
        <v>-25.822028013839777</v>
      </c>
      <c r="AO935" s="133">
        <f t="shared" ref="AO935" si="4188">((AI935^2+AJ935^2+AK935^2+AL935^2)/(AI938^2+AJ938^2+AK938^2+AL938^2))^0.5</f>
        <v>0.46707082142569062</v>
      </c>
      <c r="AP935" s="13"/>
      <c r="AQ935" s="32"/>
      <c r="AR935" s="32"/>
      <c r="AS935" s="32"/>
      <c r="AT935" s="32"/>
    </row>
    <row r="936" spans="2:46" ht="18.649999999999999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O936" s="134"/>
      <c r="AP936" s="33"/>
      <c r="AQ936" s="32"/>
      <c r="AR936" s="32"/>
      <c r="AS936" s="32"/>
      <c r="AT936" s="32"/>
    </row>
    <row r="937" spans="2:46" ht="18.649999999999999" customHeight="1" thickBot="1">
      <c r="D937" s="209" t="s">
        <v>66</v>
      </c>
      <c r="E937" s="210"/>
      <c r="F937" s="211" t="s">
        <v>67</v>
      </c>
      <c r="G937" s="212"/>
      <c r="H937" s="204"/>
      <c r="I937" s="209" t="s">
        <v>68</v>
      </c>
      <c r="J937" s="210"/>
      <c r="K937" s="211" t="s">
        <v>69</v>
      </c>
      <c r="L937" s="212"/>
      <c r="N937" s="213" t="s">
        <v>70</v>
      </c>
      <c r="O937" s="214"/>
      <c r="P937" s="215" t="s">
        <v>71</v>
      </c>
      <c r="Q937" s="216"/>
      <c r="S937" s="209" t="s">
        <v>72</v>
      </c>
      <c r="T937" s="210"/>
      <c r="U937" s="211" t="s">
        <v>73</v>
      </c>
      <c r="V937" s="212"/>
      <c r="W937" s="22"/>
      <c r="X937" s="213" t="s">
        <v>74</v>
      </c>
      <c r="Y937" s="214"/>
      <c r="Z937" s="215" t="s">
        <v>75</v>
      </c>
      <c r="AA937" s="216"/>
      <c r="AB937" s="22"/>
      <c r="AC937" s="209" t="s">
        <v>76</v>
      </c>
      <c r="AD937" s="210"/>
      <c r="AE937" s="211" t="s">
        <v>77</v>
      </c>
      <c r="AF937" s="212"/>
      <c r="AG937" s="22"/>
      <c r="AH937" s="213" t="s">
        <v>78</v>
      </c>
      <c r="AI937" s="214"/>
      <c r="AJ937" s="215" t="s">
        <v>79</v>
      </c>
      <c r="AK937" s="216"/>
      <c r="AL937" s="22"/>
      <c r="AM937" s="44" t="s">
        <v>6</v>
      </c>
      <c r="AO937" s="135" t="s">
        <v>42</v>
      </c>
      <c r="AP937" s="33"/>
      <c r="AQ937" s="32"/>
      <c r="AR937" s="32"/>
      <c r="AS937" s="32"/>
      <c r="AT937" s="32"/>
    </row>
    <row r="938" spans="2:46" ht="18.649999999999999" customHeight="1" thickTop="1" thickBot="1">
      <c r="D938" s="1">
        <v>0</v>
      </c>
      <c r="E938" s="8">
        <f t="shared" ref="E938" si="4189">$E$9*$B935</f>
        <v>1.5187828000000003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4190">D938*I935+F938*I938-E938*J935-G938*J938</f>
        <v>0</v>
      </c>
      <c r="O938" s="9">
        <f t="shared" ref="O938" si="4191">(D938*J935+E938*I935+F938*J938+G938*I938)</f>
        <v>1.5187828000000003</v>
      </c>
      <c r="P938" s="2">
        <f t="shared" ref="P938" si="4192">D938*K935+F938*K938-E938*L935-G938*L938</f>
        <v>4.5110546560870972</v>
      </c>
      <c r="Q938" s="8">
        <f t="shared" ref="Q938" si="4193">(D938*L935+E938*K935+F938*L938+G938*K938)</f>
        <v>0</v>
      </c>
      <c r="S938" s="1">
        <v>0</v>
      </c>
      <c r="T938" s="8">
        <f t="shared" ref="T938" si="4194">$T$9*$B935</f>
        <v>3.2408972</v>
      </c>
      <c r="U938" s="2">
        <v>1</v>
      </c>
      <c r="V938" s="8">
        <v>0</v>
      </c>
      <c r="X938" s="1">
        <f t="shared" ref="X938" si="4195">N938*S935+P938*S938-O938*T935-Q938*T938</f>
        <v>0</v>
      </c>
      <c r="Y938" s="9">
        <f t="shared" ref="Y938" si="4196">(N938*T935+O938*S935+P938*T938+Q938*S938)</f>
        <v>16.138647203959636</v>
      </c>
      <c r="Z938" s="2">
        <f t="shared" ref="Z938" si="4197">N938*U935+P938*U938-O938*V935-Q938*V938</f>
        <v>4.5110546560870972</v>
      </c>
      <c r="AA938" s="8">
        <f t="shared" ref="AA938" si="4198">(N938*V935+O938*U935+P938*V938+Q938*U938)</f>
        <v>0</v>
      </c>
      <c r="AB938" s="22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4199">X938*AC935+Z938*AC938-Y938*AD935-AA938*AD938</f>
        <v>0</v>
      </c>
      <c r="AI938" s="9">
        <f t="shared" ref="AI938" si="4200">(X938*AD935+Y938*AC935+Z938*AD938+AA938*AC938)</f>
        <v>16.138647203959636</v>
      </c>
      <c r="AJ938" s="2">
        <f t="shared" ref="AJ938" si="4201">X938*AE935+Z938*AE938-Y938*AF935-AA938*AF938</f>
        <v>-30.552564280678048</v>
      </c>
      <c r="AK938" s="8">
        <f t="shared" ref="AK938" si="4202">(X938*AF935+Y938*AE935+Z938*AF938+AA938*AE938)</f>
        <v>0</v>
      </c>
      <c r="AM938" s="45">
        <f t="shared" ref="AM938" si="4203">(180/PI())*ATAN(-1*(($AH$9*AJ935+AL935+$AH$9*AJ938+AL938)/($AH$9*AI935+AK935+$AH$9*AI938+AK938)))</f>
        <v>43.427502783251278</v>
      </c>
      <c r="AO938" s="206">
        <f t="shared" ref="AO938" si="4204">20*LOG(((($AH$9*AH935+AJ935-$AH$9*AH938-AJ938)^2+($AH$9*AI935+AK935-$AH$9*AI938-AK938)^2)/(($AH$9*AH935+AJ935+$AH$9*AH938+AJ938)^2+($AH$9*AI935+AK935+$AH$9*AI938+AK938)^2))^0.5)</f>
        <v>-1.1380213147475473E-2</v>
      </c>
      <c r="AP938" s="33"/>
      <c r="AQ938" s="32"/>
      <c r="AR938" s="32"/>
      <c r="AS938" s="32"/>
      <c r="AT938" s="32"/>
    </row>
    <row r="939" spans="2:46" ht="18.649999999999999" customHeight="1">
      <c r="AO939" s="33"/>
      <c r="AP939" s="33"/>
    </row>
    <row r="940" spans="2:46" ht="18.649999999999999" customHeight="1" thickBot="1">
      <c r="D940" s="22" t="s">
        <v>80</v>
      </c>
      <c r="E940" s="22"/>
      <c r="F940" s="22"/>
      <c r="G940" s="22"/>
      <c r="H940" s="22"/>
      <c r="I940" s="22" t="s">
        <v>81</v>
      </c>
      <c r="J940" s="22"/>
      <c r="K940" s="22"/>
      <c r="L940" s="22"/>
      <c r="M940" s="23"/>
      <c r="N940" s="23"/>
      <c r="O940" s="24" t="s">
        <v>82</v>
      </c>
      <c r="P940" s="23"/>
      <c r="Q940" s="23"/>
      <c r="R940" s="23"/>
      <c r="S940" s="22"/>
      <c r="T940" s="22" t="s">
        <v>83</v>
      </c>
      <c r="U940" s="23"/>
      <c r="V940" s="23"/>
      <c r="W940" s="23"/>
      <c r="X940" s="23"/>
      <c r="Y940" s="24" t="s">
        <v>84</v>
      </c>
      <c r="Z940" s="23"/>
      <c r="AA940" s="23"/>
      <c r="AB940" s="23"/>
      <c r="AC940" s="24" t="s">
        <v>85</v>
      </c>
      <c r="AD940" s="22"/>
      <c r="AE940" s="22"/>
      <c r="AF940" s="22"/>
      <c r="AG940" s="22"/>
      <c r="AH940" s="23"/>
      <c r="AI940" s="24" t="s">
        <v>86</v>
      </c>
      <c r="AJ940" s="23"/>
      <c r="AK940" s="23"/>
      <c r="AL940" s="22"/>
    </row>
    <row r="941" spans="2:46" ht="18.649999999999999" customHeight="1" thickBot="1">
      <c r="B941" s="11"/>
      <c r="D941" s="217" t="s">
        <v>55</v>
      </c>
      <c r="E941" s="218"/>
      <c r="F941" s="219" t="s">
        <v>56</v>
      </c>
      <c r="G941" s="220"/>
      <c r="H941" s="204"/>
      <c r="I941" s="217" t="s">
        <v>87</v>
      </c>
      <c r="J941" s="218"/>
      <c r="K941" s="219" t="s">
        <v>88</v>
      </c>
      <c r="L941" s="220"/>
      <c r="M941" s="23"/>
      <c r="N941" s="213" t="s">
        <v>57</v>
      </c>
      <c r="O941" s="214"/>
      <c r="P941" s="215" t="s">
        <v>58</v>
      </c>
      <c r="Q941" s="216"/>
      <c r="R941" s="23"/>
      <c r="S941" s="217" t="s">
        <v>59</v>
      </c>
      <c r="T941" s="218"/>
      <c r="U941" s="219" t="s">
        <v>60</v>
      </c>
      <c r="V941" s="220"/>
      <c r="W941" s="22"/>
      <c r="X941" s="213" t="s">
        <v>61</v>
      </c>
      <c r="Y941" s="214"/>
      <c r="Z941" s="215" t="s">
        <v>62</v>
      </c>
      <c r="AA941" s="216"/>
      <c r="AB941" s="22"/>
      <c r="AC941" s="217" t="s">
        <v>63</v>
      </c>
      <c r="AD941" s="218"/>
      <c r="AE941" s="219" t="s">
        <v>89</v>
      </c>
      <c r="AF941" s="220"/>
      <c r="AG941" s="22"/>
      <c r="AH941" s="213" t="s">
        <v>64</v>
      </c>
      <c r="AI941" s="214"/>
      <c r="AJ941" s="215" t="s">
        <v>65</v>
      </c>
      <c r="AK941" s="216"/>
      <c r="AL941" s="22"/>
      <c r="AM941" s="25" t="s">
        <v>2</v>
      </c>
      <c r="AO941" s="132" t="s">
        <v>41</v>
      </c>
      <c r="AQ941" s="32"/>
      <c r="AR941" s="32"/>
      <c r="AS941" s="32"/>
      <c r="AT941" s="32"/>
    </row>
    <row r="942" spans="2:46" ht="18.649999999999999" customHeight="1" thickTop="1" thickBot="1">
      <c r="B942" s="36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9">
        <f t="shared" ref="L942" si="4205">IF(0=(1-$J$9*$K$9*$B942^2),10^14,$B942*$K$9/(1-$J$9*$K$9*$B942^2))</f>
        <v>-2.2647606570660299</v>
      </c>
      <c r="N942" s="1">
        <f t="shared" ref="N942" si="4206">D942*I942+F942*I945-E942*J942-G942*J945</f>
        <v>1</v>
      </c>
      <c r="O942" s="9">
        <f t="shared" ref="O942" si="4207">(D942*J942+E942*I942+F942*J945+G942*I945)</f>
        <v>0</v>
      </c>
      <c r="P942" s="2">
        <f t="shared" ref="P942" si="4208">D942*K942+F942*K945-E942*L942-G942*L945</f>
        <v>0</v>
      </c>
      <c r="Q942" s="8">
        <f t="shared" ref="Q942" si="4209">(D942*L942+E942*K942+F942*L945+G942*K945)</f>
        <v>-2.2647606570660299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4210">N942*S942+P942*S945-O942*T942-Q942*T945</f>
        <v>8.3946315204551247</v>
      </c>
      <c r="Y942" s="9">
        <f t="shared" ref="Y942" si="4211">(N942*T942+O942*S942+P942*T945+Q942*S945)</f>
        <v>0</v>
      </c>
      <c r="Z942" s="2">
        <f t="shared" ref="Z942" si="4212">N942*U942+P942*U945-O942*V942-Q942*V945</f>
        <v>0</v>
      </c>
      <c r="AA942" s="8">
        <f t="shared" ref="AA942" si="4213">(N942*V942+O942*U942+P942*V945+Q942*U945)</f>
        <v>-2.2647606570660299</v>
      </c>
      <c r="AB942" s="22"/>
      <c r="AC942" s="1">
        <v>1</v>
      </c>
      <c r="AD942" s="9">
        <v>0</v>
      </c>
      <c r="AE942" s="2">
        <v>0</v>
      </c>
      <c r="AF942" s="9">
        <f t="shared" ref="AF942" si="4214">$B942*$AE$9</f>
        <v>2.188863</v>
      </c>
      <c r="AH942" s="1">
        <f t="shared" ref="AH942" si="4215">X942*AC942+Z942*AC945-Y942*AD942-AA942*AD945</f>
        <v>8.3946315204551247</v>
      </c>
      <c r="AI942" s="9">
        <f t="shared" ref="AI942" si="4216">(X942*AD942+Y942*AC942+Z942*AD945+AA942*AC945)</f>
        <v>0</v>
      </c>
      <c r="AJ942" s="2">
        <f t="shared" ref="AJ942" si="4217">X942*AE942+Z942*AE945-Y942*AF942-AA942*AF945</f>
        <v>0</v>
      </c>
      <c r="AK942" s="8">
        <f t="shared" ref="AK942" si="4218">(X942*AF942+Y942*AE942+Z942*AF945+AA942*AE945)</f>
        <v>16.109937676691935</v>
      </c>
      <c r="AM942" s="26">
        <f t="shared" ref="AM942" si="4219">20*LOG((2*$AH$9)/(($AH$9*AH942+AJ942+$AH$9*AH945+AJ945)^2+($AH$9*AI942+AK942+$AH$9*AI945+AK945)^2)^0.5)</f>
        <v>-25.854541978012723</v>
      </c>
      <c r="AO942" s="133">
        <f t="shared" ref="AO942" si="4220">((AI942^2+AJ942^2+AK942^2+AL942^2)/(AI945^2+AJ945^2+AK945^2+AL945^2))^0.5</f>
        <v>0.46351580149866678</v>
      </c>
      <c r="AP942" s="13"/>
      <c r="AQ942" s="32"/>
      <c r="AR942" s="32"/>
      <c r="AS942" s="32"/>
      <c r="AT942" s="32"/>
    </row>
    <row r="943" spans="2:46" ht="18.649999999999999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O943" s="134"/>
      <c r="AP943" s="33"/>
      <c r="AQ943" s="32"/>
      <c r="AR943" s="32"/>
      <c r="AS943" s="32"/>
      <c r="AT943" s="32"/>
    </row>
    <row r="944" spans="2:46" ht="18.649999999999999" customHeight="1" thickBot="1">
      <c r="D944" s="209" t="s">
        <v>66</v>
      </c>
      <c r="E944" s="210"/>
      <c r="F944" s="211" t="s">
        <v>67</v>
      </c>
      <c r="G944" s="212"/>
      <c r="H944" s="204"/>
      <c r="I944" s="209" t="s">
        <v>68</v>
      </c>
      <c r="J944" s="210"/>
      <c r="K944" s="211" t="s">
        <v>69</v>
      </c>
      <c r="L944" s="212"/>
      <c r="N944" s="213" t="s">
        <v>70</v>
      </c>
      <c r="O944" s="214"/>
      <c r="P944" s="215" t="s">
        <v>71</v>
      </c>
      <c r="Q944" s="216"/>
      <c r="S944" s="209" t="s">
        <v>72</v>
      </c>
      <c r="T944" s="210"/>
      <c r="U944" s="211" t="s">
        <v>73</v>
      </c>
      <c r="V944" s="212"/>
      <c r="W944" s="22"/>
      <c r="X944" s="213" t="s">
        <v>74</v>
      </c>
      <c r="Y944" s="214"/>
      <c r="Z944" s="215" t="s">
        <v>75</v>
      </c>
      <c r="AA944" s="216"/>
      <c r="AB944" s="22"/>
      <c r="AC944" s="209" t="s">
        <v>76</v>
      </c>
      <c r="AD944" s="210"/>
      <c r="AE944" s="211" t="s">
        <v>77</v>
      </c>
      <c r="AF944" s="212"/>
      <c r="AG944" s="22"/>
      <c r="AH944" s="213" t="s">
        <v>78</v>
      </c>
      <c r="AI944" s="214"/>
      <c r="AJ944" s="215" t="s">
        <v>79</v>
      </c>
      <c r="AK944" s="216"/>
      <c r="AL944" s="22"/>
      <c r="AM944" s="44" t="s">
        <v>6</v>
      </c>
      <c r="AO944" s="135" t="s">
        <v>42</v>
      </c>
      <c r="AP944" s="33"/>
      <c r="AQ944" s="32"/>
      <c r="AR944" s="32"/>
      <c r="AS944" s="32"/>
      <c r="AT944" s="32"/>
    </row>
    <row r="945" spans="2:46" ht="18.649999999999999" customHeight="1" thickTop="1" thickBot="1">
      <c r="D945" s="1">
        <v>0</v>
      </c>
      <c r="E945" s="8">
        <f t="shared" ref="E945" si="4221">$E$9*$B942</f>
        <v>1.5301170000000002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4222">D945*I942+F945*I945-E945*J942-G945*J945</f>
        <v>0</v>
      </c>
      <c r="O945" s="9">
        <f t="shared" ref="O945" si="4223">(D945*J942+E945*I942+F945*J945+G945*I945)</f>
        <v>1.5301170000000002</v>
      </c>
      <c r="P945" s="2">
        <f t="shared" ref="P945" si="4224">D945*K942+F945*K945-E945*L942-G945*L945</f>
        <v>4.4653487823079026</v>
      </c>
      <c r="Q945" s="8">
        <f t="shared" ref="Q945" si="4225">(D945*L942+E945*K942+F945*L945+G945*K945)</f>
        <v>0</v>
      </c>
      <c r="S945" s="1">
        <v>0</v>
      </c>
      <c r="T945" s="8">
        <f t="shared" ref="T945" si="4226">$T$9*$B942</f>
        <v>3.2650830000000002</v>
      </c>
      <c r="U945" s="2">
        <v>1</v>
      </c>
      <c r="V945" s="8">
        <v>0</v>
      </c>
      <c r="X945" s="1">
        <f t="shared" ref="X945" si="4227">N945*S942+P945*S945-O945*T942-Q945*T945</f>
        <v>0</v>
      </c>
      <c r="Y945" s="9">
        <f t="shared" ref="Y945" si="4228">(N945*T942+O945*S942+P945*T945+Q945*S945)</f>
        <v>16.109851398184233</v>
      </c>
      <c r="Z945" s="2">
        <f t="shared" ref="Z945" si="4229">N945*U942+P945*U945-O945*V942-Q945*V945</f>
        <v>4.4653487823079026</v>
      </c>
      <c r="AA945" s="8">
        <f t="shared" ref="AA945" si="4230">(N945*V942+O945*U942+P945*V945+Q945*U945)</f>
        <v>0</v>
      </c>
      <c r="AB945" s="22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4231">X945*AC942+Z945*AC945-Y945*AD942-AA945*AD945</f>
        <v>0</v>
      </c>
      <c r="AI945" s="9">
        <f t="shared" ref="AI945" si="4232">(X945*AD942+Y945*AC942+Z945*AD945+AA945*AC945)</f>
        <v>16.109851398184233</v>
      </c>
      <c r="AJ945" s="2">
        <f t="shared" ref="AJ945" si="4233">X945*AE942+Z945*AE945-Y945*AF942-AA945*AF945</f>
        <v>-30.796908878675833</v>
      </c>
      <c r="AK945" s="8">
        <f t="shared" ref="AK945" si="4234">(X945*AF942+Y945*AE942+Z945*AF945+AA945*AE945)</f>
        <v>0</v>
      </c>
      <c r="AM945" s="45">
        <f t="shared" ref="AM945" si="4235">(180/PI())*ATAN(-1*(($AH$9*AJ942+AL942+$AH$9*AJ945+AL945)/($AH$9*AI942+AK942+$AH$9*AI945+AK945)))</f>
        <v>43.706514586714711</v>
      </c>
      <c r="AO945" s="206">
        <f t="shared" ref="AO945" si="4236">20*LOG(((($AH$9*AH942+AJ942-$AH$9*AH945-AJ945)^2+($AH$9*AI942+AK942-$AH$9*AI945-AK945)^2)/(($AH$9*AH942+AJ942+$AH$9*AH945+AJ945)^2+($AH$9*AI942+AK942+$AH$9*AI945+AK945)^2))^0.5)</f>
        <v>-1.1295221507522785E-2</v>
      </c>
      <c r="AP945" s="33"/>
      <c r="AQ945" s="32"/>
      <c r="AR945" s="32"/>
      <c r="AS945" s="32"/>
      <c r="AT945" s="32"/>
    </row>
    <row r="946" spans="2:46" ht="18.649999999999999" customHeight="1">
      <c r="AO946" s="33"/>
      <c r="AP946" s="33"/>
    </row>
    <row r="947" spans="2:46" ht="18.649999999999999" customHeight="1" thickBot="1">
      <c r="D947" s="22" t="s">
        <v>80</v>
      </c>
      <c r="E947" s="22"/>
      <c r="F947" s="22"/>
      <c r="G947" s="22"/>
      <c r="H947" s="22"/>
      <c r="I947" s="22" t="s">
        <v>81</v>
      </c>
      <c r="J947" s="22"/>
      <c r="K947" s="22"/>
      <c r="L947" s="22"/>
      <c r="M947" s="23"/>
      <c r="N947" s="23"/>
      <c r="O947" s="24" t="s">
        <v>82</v>
      </c>
      <c r="P947" s="23"/>
      <c r="Q947" s="23"/>
      <c r="R947" s="23"/>
      <c r="S947" s="22"/>
      <c r="T947" s="22" t="s">
        <v>83</v>
      </c>
      <c r="U947" s="23"/>
      <c r="V947" s="23"/>
      <c r="W947" s="23"/>
      <c r="X947" s="23"/>
      <c r="Y947" s="24" t="s">
        <v>84</v>
      </c>
      <c r="Z947" s="23"/>
      <c r="AA947" s="23"/>
      <c r="AB947" s="23"/>
      <c r="AC947" s="24" t="s">
        <v>85</v>
      </c>
      <c r="AD947" s="22"/>
      <c r="AE947" s="22"/>
      <c r="AF947" s="22"/>
      <c r="AG947" s="22"/>
      <c r="AH947" s="23"/>
      <c r="AI947" s="24" t="s">
        <v>86</v>
      </c>
      <c r="AJ947" s="23"/>
      <c r="AK947" s="23"/>
      <c r="AL947" s="22"/>
    </row>
    <row r="948" spans="2:46" ht="18.649999999999999" customHeight="1" thickBot="1">
      <c r="B948" s="11"/>
      <c r="D948" s="217" t="s">
        <v>55</v>
      </c>
      <c r="E948" s="218"/>
      <c r="F948" s="219" t="s">
        <v>56</v>
      </c>
      <c r="G948" s="220"/>
      <c r="H948" s="204"/>
      <c r="I948" s="217" t="s">
        <v>87</v>
      </c>
      <c r="J948" s="218"/>
      <c r="K948" s="219" t="s">
        <v>88</v>
      </c>
      <c r="L948" s="220"/>
      <c r="M948" s="23"/>
      <c r="N948" s="213" t="s">
        <v>57</v>
      </c>
      <c r="O948" s="214"/>
      <c r="P948" s="215" t="s">
        <v>58</v>
      </c>
      <c r="Q948" s="216"/>
      <c r="R948" s="23"/>
      <c r="S948" s="217" t="s">
        <v>59</v>
      </c>
      <c r="T948" s="218"/>
      <c r="U948" s="219" t="s">
        <v>60</v>
      </c>
      <c r="V948" s="220"/>
      <c r="W948" s="22"/>
      <c r="X948" s="213" t="s">
        <v>61</v>
      </c>
      <c r="Y948" s="214"/>
      <c r="Z948" s="215" t="s">
        <v>62</v>
      </c>
      <c r="AA948" s="216"/>
      <c r="AB948" s="22"/>
      <c r="AC948" s="217" t="s">
        <v>63</v>
      </c>
      <c r="AD948" s="218"/>
      <c r="AE948" s="219" t="s">
        <v>89</v>
      </c>
      <c r="AF948" s="220"/>
      <c r="AG948" s="22"/>
      <c r="AH948" s="213" t="s">
        <v>64</v>
      </c>
      <c r="AI948" s="214"/>
      <c r="AJ948" s="215" t="s">
        <v>65</v>
      </c>
      <c r="AK948" s="216"/>
      <c r="AL948" s="22"/>
      <c r="AM948" s="25" t="s">
        <v>2</v>
      </c>
      <c r="AO948" s="132" t="s">
        <v>41</v>
      </c>
      <c r="AQ948" s="32"/>
      <c r="AR948" s="32"/>
      <c r="AS948" s="32"/>
      <c r="AT948" s="32"/>
    </row>
    <row r="949" spans="2:46" ht="18.649999999999999" customHeight="1" thickTop="1" thickBot="1">
      <c r="B949" s="36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9">
        <f t="shared" ref="L949" si="4237">IF(0=(1-$J$9*$K$9*$B949^2),10^14,$B949*$K$9/(1-$J$9*$K$9*$B949^2))</f>
        <v>-2.2198458013292259</v>
      </c>
      <c r="N949" s="1">
        <f t="shared" ref="N949" si="4238">D949*I949+F949*I952-E949*J949-G949*J952</f>
        <v>1</v>
      </c>
      <c r="O949" s="9">
        <f t="shared" ref="O949" si="4239">(D949*J949+E949*I949+F949*J952+G949*I952)</f>
        <v>0</v>
      </c>
      <c r="P949" s="2">
        <f t="shared" ref="P949" si="4240">D949*K949+F949*K952-E949*L949-G949*L952</f>
        <v>0</v>
      </c>
      <c r="Q949" s="8">
        <f t="shared" ref="Q949" si="4241">(D949*L949+E949*K949+F949*L952+G949*K952)</f>
        <v>-2.2198458013292259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4242">N949*S949+P949*S952-O949*T949-Q949*T952</f>
        <v>8.3016695351232208</v>
      </c>
      <c r="Y949" s="9">
        <f t="shared" ref="Y949" si="4243">(N949*T949+O949*S949+P949*T952+Q949*S952)</f>
        <v>0</v>
      </c>
      <c r="Z949" s="2">
        <f t="shared" ref="Z949" si="4244">N949*U949+P949*U952-O949*V949-Q949*V952</f>
        <v>0</v>
      </c>
      <c r="AA949" s="8">
        <f t="shared" ref="AA949" si="4245">(N949*V949+O949*U949+P949*V952+Q949*U952)</f>
        <v>-2.2198458013292259</v>
      </c>
      <c r="AB949" s="22"/>
      <c r="AC949" s="1">
        <v>1</v>
      </c>
      <c r="AD949" s="9">
        <v>0</v>
      </c>
      <c r="AE949" s="2">
        <v>0</v>
      </c>
      <c r="AF949" s="9">
        <f t="shared" ref="AF949" si="4246">$B949*$AE$9</f>
        <v>2.2050768000000001</v>
      </c>
      <c r="AH949" s="1">
        <f t="shared" ref="AH949" si="4247">X949*AC949+Z949*AC952-Y949*AD949-AA949*AD952</f>
        <v>8.3016695351232208</v>
      </c>
      <c r="AI949" s="9">
        <f t="shared" ref="AI949" si="4248">(X949*AD949+Y949*AC949+Z949*AD952+AA949*AC952)</f>
        <v>0</v>
      </c>
      <c r="AJ949" s="2">
        <f t="shared" ref="AJ949" si="4249">X949*AE949+Z949*AE952-Y949*AF949-AA949*AF952</f>
        <v>0</v>
      </c>
      <c r="AK949" s="8">
        <f t="shared" ref="AK949" si="4250">(X949*AF949+Y949*AE949+Z949*AF952+AA949*AE952)</f>
        <v>16.085973091837776</v>
      </c>
      <c r="AM949" s="26">
        <f t="shared" ref="AM949" si="4251">20*LOG((2*$AH$9)/(($AH$9*AH949+AJ949+$AH$9*AH952+AJ952)^2+($AH$9*AI949+AK949+$AH$9*AI952+AK952)^2)^0.5)</f>
        <v>-25.889609978372068</v>
      </c>
      <c r="AO949" s="133">
        <f t="shared" ref="AO949" si="4252">((AI949^2+AJ949^2+AK949^2+AL949^2)/(AI952^2+AJ952^2+AK952^2+AL952^2))^0.5</f>
        <v>0.46001516211578614</v>
      </c>
      <c r="AP949" s="13"/>
      <c r="AQ949" s="32"/>
      <c r="AR949" s="32"/>
      <c r="AS949" s="32"/>
      <c r="AT949" s="32"/>
    </row>
    <row r="950" spans="2:46" ht="18.649999999999999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O950" s="134"/>
      <c r="AP950" s="33"/>
      <c r="AQ950" s="32"/>
      <c r="AR950" s="32"/>
      <c r="AS950" s="32"/>
      <c r="AT950" s="32"/>
    </row>
    <row r="951" spans="2:46" ht="18.649999999999999" customHeight="1" thickBot="1">
      <c r="D951" s="209" t="s">
        <v>66</v>
      </c>
      <c r="E951" s="210"/>
      <c r="F951" s="211" t="s">
        <v>67</v>
      </c>
      <c r="G951" s="212"/>
      <c r="H951" s="204"/>
      <c r="I951" s="209" t="s">
        <v>68</v>
      </c>
      <c r="J951" s="210"/>
      <c r="K951" s="211" t="s">
        <v>69</v>
      </c>
      <c r="L951" s="212"/>
      <c r="N951" s="213" t="s">
        <v>70</v>
      </c>
      <c r="O951" s="214"/>
      <c r="P951" s="215" t="s">
        <v>71</v>
      </c>
      <c r="Q951" s="216"/>
      <c r="S951" s="209" t="s">
        <v>72</v>
      </c>
      <c r="T951" s="210"/>
      <c r="U951" s="211" t="s">
        <v>73</v>
      </c>
      <c r="V951" s="212"/>
      <c r="W951" s="22"/>
      <c r="X951" s="213" t="s">
        <v>74</v>
      </c>
      <c r="Y951" s="214"/>
      <c r="Z951" s="215" t="s">
        <v>75</v>
      </c>
      <c r="AA951" s="216"/>
      <c r="AB951" s="22"/>
      <c r="AC951" s="209" t="s">
        <v>76</v>
      </c>
      <c r="AD951" s="210"/>
      <c r="AE951" s="211" t="s">
        <v>77</v>
      </c>
      <c r="AF951" s="212"/>
      <c r="AG951" s="22"/>
      <c r="AH951" s="213" t="s">
        <v>78</v>
      </c>
      <c r="AI951" s="214"/>
      <c r="AJ951" s="215" t="s">
        <v>79</v>
      </c>
      <c r="AK951" s="216"/>
      <c r="AL951" s="22"/>
      <c r="AM951" s="44" t="s">
        <v>6</v>
      </c>
      <c r="AO951" s="135" t="s">
        <v>42</v>
      </c>
      <c r="AP951" s="33"/>
      <c r="AQ951" s="32"/>
      <c r="AR951" s="32"/>
      <c r="AS951" s="32"/>
      <c r="AT951" s="32"/>
    </row>
    <row r="952" spans="2:46" ht="18.649999999999999" customHeight="1" thickTop="1" thickBot="1">
      <c r="D952" s="1">
        <v>0</v>
      </c>
      <c r="E952" s="8">
        <f t="shared" ref="E952" si="4253">$E$9*$B949</f>
        <v>1.5414512000000002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4254">D952*I949+F952*I952-E952*J949-G952*J952</f>
        <v>0</v>
      </c>
      <c r="O952" s="9">
        <f t="shared" ref="O952" si="4255">(D952*J949+E952*I949+F952*J952+G952*I952)</f>
        <v>1.5414512000000002</v>
      </c>
      <c r="P952" s="2">
        <f t="shared" ref="P952" si="4256">D952*K949+F952*K952-E952*L949-G952*L952</f>
        <v>4.4217839742738976</v>
      </c>
      <c r="Q952" s="8">
        <f t="shared" ref="Q952" si="4257">(D952*L949+E952*K949+F952*L952+G952*K952)</f>
        <v>0</v>
      </c>
      <c r="S952" s="1">
        <v>0</v>
      </c>
      <c r="T952" s="8">
        <f t="shared" ref="T952" si="4258">$T$9*$B949</f>
        <v>3.2892688000000003</v>
      </c>
      <c r="U952" s="2">
        <v>1</v>
      </c>
      <c r="V952" s="8">
        <v>0</v>
      </c>
      <c r="X952" s="1">
        <f t="shared" ref="X952" si="4259">N952*S949+P952*S952-O952*T949-Q952*T952</f>
        <v>0</v>
      </c>
      <c r="Y952" s="9">
        <f t="shared" ref="Y952" si="4260">(N952*T949+O952*S949+P952*T952+Q952*S952)</f>
        <v>16.085887266919137</v>
      </c>
      <c r="Z952" s="2">
        <f t="shared" ref="Z952" si="4261">N952*U949+P952*U952-O952*V949-Q952*V952</f>
        <v>4.4217839742738976</v>
      </c>
      <c r="AA952" s="8">
        <f t="shared" ref="AA952" si="4262">(N952*V949+O952*U949+P952*V952+Q952*U952)</f>
        <v>0</v>
      </c>
      <c r="AB952" s="22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4263">X952*AC949+Z952*AC952-Y952*AD949-AA952*AD952</f>
        <v>0</v>
      </c>
      <c r="AI952" s="9">
        <f t="shared" ref="AI952" si="4264">(X952*AD949+Y952*AC949+Z952*AD952+AA952*AC952)</f>
        <v>16.085887266919137</v>
      </c>
      <c r="AJ952" s="2">
        <f t="shared" ref="AJ952" si="4265">X952*AE949+Z952*AE952-Y952*AF949-AA952*AF952</f>
        <v>-31.048832845424901</v>
      </c>
      <c r="AK952" s="8">
        <f t="shared" ref="AK952" si="4266">(X952*AF949+Y952*AE949+Z952*AF952+AA952*AE952)</f>
        <v>0</v>
      </c>
      <c r="AM952" s="45">
        <f t="shared" ref="AM952" si="4267">(180/PI())*ATAN(-1*(($AH$9*AJ949+AL949+$AH$9*AJ952+AL952)/($AH$9*AI949+AK949+$AH$9*AI952+AK952)))</f>
        <v>43.982327353445868</v>
      </c>
      <c r="AO952" s="206">
        <f t="shared" ref="AO952" si="4268">20*LOG(((($AH$9*AH949+AJ949-$AH$9*AH952-AJ952)^2+($AH$9*AI949+AK949-$AH$9*AI952-AK952)^2)/(($AH$9*AH949+AJ949+$AH$9*AH952+AJ952)^2+($AH$9*AI949+AK949+$AH$9*AI952+AK952)^2))^0.5)</f>
        <v>-1.1204265883305128E-2</v>
      </c>
      <c r="AP952" s="33"/>
      <c r="AQ952" s="32"/>
      <c r="AR952" s="32"/>
      <c r="AS952" s="32"/>
      <c r="AT952" s="32"/>
    </row>
    <row r="953" spans="2:46" ht="18.649999999999999" customHeight="1">
      <c r="AO953" s="33"/>
      <c r="AP953" s="33"/>
    </row>
    <row r="954" spans="2:46" ht="18.649999999999999" customHeight="1" thickBot="1">
      <c r="D954" s="22" t="s">
        <v>80</v>
      </c>
      <c r="E954" s="22"/>
      <c r="F954" s="22"/>
      <c r="G954" s="22"/>
      <c r="H954" s="22"/>
      <c r="I954" s="22" t="s">
        <v>81</v>
      </c>
      <c r="J954" s="22"/>
      <c r="K954" s="22"/>
      <c r="L954" s="22"/>
      <c r="M954" s="23"/>
      <c r="N954" s="23"/>
      <c r="O954" s="24" t="s">
        <v>82</v>
      </c>
      <c r="P954" s="23"/>
      <c r="Q954" s="23"/>
      <c r="R954" s="23"/>
      <c r="S954" s="22"/>
      <c r="T954" s="22" t="s">
        <v>83</v>
      </c>
      <c r="U954" s="23"/>
      <c r="V954" s="23"/>
      <c r="W954" s="23"/>
      <c r="X954" s="23"/>
      <c r="Y954" s="24" t="s">
        <v>84</v>
      </c>
      <c r="Z954" s="23"/>
      <c r="AA954" s="23"/>
      <c r="AB954" s="23"/>
      <c r="AC954" s="24" t="s">
        <v>85</v>
      </c>
      <c r="AD954" s="22"/>
      <c r="AE954" s="22"/>
      <c r="AF954" s="22"/>
      <c r="AG954" s="22"/>
      <c r="AH954" s="23"/>
      <c r="AI954" s="24" t="s">
        <v>86</v>
      </c>
      <c r="AJ954" s="23"/>
      <c r="AK954" s="23"/>
      <c r="AL954" s="22"/>
    </row>
    <row r="955" spans="2:46" ht="18.649999999999999" customHeight="1" thickBot="1">
      <c r="B955" s="11"/>
      <c r="D955" s="217" t="s">
        <v>55</v>
      </c>
      <c r="E955" s="218"/>
      <c r="F955" s="219" t="s">
        <v>56</v>
      </c>
      <c r="G955" s="220"/>
      <c r="H955" s="204"/>
      <c r="I955" s="217" t="s">
        <v>87</v>
      </c>
      <c r="J955" s="218"/>
      <c r="K955" s="219" t="s">
        <v>88</v>
      </c>
      <c r="L955" s="220"/>
      <c r="M955" s="23"/>
      <c r="N955" s="213" t="s">
        <v>57</v>
      </c>
      <c r="O955" s="214"/>
      <c r="P955" s="215" t="s">
        <v>58</v>
      </c>
      <c r="Q955" s="216"/>
      <c r="R955" s="23"/>
      <c r="S955" s="217" t="s">
        <v>59</v>
      </c>
      <c r="T955" s="218"/>
      <c r="U955" s="219" t="s">
        <v>60</v>
      </c>
      <c r="V955" s="220"/>
      <c r="W955" s="22"/>
      <c r="X955" s="213" t="s">
        <v>61</v>
      </c>
      <c r="Y955" s="214"/>
      <c r="Z955" s="215" t="s">
        <v>62</v>
      </c>
      <c r="AA955" s="216"/>
      <c r="AB955" s="22"/>
      <c r="AC955" s="217" t="s">
        <v>63</v>
      </c>
      <c r="AD955" s="218"/>
      <c r="AE955" s="219" t="s">
        <v>89</v>
      </c>
      <c r="AF955" s="220"/>
      <c r="AG955" s="22"/>
      <c r="AH955" s="213" t="s">
        <v>64</v>
      </c>
      <c r="AI955" s="214"/>
      <c r="AJ955" s="215" t="s">
        <v>65</v>
      </c>
      <c r="AK955" s="216"/>
      <c r="AL955" s="22"/>
      <c r="AM955" s="25" t="s">
        <v>2</v>
      </c>
      <c r="AO955" s="132" t="s">
        <v>41</v>
      </c>
      <c r="AQ955" s="32"/>
      <c r="AR955" s="32"/>
      <c r="AS955" s="32"/>
      <c r="AT955" s="32"/>
    </row>
    <row r="956" spans="2:46" ht="18.649999999999999" customHeight="1" thickTop="1" thickBot="1">
      <c r="B956" s="36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9">
        <f t="shared" ref="L956" si="4269">IF(0=(1-$J$9*$K$9*$B956^2),10^14,$B956*$K$9/(1-$J$9*$K$9*$B956^2))</f>
        <v>-2.1768729587716669</v>
      </c>
      <c r="N956" s="1">
        <f t="shared" ref="N956" si="4270">D956*I956+F956*I959-E956*J956-G956*J959</f>
        <v>1</v>
      </c>
      <c r="O956" s="9">
        <f t="shared" ref="O956" si="4271">(D956*J956+E956*I956+F956*J959+G956*I959)</f>
        <v>0</v>
      </c>
      <c r="P956" s="2">
        <f t="shared" ref="P956" si="4272">D956*K956+F956*K959-E956*L956-G956*L959</f>
        <v>0</v>
      </c>
      <c r="Q956" s="8">
        <f t="shared" ref="Q956" si="4273">(D956*L956+E956*K956+F956*L959+G956*K959)</f>
        <v>-2.1768729587716669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4274">N956*S956+P956*S959-O956*T956-Q956*T959</f>
        <v>8.2129697188575896</v>
      </c>
      <c r="Y956" s="9">
        <f t="shared" ref="Y956" si="4275">(N956*T956+O956*S956+P956*T959+Q956*S959)</f>
        <v>0</v>
      </c>
      <c r="Z956" s="2">
        <f t="shared" ref="Z956" si="4276">N956*U956+P956*U959-O956*V956-Q956*V959</f>
        <v>0</v>
      </c>
      <c r="AA956" s="8">
        <f t="shared" ref="AA956" si="4277">(N956*V956+O956*U956+P956*V959+Q956*U959)</f>
        <v>-2.1768729587716669</v>
      </c>
      <c r="AB956" s="22"/>
      <c r="AC956" s="1">
        <v>1</v>
      </c>
      <c r="AD956" s="9">
        <v>0</v>
      </c>
      <c r="AE956" s="2">
        <v>0</v>
      </c>
      <c r="AF956" s="9">
        <f t="shared" ref="AF956" si="4278">$B956*$AE$9</f>
        <v>2.2212906000000001</v>
      </c>
      <c r="AH956" s="1">
        <f t="shared" ref="AH956" si="4279">X956*AC956+Z956*AC959-Y956*AD956-AA956*AD959</f>
        <v>8.2129697188575896</v>
      </c>
      <c r="AI956" s="9">
        <f t="shared" ref="AI956" si="4280">(X956*AD956+Y956*AC956+Z956*AD959+AA956*AC959)</f>
        <v>0</v>
      </c>
      <c r="AJ956" s="2">
        <f t="shared" ref="AJ956" si="4281">X956*AE956+Z956*AE959-Y956*AF956-AA956*AF959</f>
        <v>0</v>
      </c>
      <c r="AK956" s="8">
        <f t="shared" ref="AK956" si="4282">(X956*AF956+Y956*AE956+Z956*AF959+AA956*AE959)</f>
        <v>16.06651947581134</v>
      </c>
      <c r="AM956" s="26">
        <f t="shared" ref="AM956" si="4283">20*LOG((2*$AH$9)/(($AH$9*AH956+AJ956+$AH$9*AH959+AJ959)^2+($AH$9*AI956+AK956+$AH$9*AI959+AK959)^2)^0.5)</f>
        <v>-25.927060405865383</v>
      </c>
      <c r="AO956" s="133">
        <f t="shared" ref="AO956" si="4284">((AI956^2+AJ956^2+AK956^2+AL956^2)/(AI959^2+AJ959^2+AK959^2+AL959^2))^0.5</f>
        <v>0.45656764303540182</v>
      </c>
      <c r="AP956" s="13"/>
      <c r="AQ956" s="32"/>
      <c r="AR956" s="32"/>
      <c r="AS956" s="32"/>
      <c r="AT956" s="32"/>
    </row>
    <row r="957" spans="2:46" ht="18.649999999999999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O957" s="134"/>
      <c r="AP957" s="33"/>
      <c r="AQ957" s="32"/>
      <c r="AR957" s="32"/>
      <c r="AS957" s="32"/>
      <c r="AT957" s="32"/>
    </row>
    <row r="958" spans="2:46" ht="18.649999999999999" customHeight="1" thickBot="1">
      <c r="D958" s="209" t="s">
        <v>66</v>
      </c>
      <c r="E958" s="210"/>
      <c r="F958" s="211" t="s">
        <v>67</v>
      </c>
      <c r="G958" s="212"/>
      <c r="H958" s="204"/>
      <c r="I958" s="209" t="s">
        <v>68</v>
      </c>
      <c r="J958" s="210"/>
      <c r="K958" s="211" t="s">
        <v>69</v>
      </c>
      <c r="L958" s="212"/>
      <c r="N958" s="213" t="s">
        <v>70</v>
      </c>
      <c r="O958" s="214"/>
      <c r="P958" s="215" t="s">
        <v>71</v>
      </c>
      <c r="Q958" s="216"/>
      <c r="S958" s="209" t="s">
        <v>72</v>
      </c>
      <c r="T958" s="210"/>
      <c r="U958" s="211" t="s">
        <v>73</v>
      </c>
      <c r="V958" s="212"/>
      <c r="W958" s="22"/>
      <c r="X958" s="213" t="s">
        <v>74</v>
      </c>
      <c r="Y958" s="214"/>
      <c r="Z958" s="215" t="s">
        <v>75</v>
      </c>
      <c r="AA958" s="216"/>
      <c r="AB958" s="22"/>
      <c r="AC958" s="209" t="s">
        <v>76</v>
      </c>
      <c r="AD958" s="210"/>
      <c r="AE958" s="211" t="s">
        <v>77</v>
      </c>
      <c r="AF958" s="212"/>
      <c r="AG958" s="22"/>
      <c r="AH958" s="213" t="s">
        <v>78</v>
      </c>
      <c r="AI958" s="214"/>
      <c r="AJ958" s="215" t="s">
        <v>79</v>
      </c>
      <c r="AK958" s="216"/>
      <c r="AL958" s="22"/>
      <c r="AM958" s="44" t="s">
        <v>6</v>
      </c>
      <c r="AO958" s="135" t="s">
        <v>42</v>
      </c>
      <c r="AP958" s="33"/>
      <c r="AQ958" s="32"/>
      <c r="AR958" s="32"/>
      <c r="AS958" s="32"/>
      <c r="AT958" s="32"/>
    </row>
    <row r="959" spans="2:46" ht="18.649999999999999" customHeight="1" thickTop="1" thickBot="1">
      <c r="D959" s="1">
        <v>0</v>
      </c>
      <c r="E959" s="8">
        <f t="shared" ref="E959" si="4285">$E$9*$B956</f>
        <v>1.5527854000000003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4286">D959*I956+F959*I959-E959*J956-G959*J959</f>
        <v>0</v>
      </c>
      <c r="O959" s="9">
        <f t="shared" ref="O959" si="4287">(D959*J956+E959*I956+F959*J959+G959*I959)</f>
        <v>1.5527854000000003</v>
      </c>
      <c r="P959" s="2">
        <f t="shared" ref="P959" si="4288">D959*K956+F959*K959-E959*L956-G959*L959</f>
        <v>4.3802165480354471</v>
      </c>
      <c r="Q959" s="8">
        <f t="shared" ref="Q959" si="4289">(D959*L956+E959*K956+F959*L959+G959*K959)</f>
        <v>0</v>
      </c>
      <c r="S959" s="1">
        <v>0</v>
      </c>
      <c r="T959" s="8">
        <f t="shared" ref="T959" si="4290">$T$9*$B956</f>
        <v>3.3134546</v>
      </c>
      <c r="U959" s="2">
        <v>1</v>
      </c>
      <c r="V959" s="8">
        <v>0</v>
      </c>
      <c r="X959" s="1">
        <f t="shared" ref="X959" si="4291">N959*S956+P959*S959-O959*T956-Q959*T959</f>
        <v>0</v>
      </c>
      <c r="Y959" s="9">
        <f t="shared" ref="Y959" si="4292">(N959*T956+O959*S956+P959*T959+Q959*S959)</f>
        <v>16.066434070084174</v>
      </c>
      <c r="Z959" s="2">
        <f t="shared" ref="Z959" si="4293">N959*U956+P959*U959-O959*V956-Q959*V959</f>
        <v>4.3802165480354471</v>
      </c>
      <c r="AA959" s="8">
        <f t="shared" ref="AA959" si="4294">(N959*V956+O959*U956+P959*V959+Q959*U959)</f>
        <v>0</v>
      </c>
      <c r="AB959" s="22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4295">X959*AC956+Z959*AC959-Y959*AD956-AA959*AD959</f>
        <v>0</v>
      </c>
      <c r="AI959" s="9">
        <f t="shared" ref="AI959" si="4296">(X959*AD956+Y959*AC956+Z959*AD959+AA959*AC959)</f>
        <v>16.066434070084174</v>
      </c>
      <c r="AJ959" s="2">
        <f t="shared" ref="AJ959" si="4297">X959*AE956+Z959*AE959-Y959*AF956-AA959*AF959</f>
        <v>-31.308002427362268</v>
      </c>
      <c r="AK959" s="8">
        <f t="shared" ref="AK959" si="4298">(X959*AF956+Y959*AE956+Z959*AF959+AA959*AE959)</f>
        <v>0</v>
      </c>
      <c r="AM959" s="45">
        <f t="shared" ref="AM959" si="4299">(180/PI())*ATAN(-1*(($AH$9*AJ956+AL956+$AH$9*AJ959+AL959)/($AH$9*AI956+AK956+$AH$9*AI959+AK959)))</f>
        <v>44.254999347568777</v>
      </c>
      <c r="AO959" s="206">
        <f t="shared" ref="AO959" si="4300">20*LOG(((($AH$9*AH956+AJ956-$AH$9*AH959-AJ959)^2+($AH$9*AI956+AK956-$AH$9*AI959-AK959)^2)/(($AH$9*AH956+AJ956+$AH$9*AH959+AJ959)^2+($AH$9*AI956+AK956+$AH$9*AI959+AK959)^2))^0.5)</f>
        <v>-1.1107940617476261E-2</v>
      </c>
      <c r="AP959" s="33"/>
      <c r="AQ959" s="32"/>
      <c r="AR959" s="32"/>
      <c r="AS959" s="32"/>
      <c r="AT959" s="32"/>
    </row>
    <row r="960" spans="2:46" ht="18.649999999999999" customHeight="1">
      <c r="AO960" s="33"/>
      <c r="AP960" s="33"/>
    </row>
    <row r="961" spans="2:46" ht="18.649999999999999" customHeight="1" thickBot="1">
      <c r="D961" s="22" t="s">
        <v>80</v>
      </c>
      <c r="E961" s="22"/>
      <c r="F961" s="22"/>
      <c r="G961" s="22"/>
      <c r="H961" s="22"/>
      <c r="I961" s="22" t="s">
        <v>81</v>
      </c>
      <c r="J961" s="22"/>
      <c r="K961" s="22"/>
      <c r="L961" s="22"/>
      <c r="M961" s="23"/>
      <c r="N961" s="23"/>
      <c r="O961" s="24" t="s">
        <v>82</v>
      </c>
      <c r="P961" s="23"/>
      <c r="Q961" s="23"/>
      <c r="R961" s="23"/>
      <c r="S961" s="22"/>
      <c r="T961" s="22" t="s">
        <v>83</v>
      </c>
      <c r="U961" s="23"/>
      <c r="V961" s="23"/>
      <c r="W961" s="23"/>
      <c r="X961" s="23"/>
      <c r="Y961" s="24" t="s">
        <v>84</v>
      </c>
      <c r="Z961" s="23"/>
      <c r="AA961" s="23"/>
      <c r="AB961" s="23"/>
      <c r="AC961" s="24" t="s">
        <v>85</v>
      </c>
      <c r="AD961" s="22"/>
      <c r="AE961" s="22"/>
      <c r="AF961" s="22"/>
      <c r="AG961" s="22"/>
      <c r="AH961" s="23"/>
      <c r="AI961" s="24" t="s">
        <v>86</v>
      </c>
      <c r="AJ961" s="23"/>
      <c r="AK961" s="23"/>
      <c r="AL961" s="22"/>
    </row>
    <row r="962" spans="2:46" ht="18.649999999999999" customHeight="1" thickBot="1">
      <c r="B962" s="11"/>
      <c r="D962" s="217" t="s">
        <v>55</v>
      </c>
      <c r="E962" s="218"/>
      <c r="F962" s="219" t="s">
        <v>56</v>
      </c>
      <c r="G962" s="220"/>
      <c r="H962" s="204"/>
      <c r="I962" s="217" t="s">
        <v>87</v>
      </c>
      <c r="J962" s="218"/>
      <c r="K962" s="219" t="s">
        <v>88</v>
      </c>
      <c r="L962" s="220"/>
      <c r="M962" s="23"/>
      <c r="N962" s="213" t="s">
        <v>57</v>
      </c>
      <c r="O962" s="214"/>
      <c r="P962" s="215" t="s">
        <v>58</v>
      </c>
      <c r="Q962" s="216"/>
      <c r="R962" s="23"/>
      <c r="S962" s="217" t="s">
        <v>59</v>
      </c>
      <c r="T962" s="218"/>
      <c r="U962" s="219" t="s">
        <v>60</v>
      </c>
      <c r="V962" s="220"/>
      <c r="W962" s="22"/>
      <c r="X962" s="213" t="s">
        <v>61</v>
      </c>
      <c r="Y962" s="214"/>
      <c r="Z962" s="215" t="s">
        <v>62</v>
      </c>
      <c r="AA962" s="216"/>
      <c r="AB962" s="22"/>
      <c r="AC962" s="217" t="s">
        <v>63</v>
      </c>
      <c r="AD962" s="218"/>
      <c r="AE962" s="219" t="s">
        <v>89</v>
      </c>
      <c r="AF962" s="220"/>
      <c r="AG962" s="22"/>
      <c r="AH962" s="213" t="s">
        <v>64</v>
      </c>
      <c r="AI962" s="214"/>
      <c r="AJ962" s="215" t="s">
        <v>65</v>
      </c>
      <c r="AK962" s="216"/>
      <c r="AL962" s="22"/>
      <c r="AM962" s="25" t="s">
        <v>2</v>
      </c>
      <c r="AO962" s="132" t="s">
        <v>41</v>
      </c>
      <c r="AQ962" s="32"/>
      <c r="AR962" s="32"/>
      <c r="AS962" s="32"/>
      <c r="AT962" s="32"/>
    </row>
    <row r="963" spans="2:46" ht="18.649999999999999" customHeight="1" thickTop="1" thickBot="1">
      <c r="B963" s="36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9">
        <f t="shared" ref="L963" si="4301">IF(0=(1-$J$9*$K$9*$B963^2),10^14,$B963*$K$9/(1-$J$9*$K$9*$B963^2))</f>
        <v>-2.1357160547348335</v>
      </c>
      <c r="N963" s="1">
        <f t="shared" ref="N963" si="4302">D963*I963+F963*I966-E963*J963-G963*J966</f>
        <v>1</v>
      </c>
      <c r="O963" s="9">
        <f t="shared" ref="O963" si="4303">(D963*J963+E963*I963+F963*J966+G963*I966)</f>
        <v>0</v>
      </c>
      <c r="P963" s="2">
        <f t="shared" ref="P963" si="4304">D963*K963+F963*K966-E963*L963-G963*L966</f>
        <v>0</v>
      </c>
      <c r="Q963" s="8">
        <f t="shared" ref="Q963" si="4305">(D963*L963+E963*K963+F963*L966+G963*K966)</f>
        <v>-2.1357160547348335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4306">N963*S963+P963*S966-O963*T963-Q963*T966</f>
        <v>8.12825218721159</v>
      </c>
      <c r="Y963" s="9">
        <f t="shared" ref="Y963" si="4307">(N963*T963+O963*S963+P963*T966+Q963*S966)</f>
        <v>0</v>
      </c>
      <c r="Z963" s="2">
        <f t="shared" ref="Z963" si="4308">N963*U963+P963*U966-O963*V963-Q963*V966</f>
        <v>0</v>
      </c>
      <c r="AA963" s="8">
        <f t="shared" ref="AA963" si="4309">(N963*V963+O963*U963+P963*V966+Q963*U966)</f>
        <v>-2.1357160547348335</v>
      </c>
      <c r="AB963" s="22"/>
      <c r="AC963" s="1">
        <v>1</v>
      </c>
      <c r="AD963" s="9">
        <v>0</v>
      </c>
      <c r="AE963" s="2">
        <v>0</v>
      </c>
      <c r="AF963" s="9">
        <f t="shared" ref="AF963" si="4310">$B963*$AE$9</f>
        <v>2.2375043999999997</v>
      </c>
      <c r="AH963" s="1">
        <f t="shared" ref="AH963" si="4311">X963*AC963+Z963*AC966-Y963*AD963-AA963*AD966</f>
        <v>8.12825218721159</v>
      </c>
      <c r="AI963" s="9">
        <f t="shared" ref="AI963" si="4312">(X963*AD963+Y963*AC963+Z963*AD966+AA963*AC966)</f>
        <v>0</v>
      </c>
      <c r="AJ963" s="2">
        <f t="shared" ref="AJ963" si="4313">X963*AE963+Z963*AE966-Y963*AF963-AA963*AF966</f>
        <v>0</v>
      </c>
      <c r="AK963" s="8">
        <f t="shared" ref="AK963" si="4314">(X963*AF963+Y963*AE963+Z963*AF966+AA963*AE966)</f>
        <v>16.051283978460724</v>
      </c>
      <c r="AM963" s="26">
        <f t="shared" ref="AM963" si="4315">20*LOG((2*$AH$9)/(($AH$9*AH963+AJ963+$AH$9*AH966+AJ966)^2+($AH$9*AI963+AK963+$AH$9*AI966+AK966)^2)^0.5)</f>
        <v>-25.966734472331503</v>
      </c>
      <c r="AO963" s="133">
        <f t="shared" ref="AO963" si="4316">((AI963^2+AJ963^2+AK963^2+AL963^2)/(AI966^2+AJ966^2+AK966^2+AL966^2))^0.5</f>
        <v>0.45317202389830047</v>
      </c>
      <c r="AP963" s="13"/>
      <c r="AQ963" s="32"/>
      <c r="AR963" s="32"/>
      <c r="AS963" s="32"/>
      <c r="AT963" s="32"/>
    </row>
    <row r="964" spans="2:46" ht="18.649999999999999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O964" s="134"/>
      <c r="AP964" s="33"/>
      <c r="AQ964" s="32"/>
      <c r="AR964" s="32"/>
      <c r="AS964" s="32"/>
      <c r="AT964" s="32"/>
    </row>
    <row r="965" spans="2:46" ht="18.649999999999999" customHeight="1" thickBot="1">
      <c r="D965" s="209" t="s">
        <v>66</v>
      </c>
      <c r="E965" s="210"/>
      <c r="F965" s="211" t="s">
        <v>67</v>
      </c>
      <c r="G965" s="212"/>
      <c r="H965" s="204"/>
      <c r="I965" s="209" t="s">
        <v>68</v>
      </c>
      <c r="J965" s="210"/>
      <c r="K965" s="211" t="s">
        <v>69</v>
      </c>
      <c r="L965" s="212"/>
      <c r="N965" s="213" t="s">
        <v>70</v>
      </c>
      <c r="O965" s="214"/>
      <c r="P965" s="215" t="s">
        <v>71</v>
      </c>
      <c r="Q965" s="216"/>
      <c r="S965" s="209" t="s">
        <v>72</v>
      </c>
      <c r="T965" s="210"/>
      <c r="U965" s="211" t="s">
        <v>73</v>
      </c>
      <c r="V965" s="212"/>
      <c r="W965" s="22"/>
      <c r="X965" s="213" t="s">
        <v>74</v>
      </c>
      <c r="Y965" s="214"/>
      <c r="Z965" s="215" t="s">
        <v>75</v>
      </c>
      <c r="AA965" s="216"/>
      <c r="AB965" s="22"/>
      <c r="AC965" s="209" t="s">
        <v>76</v>
      </c>
      <c r="AD965" s="210"/>
      <c r="AE965" s="211" t="s">
        <v>77</v>
      </c>
      <c r="AF965" s="212"/>
      <c r="AG965" s="22"/>
      <c r="AH965" s="213" t="s">
        <v>78</v>
      </c>
      <c r="AI965" s="214"/>
      <c r="AJ965" s="215" t="s">
        <v>79</v>
      </c>
      <c r="AK965" s="216"/>
      <c r="AL965" s="22"/>
      <c r="AM965" s="44" t="s">
        <v>6</v>
      </c>
      <c r="AO965" s="135" t="s">
        <v>42</v>
      </c>
      <c r="AP965" s="33"/>
      <c r="AQ965" s="32"/>
      <c r="AR965" s="32"/>
      <c r="AS965" s="32"/>
      <c r="AT965" s="32"/>
    </row>
    <row r="966" spans="2:46" ht="18.649999999999999" customHeight="1" thickTop="1" thickBot="1">
      <c r="D966" s="1">
        <v>0</v>
      </c>
      <c r="E966" s="8">
        <f t="shared" ref="E966" si="4317">$E$9*$B963</f>
        <v>1.5641195999999999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4318">D966*I963+F966*I966-E966*J963-G966*J966</f>
        <v>0</v>
      </c>
      <c r="O966" s="9">
        <f t="shared" ref="O966" si="4319">(D966*J963+E966*I963+F966*J966+G966*I966)</f>
        <v>1.5641195999999999</v>
      </c>
      <c r="P966" s="2">
        <f t="shared" ref="P966" si="4320">D966*K963+F966*K966-E966*L963-G966*L966</f>
        <v>4.3405153412454256</v>
      </c>
      <c r="Q966" s="8">
        <f t="shared" ref="Q966" si="4321">(D966*L963+E966*K963+F966*L966+G966*K966)</f>
        <v>0</v>
      </c>
      <c r="S966" s="1">
        <v>0</v>
      </c>
      <c r="T966" s="8">
        <f t="shared" ref="T966" si="4322">$T$9*$B963</f>
        <v>3.3376403999999997</v>
      </c>
      <c r="U966" s="2">
        <v>1</v>
      </c>
      <c r="V966" s="8">
        <v>0</v>
      </c>
      <c r="X966" s="1">
        <f t="shared" ref="X966" si="4323">N966*S963+P966*S966-O966*T963-Q966*T966</f>
        <v>0</v>
      </c>
      <c r="Y966" s="9">
        <f t="shared" ref="Y966" si="4324">(N966*T963+O966*S963+P966*T966+Q966*S966)</f>
        <v>16.051198959760519</v>
      </c>
      <c r="Z966" s="2">
        <f t="shared" ref="Z966" si="4325">N966*U963+P966*U966-O966*V963-Q966*V966</f>
        <v>4.3405153412454256</v>
      </c>
      <c r="AA966" s="8">
        <f t="shared" ref="AA966" si="4326">(N966*V963+O966*U963+P966*V966+Q966*U966)</f>
        <v>0</v>
      </c>
      <c r="AB966" s="22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4327">X966*AC963+Z966*AC966-Y966*AD963-AA966*AD966</f>
        <v>0</v>
      </c>
      <c r="AI966" s="9">
        <f t="shared" ref="AI966" si="4328">(X966*AD963+Y966*AC963+Z966*AD966+AA966*AC966)</f>
        <v>16.051198959760519</v>
      </c>
      <c r="AJ966" s="2">
        <f t="shared" ref="AJ966" si="4329">X966*AE963+Z966*AE966-Y966*AF963-AA966*AF966</f>
        <v>-31.574112956494158</v>
      </c>
      <c r="AK966" s="8">
        <f t="shared" ref="AK966" si="4330">(X966*AF963+Y966*AE963+Z966*AF966+AA966*AE966)</f>
        <v>0</v>
      </c>
      <c r="AM966" s="45">
        <f t="shared" ref="AM966" si="4331">(180/PI())*ATAN(-1*(($AH$9*AJ963+AL963+$AH$9*AJ966+AL966)/($AH$9*AI963+AK963+$AH$9*AI966+AK966)))</f>
        <v>44.524587098546519</v>
      </c>
      <c r="AO966" s="206">
        <f t="shared" ref="AO966" si="4332">20*LOG(((($AH$9*AH963+AJ963-$AH$9*AH966-AJ966)^2+($AH$9*AI963+AK963-$AH$9*AI966-AK966)^2)/(($AH$9*AH963+AJ963+$AH$9*AH966+AJ966)^2+($AH$9*AI963+AK963+$AH$9*AI966+AK966)^2))^0.5)</f>
        <v>-1.1006800321589261E-2</v>
      </c>
      <c r="AP966" s="33"/>
      <c r="AQ966" s="32"/>
      <c r="AR966" s="32"/>
      <c r="AS966" s="32"/>
      <c r="AT966" s="32"/>
    </row>
    <row r="967" spans="2:46" ht="18.649999999999999" customHeight="1">
      <c r="AO967" s="33"/>
      <c r="AP967" s="33"/>
    </row>
    <row r="968" spans="2:46" ht="18.649999999999999" customHeight="1" thickBot="1">
      <c r="D968" s="22" t="s">
        <v>80</v>
      </c>
      <c r="E968" s="22"/>
      <c r="F968" s="22"/>
      <c r="G968" s="22"/>
      <c r="H968" s="22"/>
      <c r="I968" s="22" t="s">
        <v>81</v>
      </c>
      <c r="J968" s="22"/>
      <c r="K968" s="22"/>
      <c r="L968" s="22"/>
      <c r="M968" s="23"/>
      <c r="N968" s="23"/>
      <c r="O968" s="24" t="s">
        <v>82</v>
      </c>
      <c r="P968" s="23"/>
      <c r="Q968" s="23"/>
      <c r="R968" s="23"/>
      <c r="S968" s="22"/>
      <c r="T968" s="22" t="s">
        <v>83</v>
      </c>
      <c r="U968" s="23"/>
      <c r="V968" s="23"/>
      <c r="W968" s="23"/>
      <c r="X968" s="23"/>
      <c r="Y968" s="24" t="s">
        <v>84</v>
      </c>
      <c r="Z968" s="23"/>
      <c r="AA968" s="23"/>
      <c r="AB968" s="23"/>
      <c r="AC968" s="24" t="s">
        <v>85</v>
      </c>
      <c r="AD968" s="22"/>
      <c r="AE968" s="22"/>
      <c r="AF968" s="22"/>
      <c r="AG968" s="22"/>
      <c r="AH968" s="23"/>
      <c r="AI968" s="24" t="s">
        <v>86</v>
      </c>
      <c r="AJ968" s="23"/>
      <c r="AK968" s="23"/>
      <c r="AL968" s="22"/>
    </row>
    <row r="969" spans="2:46" ht="18.649999999999999" customHeight="1" thickBot="1">
      <c r="B969" s="11"/>
      <c r="D969" s="217" t="s">
        <v>55</v>
      </c>
      <c r="E969" s="218"/>
      <c r="F969" s="219" t="s">
        <v>56</v>
      </c>
      <c r="G969" s="220"/>
      <c r="H969" s="204"/>
      <c r="I969" s="217" t="s">
        <v>87</v>
      </c>
      <c r="J969" s="218"/>
      <c r="K969" s="219" t="s">
        <v>88</v>
      </c>
      <c r="L969" s="220"/>
      <c r="M969" s="23"/>
      <c r="N969" s="213" t="s">
        <v>57</v>
      </c>
      <c r="O969" s="214"/>
      <c r="P969" s="215" t="s">
        <v>58</v>
      </c>
      <c r="Q969" s="216"/>
      <c r="R969" s="23"/>
      <c r="S969" s="217" t="s">
        <v>59</v>
      </c>
      <c r="T969" s="218"/>
      <c r="U969" s="219" t="s">
        <v>60</v>
      </c>
      <c r="V969" s="220"/>
      <c r="W969" s="22"/>
      <c r="X969" s="213" t="s">
        <v>61</v>
      </c>
      <c r="Y969" s="214"/>
      <c r="Z969" s="215" t="s">
        <v>62</v>
      </c>
      <c r="AA969" s="216"/>
      <c r="AB969" s="22"/>
      <c r="AC969" s="217" t="s">
        <v>63</v>
      </c>
      <c r="AD969" s="218"/>
      <c r="AE969" s="219" t="s">
        <v>89</v>
      </c>
      <c r="AF969" s="220"/>
      <c r="AG969" s="22"/>
      <c r="AH969" s="213" t="s">
        <v>64</v>
      </c>
      <c r="AI969" s="214"/>
      <c r="AJ969" s="215" t="s">
        <v>65</v>
      </c>
      <c r="AK969" s="216"/>
      <c r="AL969" s="22"/>
      <c r="AM969" s="25" t="s">
        <v>2</v>
      </c>
      <c r="AO969" s="132" t="s">
        <v>41</v>
      </c>
      <c r="AQ969" s="32"/>
      <c r="AR969" s="32"/>
      <c r="AS969" s="32"/>
      <c r="AT969" s="32"/>
    </row>
    <row r="970" spans="2:46" ht="18.649999999999999" customHeight="1" thickTop="1" thickBot="1">
      <c r="B970" s="36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9">
        <f t="shared" ref="L970" si="4333">IF(0=(1-$J$9*$K$9*$B970^2),10^14,$B970*$K$9/(1-$J$9*$K$9*$B970^2))</f>
        <v>-2.0962597439080635</v>
      </c>
      <c r="N970" s="1">
        <f t="shared" ref="N970" si="4334">D970*I970+F970*I973-E970*J970-G970*J973</f>
        <v>1</v>
      </c>
      <c r="O970" s="9">
        <f t="shared" ref="O970" si="4335">(D970*J970+E970*I970+F970*J973+G970*I973)</f>
        <v>0</v>
      </c>
      <c r="P970" s="2">
        <f t="shared" ref="P970" si="4336">D970*K970+F970*K973-E970*L970-G970*L973</f>
        <v>0</v>
      </c>
      <c r="Q970" s="8">
        <f t="shared" ref="Q970" si="4337">(D970*L970+E970*K970+F970*L973+G970*K973)</f>
        <v>-2.0962597439080635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4338">N970*S970+P970*S973-O970*T970-Q970*T973</f>
        <v>8.0472609290754171</v>
      </c>
      <c r="Y970" s="9">
        <f t="shared" ref="Y970" si="4339">(N970*T970+O970*S970+P970*T973+Q970*S973)</f>
        <v>0</v>
      </c>
      <c r="Z970" s="2">
        <f t="shared" ref="Z970" si="4340">N970*U970+P970*U973-O970*V970-Q970*V973</f>
        <v>0</v>
      </c>
      <c r="AA970" s="8">
        <f t="shared" ref="AA970" si="4341">(N970*V970+O970*U970+P970*V973+Q970*U973)</f>
        <v>-2.0962597439080635</v>
      </c>
      <c r="AB970" s="22"/>
      <c r="AC970" s="1">
        <v>1</v>
      </c>
      <c r="AD970" s="9">
        <v>0</v>
      </c>
      <c r="AE970" s="2">
        <v>0</v>
      </c>
      <c r="AF970" s="9">
        <f t="shared" ref="AF970" si="4342">$B970*$AE$9</f>
        <v>2.2537181999999998</v>
      </c>
      <c r="AH970" s="1">
        <f t="shared" ref="AH970" si="4343">X970*AC970+Z970*AC973-Y970*AD970-AA970*AD973</f>
        <v>8.0472609290754171</v>
      </c>
      <c r="AI970" s="9">
        <f t="shared" ref="AI970" si="4344">(X970*AD970+Y970*AC970+Z970*AD973+AA970*AC973)</f>
        <v>0</v>
      </c>
      <c r="AJ970" s="2">
        <f t="shared" ref="AJ970" si="4345">X970*AE970+Z970*AE973-Y970*AF970-AA970*AF973</f>
        <v>0</v>
      </c>
      <c r="AK970" s="8">
        <f t="shared" ref="AK970" si="4346">(X970*AF970+Y970*AE970+Z970*AF973+AA970*AE973)</f>
        <v>16.039998672098111</v>
      </c>
      <c r="AM970" s="26">
        <f t="shared" ref="AM970" si="4347">20*LOG((2*$AH$9)/(($AH$9*AH970+AJ970+$AH$9*AH973+AJ973)^2+($AH$9*AI970+AK970+$AH$9*AI973+AK973)^2)^0.5)</f>
        <v>-26.008485051401205</v>
      </c>
      <c r="AO970" s="133">
        <f t="shared" ref="AO970" si="4348">((AI970^2+AJ970^2+AK970^2+AL970^2)/(AI973^2+AJ973^2+AK973^2+AL973^2))^0.5</f>
        <v>0.4498271225720511</v>
      </c>
      <c r="AP970" s="13"/>
      <c r="AQ970" s="32"/>
      <c r="AR970" s="32"/>
      <c r="AS970" s="32"/>
      <c r="AT970" s="32"/>
    </row>
    <row r="971" spans="2:46" ht="18.649999999999999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O971" s="134"/>
      <c r="AP971" s="33"/>
      <c r="AQ971" s="32"/>
      <c r="AR971" s="32"/>
      <c r="AS971" s="32"/>
      <c r="AT971" s="32"/>
    </row>
    <row r="972" spans="2:46" ht="18.649999999999999" customHeight="1" thickBot="1">
      <c r="D972" s="209" t="s">
        <v>66</v>
      </c>
      <c r="E972" s="210"/>
      <c r="F972" s="211" t="s">
        <v>67</v>
      </c>
      <c r="G972" s="212"/>
      <c r="H972" s="204"/>
      <c r="I972" s="209" t="s">
        <v>68</v>
      </c>
      <c r="J972" s="210"/>
      <c r="K972" s="211" t="s">
        <v>69</v>
      </c>
      <c r="L972" s="212"/>
      <c r="N972" s="213" t="s">
        <v>70</v>
      </c>
      <c r="O972" s="214"/>
      <c r="P972" s="215" t="s">
        <v>71</v>
      </c>
      <c r="Q972" s="216"/>
      <c r="S972" s="209" t="s">
        <v>72</v>
      </c>
      <c r="T972" s="210"/>
      <c r="U972" s="211" t="s">
        <v>73</v>
      </c>
      <c r="V972" s="212"/>
      <c r="W972" s="22"/>
      <c r="X972" s="213" t="s">
        <v>74</v>
      </c>
      <c r="Y972" s="214"/>
      <c r="Z972" s="215" t="s">
        <v>75</v>
      </c>
      <c r="AA972" s="216"/>
      <c r="AB972" s="22"/>
      <c r="AC972" s="209" t="s">
        <v>76</v>
      </c>
      <c r="AD972" s="210"/>
      <c r="AE972" s="211" t="s">
        <v>77</v>
      </c>
      <c r="AF972" s="212"/>
      <c r="AG972" s="22"/>
      <c r="AH972" s="213" t="s">
        <v>78</v>
      </c>
      <c r="AI972" s="214"/>
      <c r="AJ972" s="215" t="s">
        <v>79</v>
      </c>
      <c r="AK972" s="216"/>
      <c r="AL972" s="22"/>
      <c r="AM972" s="44" t="s">
        <v>6</v>
      </c>
      <c r="AO972" s="135" t="s">
        <v>42</v>
      </c>
      <c r="AP972" s="33"/>
      <c r="AQ972" s="32"/>
      <c r="AR972" s="32"/>
      <c r="AS972" s="32"/>
      <c r="AT972" s="32"/>
    </row>
    <row r="973" spans="2:46" ht="18.649999999999999" customHeight="1" thickTop="1" thickBot="1">
      <c r="D973" s="1">
        <v>0</v>
      </c>
      <c r="E973" s="8">
        <f t="shared" ref="E973" si="4349">$E$9*$B970</f>
        <v>1.5754538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4350">D973*I970+F973*I973-E973*J970-G973*J973</f>
        <v>0</v>
      </c>
      <c r="O973" s="9">
        <f t="shared" ref="O973" si="4351">(D973*J970+E973*I970+F973*J973+G973*I973)</f>
        <v>1.5754538</v>
      </c>
      <c r="P973" s="2">
        <f t="shared" ref="P973" si="4352">D973*K970+F973*K973-E973*L970-G973*L973</f>
        <v>4.3025603793269855</v>
      </c>
      <c r="Q973" s="8">
        <f t="shared" ref="Q973" si="4353">(D973*L970+E973*K970+F973*L973+G973*K973)</f>
        <v>0</v>
      </c>
      <c r="S973" s="1">
        <v>0</v>
      </c>
      <c r="T973" s="8">
        <f t="shared" ref="T973" si="4354">$T$9*$B970</f>
        <v>3.3618261999999999</v>
      </c>
      <c r="U973" s="2">
        <v>1</v>
      </c>
      <c r="V973" s="8">
        <v>0</v>
      </c>
      <c r="X973" s="1">
        <f t="shared" ref="X973" si="4355">N973*S970+P973*S973-O973*T970-Q973*T973</f>
        <v>0</v>
      </c>
      <c r="Y973" s="9">
        <f t="shared" ref="Y973" si="4356">(N973*T970+O973*S970+P973*T973+Q973*S973)</f>
        <v>16.039914010303399</v>
      </c>
      <c r="Z973" s="2">
        <f t="shared" ref="Z973" si="4357">N973*U970+P973*U973-O973*V970-Q973*V973</f>
        <v>4.3025603793269855</v>
      </c>
      <c r="AA973" s="8">
        <f t="shared" ref="AA973" si="4358">(N973*V970+O973*U970+P973*V973+Q973*U973)</f>
        <v>0</v>
      </c>
      <c r="AB973" s="22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4359">X973*AC970+Z973*AC973-Y973*AD970-AA973*AD973</f>
        <v>0</v>
      </c>
      <c r="AI973" s="9">
        <f t="shared" ref="AI973" si="4360">(X973*AD970+Y973*AC970+Z973*AD973+AA973*AC973)</f>
        <v>16.039914010303399</v>
      </c>
      <c r="AJ973" s="2">
        <f t="shared" ref="AJ973" si="4361">X973*AE970+Z973*AE973-Y973*AF970-AA973*AF973</f>
        <v>-31.84688575212877</v>
      </c>
      <c r="AK973" s="8">
        <f t="shared" ref="AK973" si="4362">(X973*AF970+Y973*AE970+Z973*AF973+AA973*AE973)</f>
        <v>0</v>
      </c>
      <c r="AM973" s="45">
        <f t="shared" ref="AM973" si="4363">(180/PI())*ATAN(-1*(($AH$9*AJ970+AL970+$AH$9*AJ973+AL973)/($AH$9*AI970+AK970+$AH$9*AI973+AK973)))</f>
        <v>44.791145485012699</v>
      </c>
      <c r="AO973" s="206">
        <f t="shared" ref="AO973" si="4364">20*LOG(((($AH$9*AH970+AJ970-$AH$9*AH973-AJ973)^2+($AH$9*AI970+AK970-$AH$9*AI973-AK973)^2)/(($AH$9*AH970+AJ970+$AH$9*AH973+AJ973)^2+($AH$9*AI970+AK970+$AH$9*AI973+AK973)^2))^0.5)</f>
        <v>-1.0901361969976668E-2</v>
      </c>
      <c r="AP973" s="33"/>
      <c r="AQ973" s="32"/>
      <c r="AR973" s="32"/>
      <c r="AS973" s="32"/>
      <c r="AT973" s="32"/>
    </row>
    <row r="974" spans="2:46" ht="18.649999999999999" customHeight="1">
      <c r="AO974" s="33"/>
      <c r="AP974" s="33"/>
    </row>
    <row r="975" spans="2:46" ht="18.649999999999999" customHeight="1" thickBot="1">
      <c r="D975" s="22" t="s">
        <v>80</v>
      </c>
      <c r="E975" s="22"/>
      <c r="F975" s="22"/>
      <c r="G975" s="22"/>
      <c r="H975" s="22"/>
      <c r="I975" s="22" t="s">
        <v>81</v>
      </c>
      <c r="J975" s="22"/>
      <c r="K975" s="22"/>
      <c r="L975" s="22"/>
      <c r="M975" s="23"/>
      <c r="N975" s="23"/>
      <c r="O975" s="24" t="s">
        <v>82</v>
      </c>
      <c r="P975" s="23"/>
      <c r="Q975" s="23"/>
      <c r="R975" s="23"/>
      <c r="S975" s="22"/>
      <c r="T975" s="22" t="s">
        <v>83</v>
      </c>
      <c r="U975" s="23"/>
      <c r="V975" s="23"/>
      <c r="W975" s="23"/>
      <c r="X975" s="23"/>
      <c r="Y975" s="24" t="s">
        <v>84</v>
      </c>
      <c r="Z975" s="23"/>
      <c r="AA975" s="23"/>
      <c r="AB975" s="23"/>
      <c r="AC975" s="24" t="s">
        <v>85</v>
      </c>
      <c r="AD975" s="22"/>
      <c r="AE975" s="22"/>
      <c r="AF975" s="22"/>
      <c r="AG975" s="22"/>
      <c r="AH975" s="23"/>
      <c r="AI975" s="24" t="s">
        <v>86</v>
      </c>
      <c r="AJ975" s="23"/>
      <c r="AK975" s="23"/>
      <c r="AL975" s="22"/>
    </row>
    <row r="976" spans="2:46" ht="18.649999999999999" customHeight="1" thickBot="1">
      <c r="B976" s="11"/>
      <c r="D976" s="217" t="s">
        <v>55</v>
      </c>
      <c r="E976" s="218"/>
      <c r="F976" s="219" t="s">
        <v>56</v>
      </c>
      <c r="G976" s="220"/>
      <c r="H976" s="204"/>
      <c r="I976" s="217" t="s">
        <v>87</v>
      </c>
      <c r="J976" s="218"/>
      <c r="K976" s="219" t="s">
        <v>88</v>
      </c>
      <c r="L976" s="220"/>
      <c r="M976" s="23"/>
      <c r="N976" s="213" t="s">
        <v>57</v>
      </c>
      <c r="O976" s="214"/>
      <c r="P976" s="215" t="s">
        <v>58</v>
      </c>
      <c r="Q976" s="216"/>
      <c r="R976" s="23"/>
      <c r="S976" s="217" t="s">
        <v>59</v>
      </c>
      <c r="T976" s="218"/>
      <c r="U976" s="219" t="s">
        <v>60</v>
      </c>
      <c r="V976" s="220"/>
      <c r="W976" s="22"/>
      <c r="X976" s="213" t="s">
        <v>61</v>
      </c>
      <c r="Y976" s="214"/>
      <c r="Z976" s="215" t="s">
        <v>62</v>
      </c>
      <c r="AA976" s="216"/>
      <c r="AB976" s="22"/>
      <c r="AC976" s="217" t="s">
        <v>63</v>
      </c>
      <c r="AD976" s="218"/>
      <c r="AE976" s="219" t="s">
        <v>89</v>
      </c>
      <c r="AF976" s="220"/>
      <c r="AG976" s="22"/>
      <c r="AH976" s="213" t="s">
        <v>64</v>
      </c>
      <c r="AI976" s="214"/>
      <c r="AJ976" s="215" t="s">
        <v>65</v>
      </c>
      <c r="AK976" s="216"/>
      <c r="AL976" s="22"/>
      <c r="AM976" s="25" t="s">
        <v>2</v>
      </c>
      <c r="AO976" s="132" t="s">
        <v>41</v>
      </c>
      <c r="AQ976" s="32"/>
      <c r="AR976" s="32"/>
      <c r="AS976" s="32"/>
      <c r="AT976" s="32"/>
    </row>
    <row r="977" spans="2:46" ht="18.649999999999999" customHeight="1" thickTop="1" thickBot="1">
      <c r="B977" s="36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9">
        <f t="shared" ref="L977" si="4365">IF(0=(1-$J$9*$K$9*$B977^2),10^14,$B977*$K$9/(1-$J$9*$K$9*$B977^2))</f>
        <v>-2.0583982917422055</v>
      </c>
      <c r="N977" s="1">
        <f t="shared" ref="N977" si="4366">D977*I977+F977*I980-E977*J977-G977*J980</f>
        <v>1</v>
      </c>
      <c r="O977" s="9">
        <f t="shared" ref="O977" si="4367">(D977*J977+E977*I977+F977*J980+G977*I980)</f>
        <v>0</v>
      </c>
      <c r="P977" s="2">
        <f t="shared" ref="P977" si="4368">D977*K977+F977*K980-E977*L977-G977*L980</f>
        <v>0</v>
      </c>
      <c r="Q977" s="8">
        <f t="shared" ref="Q977" si="4369">(D977*L977+E977*K977+F977*L980+G977*K980)</f>
        <v>-2.0583982917422055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4370">N977*S977+P977*S980-O977*T977-Q977*T980</f>
        <v>7.9697613166186079</v>
      </c>
      <c r="Y977" s="9">
        <f t="shared" ref="Y977" si="4371">(N977*T977+O977*S977+P977*T980+Q977*S980)</f>
        <v>0</v>
      </c>
      <c r="Z977" s="2">
        <f t="shared" ref="Z977" si="4372">N977*U977+P977*U980-O977*V977-Q977*V980</f>
        <v>0</v>
      </c>
      <c r="AA977" s="8">
        <f t="shared" ref="AA977" si="4373">(N977*V977+O977*U977+P977*V980+Q977*U980)</f>
        <v>-2.0583982917422055</v>
      </c>
      <c r="AB977" s="22"/>
      <c r="AC977" s="1">
        <v>1</v>
      </c>
      <c r="AD977" s="9">
        <v>0</v>
      </c>
      <c r="AE977" s="2">
        <v>0</v>
      </c>
      <c r="AF977" s="9">
        <f t="shared" ref="AF977" si="4374">$B977*$AE$9</f>
        <v>2.2699319999999998</v>
      </c>
      <c r="AH977" s="1">
        <f t="shared" ref="AH977" si="4375">X977*AC977+Z977*AC980-Y977*AD977-AA977*AD980</f>
        <v>7.9697613166186079</v>
      </c>
      <c r="AI977" s="9">
        <f t="shared" ref="AI977" si="4376">(X977*AD977+Y977*AC977+Z977*AD980+AA977*AC980)</f>
        <v>0</v>
      </c>
      <c r="AJ977" s="2">
        <f t="shared" ref="AJ977" si="4377">X977*AE977+Z977*AE980-Y977*AF977-AA977*AF980</f>
        <v>0</v>
      </c>
      <c r="AK977" s="8">
        <f t="shared" ref="AK977" si="4378">(X977*AF977+Y977*AE977+Z977*AF980+AA977*AE980)</f>
        <v>16.032417953212505</v>
      </c>
      <c r="AM977" s="26">
        <f t="shared" ref="AM977" si="4379">20*LOG((2*$AH$9)/(($AH$9*AH977+AJ977+$AH$9*AH980+AJ980)^2+($AH$9*AI977+AK977+$AH$9*AI980+AK980)^2)^0.5)</f>
        <v>-26.05217564420769</v>
      </c>
      <c r="AO977" s="133">
        <f t="shared" ref="AO977" si="4380">((AI977^2+AJ977^2+AK977^2+AL977^2)/(AI980^2+AJ980^2+AK980^2+AL980^2))^0.5</f>
        <v>0.44653179358442741</v>
      </c>
      <c r="AP977" s="13"/>
      <c r="AQ977" s="32"/>
      <c r="AR977" s="32"/>
      <c r="AS977" s="32"/>
      <c r="AT977" s="32"/>
    </row>
    <row r="978" spans="2:46" ht="18.649999999999999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O978" s="134"/>
      <c r="AP978" s="33"/>
      <c r="AQ978" s="32"/>
      <c r="AR978" s="32"/>
      <c r="AS978" s="32"/>
      <c r="AT978" s="32"/>
    </row>
    <row r="979" spans="2:46" ht="18.649999999999999" customHeight="1" thickBot="1">
      <c r="D979" s="209" t="s">
        <v>66</v>
      </c>
      <c r="E979" s="210"/>
      <c r="F979" s="211" t="s">
        <v>67</v>
      </c>
      <c r="G979" s="212"/>
      <c r="H979" s="204"/>
      <c r="I979" s="209" t="s">
        <v>68</v>
      </c>
      <c r="J979" s="210"/>
      <c r="K979" s="211" t="s">
        <v>69</v>
      </c>
      <c r="L979" s="212"/>
      <c r="N979" s="213" t="s">
        <v>70</v>
      </c>
      <c r="O979" s="214"/>
      <c r="P979" s="215" t="s">
        <v>71</v>
      </c>
      <c r="Q979" s="216"/>
      <c r="S979" s="209" t="s">
        <v>72</v>
      </c>
      <c r="T979" s="210"/>
      <c r="U979" s="211" t="s">
        <v>73</v>
      </c>
      <c r="V979" s="212"/>
      <c r="W979" s="22"/>
      <c r="X979" s="213" t="s">
        <v>74</v>
      </c>
      <c r="Y979" s="214"/>
      <c r="Z979" s="215" t="s">
        <v>75</v>
      </c>
      <c r="AA979" s="216"/>
      <c r="AB979" s="22"/>
      <c r="AC979" s="209" t="s">
        <v>76</v>
      </c>
      <c r="AD979" s="210"/>
      <c r="AE979" s="211" t="s">
        <v>77</v>
      </c>
      <c r="AF979" s="212"/>
      <c r="AG979" s="22"/>
      <c r="AH979" s="213" t="s">
        <v>78</v>
      </c>
      <c r="AI979" s="214"/>
      <c r="AJ979" s="215" t="s">
        <v>79</v>
      </c>
      <c r="AK979" s="216"/>
      <c r="AL979" s="22"/>
      <c r="AM979" s="44" t="s">
        <v>6</v>
      </c>
      <c r="AO979" s="135" t="s">
        <v>42</v>
      </c>
      <c r="AP979" s="33"/>
      <c r="AQ979" s="32"/>
      <c r="AR979" s="32"/>
      <c r="AS979" s="32"/>
      <c r="AT979" s="32"/>
    </row>
    <row r="980" spans="2:46" ht="18.649999999999999" customHeight="1" thickTop="1" thickBot="1">
      <c r="D980" s="1">
        <v>0</v>
      </c>
      <c r="E980" s="8">
        <f t="shared" ref="E980" si="4381">$E$9*$B977</f>
        <v>1.5867880000000001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4382">D980*I977+F980*I980-E980*J977-G980*J980</f>
        <v>0</v>
      </c>
      <c r="O980" s="9">
        <f t="shared" ref="O980" si="4383">(D980*J977+E980*I977+F980*J980+G980*I980)</f>
        <v>1.5867880000000001</v>
      </c>
      <c r="P980" s="2">
        <f t="shared" ref="P980" si="4384">D980*K977+F980*K980-E980*L977-G980*L980</f>
        <v>4.2662417085570308</v>
      </c>
      <c r="Q980" s="8">
        <f t="shared" ref="Q980" si="4385">(D980*L977+E980*K977+F980*L980+G980*K980)</f>
        <v>0</v>
      </c>
      <c r="S980" s="1">
        <v>0</v>
      </c>
      <c r="T980" s="8">
        <f t="shared" ref="T980" si="4386">$T$9*$B977</f>
        <v>3.3860119999999996</v>
      </c>
      <c r="U980" s="2">
        <v>1</v>
      </c>
      <c r="V980" s="8">
        <v>0</v>
      </c>
      <c r="X980" s="1">
        <f t="shared" ref="X980" si="4387">N980*S977+P980*S980-O980*T977-Q980*T980</f>
        <v>0</v>
      </c>
      <c r="Y980" s="9">
        <f t="shared" ref="Y980" si="4388">(N980*T977+O980*S977+P980*T980+Q980*S980)</f>
        <v>16.032333620074606</v>
      </c>
      <c r="Z980" s="2">
        <f t="shared" ref="Z980" si="4389">N980*U977+P980*U980-O980*V977-Q980*V980</f>
        <v>4.2662417085570308</v>
      </c>
      <c r="AA980" s="8">
        <f t="shared" ref="AA980" si="4390">(N980*V977+O980*U977+P980*V980+Q980*U980)</f>
        <v>0</v>
      </c>
      <c r="AB980" s="22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4391">X980*AC977+Z980*AC980-Y980*AD977-AA980*AD980</f>
        <v>0</v>
      </c>
      <c r="AI980" s="9">
        <f t="shared" ref="AI980" si="4392">(X980*AD977+Y980*AC977+Z980*AD980+AA980*AC980)</f>
        <v>16.032333620074606</v>
      </c>
      <c r="AJ980" s="2">
        <f t="shared" ref="AJ980" si="4393">X980*AE977+Z980*AE980-Y980*AF977-AA980*AF980</f>
        <v>-32.126065410326156</v>
      </c>
      <c r="AK980" s="8">
        <f t="shared" ref="AK980" si="4394">(X980*AF977+Y980*AE977+Z980*AF980+AA980*AE980)</f>
        <v>0</v>
      </c>
      <c r="AM980" s="45">
        <f t="shared" ref="AM980" si="4395">(180/PI())*ATAN(-1*(($AH$9*AJ977+AL977+$AH$9*AJ980+AL980)/($AH$9*AI977+AK977+$AH$9*AI980+AK980)))</f>
        <v>45.054727812867604</v>
      </c>
      <c r="AO980" s="206">
        <f t="shared" ref="AO980" si="4396">20*LOG(((($AH$9*AH977+AJ977-$AH$9*AH980-AJ980)^2+($AH$9*AI977+AK977-$AH$9*AI980-AK980)^2)/(($AH$9*AH977+AJ977+$AH$9*AH980+AJ980)^2+($AH$9*AI977+AK977+$AH$9*AI980+AK980)^2))^0.5)</f>
        <v>-1.0792106948328876E-2</v>
      </c>
      <c r="AP980" s="33"/>
      <c r="AQ980" s="32"/>
      <c r="AR980" s="32"/>
      <c r="AS980" s="32"/>
      <c r="AT980" s="32"/>
    </row>
    <row r="981" spans="2:46" ht="18.649999999999999" customHeight="1">
      <c r="AO981" s="33"/>
      <c r="AP981" s="33"/>
    </row>
    <row r="982" spans="2:46" ht="18.649999999999999" customHeight="1" thickBot="1">
      <c r="D982" s="22" t="s">
        <v>80</v>
      </c>
      <c r="E982" s="22"/>
      <c r="F982" s="22"/>
      <c r="G982" s="22"/>
      <c r="H982" s="22"/>
      <c r="I982" s="22" t="s">
        <v>81</v>
      </c>
      <c r="J982" s="22"/>
      <c r="K982" s="22"/>
      <c r="L982" s="22"/>
      <c r="M982" s="23"/>
      <c r="N982" s="23"/>
      <c r="O982" s="24" t="s">
        <v>82</v>
      </c>
      <c r="P982" s="23"/>
      <c r="Q982" s="23"/>
      <c r="R982" s="23"/>
      <c r="S982" s="22"/>
      <c r="T982" s="22" t="s">
        <v>83</v>
      </c>
      <c r="U982" s="23"/>
      <c r="V982" s="23"/>
      <c r="W982" s="23"/>
      <c r="X982" s="23"/>
      <c r="Y982" s="24" t="s">
        <v>84</v>
      </c>
      <c r="Z982" s="23"/>
      <c r="AA982" s="23"/>
      <c r="AB982" s="23"/>
      <c r="AC982" s="24" t="s">
        <v>85</v>
      </c>
      <c r="AD982" s="22"/>
      <c r="AE982" s="22"/>
      <c r="AF982" s="22"/>
      <c r="AG982" s="22"/>
      <c r="AH982" s="23"/>
      <c r="AI982" s="24" t="s">
        <v>86</v>
      </c>
      <c r="AJ982" s="23"/>
      <c r="AK982" s="23"/>
      <c r="AL982" s="22"/>
    </row>
    <row r="983" spans="2:46" ht="18.649999999999999" customHeight="1" thickBot="1">
      <c r="B983" s="11"/>
      <c r="D983" s="217" t="s">
        <v>55</v>
      </c>
      <c r="E983" s="218"/>
      <c r="F983" s="219" t="s">
        <v>56</v>
      </c>
      <c r="G983" s="220"/>
      <c r="H983" s="204"/>
      <c r="I983" s="217" t="s">
        <v>87</v>
      </c>
      <c r="J983" s="218"/>
      <c r="K983" s="219" t="s">
        <v>88</v>
      </c>
      <c r="L983" s="220"/>
      <c r="M983" s="23"/>
      <c r="N983" s="213" t="s">
        <v>57</v>
      </c>
      <c r="O983" s="214"/>
      <c r="P983" s="215" t="s">
        <v>58</v>
      </c>
      <c r="Q983" s="216"/>
      <c r="R983" s="23"/>
      <c r="S983" s="217" t="s">
        <v>59</v>
      </c>
      <c r="T983" s="218"/>
      <c r="U983" s="219" t="s">
        <v>60</v>
      </c>
      <c r="V983" s="220"/>
      <c r="W983" s="22"/>
      <c r="X983" s="213" t="s">
        <v>61</v>
      </c>
      <c r="Y983" s="214"/>
      <c r="Z983" s="215" t="s">
        <v>62</v>
      </c>
      <c r="AA983" s="216"/>
      <c r="AB983" s="22"/>
      <c r="AC983" s="217" t="s">
        <v>63</v>
      </c>
      <c r="AD983" s="218"/>
      <c r="AE983" s="219" t="s">
        <v>89</v>
      </c>
      <c r="AF983" s="220"/>
      <c r="AG983" s="22"/>
      <c r="AH983" s="213" t="s">
        <v>64</v>
      </c>
      <c r="AI983" s="214"/>
      <c r="AJ983" s="215" t="s">
        <v>65</v>
      </c>
      <c r="AK983" s="216"/>
      <c r="AL983" s="22"/>
      <c r="AM983" s="25" t="s">
        <v>2</v>
      </c>
      <c r="AO983" s="132" t="s">
        <v>41</v>
      </c>
      <c r="AQ983" s="32"/>
      <c r="AR983" s="32"/>
      <c r="AS983" s="32"/>
      <c r="AT983" s="32"/>
    </row>
    <row r="984" spans="2:46" ht="18.649999999999999" customHeight="1" thickTop="1" thickBot="1">
      <c r="B984" s="36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9">
        <f t="shared" ref="L984" si="4397">IF(0=(1-$J$9*$K$9*$B984^2),10^14,$B984*$K$9/(1-$J$9*$K$9*$B984^2))</f>
        <v>-2.0220345929710191</v>
      </c>
      <c r="N984" s="1">
        <f t="shared" ref="N984" si="4398">D984*I984+F984*I987-E984*J984-G984*J987</f>
        <v>1</v>
      </c>
      <c r="O984" s="9">
        <f t="shared" ref="O984" si="4399">(D984*J984+E984*I984+F984*J987+G984*I987)</f>
        <v>0</v>
      </c>
      <c r="P984" s="2">
        <f t="shared" ref="P984" si="4400">D984*K984+F984*K987-E984*L984-G984*L987</f>
        <v>0</v>
      </c>
      <c r="Q984" s="8">
        <f t="shared" ref="Q984" si="4401">(D984*L984+E984*K984+F984*L987+G984*K987)</f>
        <v>-2.0220345929710191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4402">N984*S984+P984*S987-O984*T984-Q984*T987</f>
        <v>7.8955379204736644</v>
      </c>
      <c r="Y984" s="9">
        <f t="shared" ref="Y984" si="4403">(N984*T984+O984*S984+P984*T987+Q984*S987)</f>
        <v>0</v>
      </c>
      <c r="Z984" s="2">
        <f t="shared" ref="Z984" si="4404">N984*U984+P984*U987-O984*V984-Q984*V987</f>
        <v>0</v>
      </c>
      <c r="AA984" s="8">
        <f t="shared" ref="AA984" si="4405">(N984*V984+O984*U984+P984*V987+Q984*U987)</f>
        <v>-2.0220345929710191</v>
      </c>
      <c r="AB984" s="22"/>
      <c r="AC984" s="1">
        <v>1</v>
      </c>
      <c r="AD984" s="9">
        <v>0</v>
      </c>
      <c r="AE984" s="2">
        <v>0</v>
      </c>
      <c r="AF984" s="9">
        <f t="shared" ref="AF984" si="4406">$B984*$AE$9</f>
        <v>2.2861457999999999</v>
      </c>
      <c r="AH984" s="1">
        <f t="shared" ref="AH984" si="4407">X984*AC984+Z984*AC987-Y984*AD984-AA984*AD987</f>
        <v>7.8955379204736644</v>
      </c>
      <c r="AI984" s="9">
        <f t="shared" ref="AI984" si="4408">(X984*AD984+Y984*AC984+Z984*AD987+AA984*AC987)</f>
        <v>0</v>
      </c>
      <c r="AJ984" s="2">
        <f t="shared" ref="AJ984" si="4409">X984*AE984+Z984*AE987-Y984*AF984-AA984*AF987</f>
        <v>0</v>
      </c>
      <c r="AK984" s="8">
        <f t="shared" ref="AK984" si="4410">(X984*AF984+Y984*AE984+Z984*AF987+AA984*AE987)</f>
        <v>16.028316262660585</v>
      </c>
      <c r="AM984" s="26">
        <f t="shared" ref="AM984" si="4411">20*LOG((2*$AH$9)/(($AH$9*AH984+AJ984+$AH$9*AH987+AJ987)^2+($AH$9*AI984+AK984+$AH$9*AI987+AK987)^2)^0.5)</f>
        <v>-26.097679454289285</v>
      </c>
      <c r="AO984" s="133">
        <f t="shared" ref="AO984" si="4412">((AI984^2+AJ984^2+AK984^2+AL984^2)/(AI987^2+AJ987^2+AK987^2+AL987^2))^0.5</f>
        <v>0.44328492663976227</v>
      </c>
      <c r="AP984" s="13"/>
      <c r="AQ984" s="32"/>
      <c r="AR984" s="32"/>
      <c r="AS984" s="32"/>
      <c r="AT984" s="32"/>
    </row>
    <row r="985" spans="2:46" ht="18.649999999999999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O985" s="134"/>
      <c r="AP985" s="33"/>
      <c r="AQ985" s="32"/>
      <c r="AR985" s="32"/>
      <c r="AS985" s="32"/>
      <c r="AT985" s="32"/>
    </row>
    <row r="986" spans="2:46" ht="18.649999999999999" customHeight="1" thickBot="1">
      <c r="D986" s="209" t="s">
        <v>66</v>
      </c>
      <c r="E986" s="210"/>
      <c r="F986" s="211" t="s">
        <v>67</v>
      </c>
      <c r="G986" s="212"/>
      <c r="H986" s="204"/>
      <c r="I986" s="209" t="s">
        <v>68</v>
      </c>
      <c r="J986" s="210"/>
      <c r="K986" s="211" t="s">
        <v>69</v>
      </c>
      <c r="L986" s="212"/>
      <c r="N986" s="213" t="s">
        <v>70</v>
      </c>
      <c r="O986" s="214"/>
      <c r="P986" s="215" t="s">
        <v>71</v>
      </c>
      <c r="Q986" s="216"/>
      <c r="S986" s="209" t="s">
        <v>72</v>
      </c>
      <c r="T986" s="210"/>
      <c r="U986" s="211" t="s">
        <v>73</v>
      </c>
      <c r="V986" s="212"/>
      <c r="W986" s="22"/>
      <c r="X986" s="213" t="s">
        <v>74</v>
      </c>
      <c r="Y986" s="214"/>
      <c r="Z986" s="215" t="s">
        <v>75</v>
      </c>
      <c r="AA986" s="216"/>
      <c r="AB986" s="22"/>
      <c r="AC986" s="209" t="s">
        <v>76</v>
      </c>
      <c r="AD986" s="210"/>
      <c r="AE986" s="211" t="s">
        <v>77</v>
      </c>
      <c r="AF986" s="212"/>
      <c r="AG986" s="22"/>
      <c r="AH986" s="213" t="s">
        <v>78</v>
      </c>
      <c r="AI986" s="214"/>
      <c r="AJ986" s="215" t="s">
        <v>79</v>
      </c>
      <c r="AK986" s="216"/>
      <c r="AL986" s="22"/>
      <c r="AM986" s="44" t="s">
        <v>6</v>
      </c>
      <c r="AO986" s="135" t="s">
        <v>42</v>
      </c>
      <c r="AP986" s="33"/>
      <c r="AQ986" s="32"/>
      <c r="AR986" s="32"/>
      <c r="AS986" s="32"/>
      <c r="AT986" s="32"/>
    </row>
    <row r="987" spans="2:46" ht="18.649999999999999" customHeight="1" thickTop="1" thickBot="1">
      <c r="D987" s="1">
        <v>0</v>
      </c>
      <c r="E987" s="8">
        <f t="shared" ref="E987" si="4413">$E$9*$B984</f>
        <v>1.5981221999999999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4414">D987*I984+F987*I987-E987*J984-G987*J987</f>
        <v>0</v>
      </c>
      <c r="O987" s="9">
        <f t="shared" ref="O987" si="4415">(D987*J984+E987*I984+F987*J987+G987*I987)</f>
        <v>1.5981221999999999</v>
      </c>
      <c r="P987" s="2">
        <f t="shared" ref="P987" si="4416">D987*K984+F987*K987-E987*L984-G987*L987</f>
        <v>4.2314583721949495</v>
      </c>
      <c r="Q987" s="8">
        <f t="shared" ref="Q987" si="4417">(D987*L984+E987*K984+F987*L987+G987*K987)</f>
        <v>0</v>
      </c>
      <c r="S987" s="1">
        <v>0</v>
      </c>
      <c r="T987" s="8">
        <f t="shared" ref="T987" si="4418">$T$9*$B984</f>
        <v>3.4101977999999997</v>
      </c>
      <c r="U987" s="2">
        <v>1</v>
      </c>
      <c r="V987" s="8">
        <v>0</v>
      </c>
      <c r="X987" s="1">
        <f t="shared" ref="X987" si="4419">N987*S984+P987*S987-O987*T984-Q987*T987</f>
        <v>0</v>
      </c>
      <c r="Y987" s="9">
        <f t="shared" ref="Y987" si="4420">(N987*T984+O987*S984+P987*T987+Q987*S987)</f>
        <v>16.028232231650797</v>
      </c>
      <c r="Z987" s="2">
        <f t="shared" ref="Z987" si="4421">N987*U984+P987*U987-O987*V984-Q987*V987</f>
        <v>4.2314583721949495</v>
      </c>
      <c r="AA987" s="8">
        <f t="shared" ref="AA987" si="4422">(N987*V984+O987*U984+P987*V987+Q987*U987)</f>
        <v>0</v>
      </c>
      <c r="AB987" s="22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4423">X987*AC984+Z987*AC987-Y987*AD984-AA987*AD987</f>
        <v>0</v>
      </c>
      <c r="AI987" s="9">
        <f t="shared" ref="AI987" si="4424">(X987*AD984+Y987*AC984+Z987*AD987+AA987*AC987)</f>
        <v>16.028232231650797</v>
      </c>
      <c r="AJ987" s="2">
        <f t="shared" ref="AJ987" si="4425">X987*AE984+Z987*AE987-Y987*AF984-AA987*AF987</f>
        <v>-32.411417425618147</v>
      </c>
      <c r="AK987" s="8">
        <f t="shared" ref="AK987" si="4426">(X987*AF984+Y987*AE984+Z987*AF987+AA987*AE987)</f>
        <v>0</v>
      </c>
      <c r="AM987" s="45">
        <f t="shared" ref="AM987" si="4427">(180/PI())*ATAN(-1*(($AH$9*AJ984+AL984+$AH$9*AJ987+AL987)/($AH$9*AI984+AK984+$AH$9*AI987+AK987)))</f>
        <v>45.315385888124062</v>
      </c>
      <c r="AO987" s="206">
        <f t="shared" ref="AO987" si="4428">20*LOG(((($AH$9*AH984+AJ984-$AH$9*AH987-AJ987)^2+($AH$9*AI984+AK984-$AH$9*AI987-AK987)^2)/(($AH$9*AH984+AJ984+$AH$9*AH987+AJ987)^2+($AH$9*AI984+AK984+$AH$9*AI987+AK987)^2))^0.5)</f>
        <v>-1.0679483045481272E-2</v>
      </c>
      <c r="AP987" s="33"/>
      <c r="AQ987" s="32"/>
      <c r="AR987" s="32"/>
      <c r="AS987" s="32"/>
      <c r="AT987" s="32"/>
    </row>
    <row r="988" spans="2:46" ht="18.649999999999999" customHeight="1">
      <c r="AO988" s="33"/>
      <c r="AP988" s="33"/>
    </row>
    <row r="989" spans="2:46" ht="18.649999999999999" customHeight="1" thickBot="1">
      <c r="D989" s="22" t="s">
        <v>80</v>
      </c>
      <c r="E989" s="22"/>
      <c r="F989" s="22"/>
      <c r="G989" s="22"/>
      <c r="H989" s="22"/>
      <c r="I989" s="22" t="s">
        <v>81</v>
      </c>
      <c r="J989" s="22"/>
      <c r="K989" s="22"/>
      <c r="L989" s="22"/>
      <c r="M989" s="23"/>
      <c r="N989" s="23"/>
      <c r="O989" s="24" t="s">
        <v>82</v>
      </c>
      <c r="P989" s="23"/>
      <c r="Q989" s="23"/>
      <c r="R989" s="23"/>
      <c r="S989" s="22"/>
      <c r="T989" s="22" t="s">
        <v>83</v>
      </c>
      <c r="U989" s="23"/>
      <c r="V989" s="23"/>
      <c r="W989" s="23"/>
      <c r="X989" s="23"/>
      <c r="Y989" s="24" t="s">
        <v>84</v>
      </c>
      <c r="Z989" s="23"/>
      <c r="AA989" s="23"/>
      <c r="AB989" s="23"/>
      <c r="AC989" s="24" t="s">
        <v>85</v>
      </c>
      <c r="AD989" s="22"/>
      <c r="AE989" s="22"/>
      <c r="AF989" s="22"/>
      <c r="AG989" s="22"/>
      <c r="AH989" s="23"/>
      <c r="AI989" s="24" t="s">
        <v>86</v>
      </c>
      <c r="AJ989" s="23"/>
      <c r="AK989" s="23"/>
      <c r="AL989" s="22"/>
    </row>
    <row r="990" spans="2:46" ht="18.649999999999999" customHeight="1" thickBot="1">
      <c r="B990" s="11"/>
      <c r="D990" s="217" t="s">
        <v>55</v>
      </c>
      <c r="E990" s="218"/>
      <c r="F990" s="219" t="s">
        <v>56</v>
      </c>
      <c r="G990" s="220"/>
      <c r="H990" s="204"/>
      <c r="I990" s="217" t="s">
        <v>87</v>
      </c>
      <c r="J990" s="218"/>
      <c r="K990" s="219" t="s">
        <v>88</v>
      </c>
      <c r="L990" s="220"/>
      <c r="M990" s="23"/>
      <c r="N990" s="213" t="s">
        <v>57</v>
      </c>
      <c r="O990" s="214"/>
      <c r="P990" s="215" t="s">
        <v>58</v>
      </c>
      <c r="Q990" s="216"/>
      <c r="R990" s="23"/>
      <c r="S990" s="217" t="s">
        <v>59</v>
      </c>
      <c r="T990" s="218"/>
      <c r="U990" s="219" t="s">
        <v>60</v>
      </c>
      <c r="V990" s="220"/>
      <c r="W990" s="22"/>
      <c r="X990" s="213" t="s">
        <v>61</v>
      </c>
      <c r="Y990" s="214"/>
      <c r="Z990" s="215" t="s">
        <v>62</v>
      </c>
      <c r="AA990" s="216"/>
      <c r="AB990" s="22"/>
      <c r="AC990" s="217" t="s">
        <v>63</v>
      </c>
      <c r="AD990" s="218"/>
      <c r="AE990" s="219" t="s">
        <v>89</v>
      </c>
      <c r="AF990" s="220"/>
      <c r="AG990" s="22"/>
      <c r="AH990" s="213" t="s">
        <v>64</v>
      </c>
      <c r="AI990" s="214"/>
      <c r="AJ990" s="215" t="s">
        <v>65</v>
      </c>
      <c r="AK990" s="216"/>
      <c r="AL990" s="22"/>
      <c r="AM990" s="25" t="s">
        <v>2</v>
      </c>
      <c r="AO990" s="132" t="s">
        <v>41</v>
      </c>
      <c r="AQ990" s="32"/>
      <c r="AR990" s="32"/>
      <c r="AS990" s="32"/>
      <c r="AT990" s="32"/>
    </row>
    <row r="991" spans="2:46" ht="18.649999999999999" customHeight="1" thickTop="1" thickBot="1">
      <c r="B991" s="36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9">
        <f t="shared" ref="L991" si="4429">IF(0=(1-$J$9*$K$9*$B991^2),10^14,$B991*$K$9/(1-$J$9*$K$9*$B991^2))</f>
        <v>-1.9870793080255829</v>
      </c>
      <c r="N991" s="1">
        <f t="shared" ref="N991" si="4430">D991*I991+F991*I994-E991*J991-G991*J994</f>
        <v>1</v>
      </c>
      <c r="O991" s="9">
        <f t="shared" ref="O991" si="4431">(D991*J991+E991*I991+F991*J994+G991*I994)</f>
        <v>0</v>
      </c>
      <c r="P991" s="2">
        <f t="shared" ref="P991" si="4432">D991*K991+F991*K994-E991*L991-G991*L994</f>
        <v>0</v>
      </c>
      <c r="Q991" s="8">
        <f t="shared" ref="Q991" si="4433">(D991*L991+E991*K991+F991*L994+G991*K994)</f>
        <v>-1.9870793080255829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4434">N991*S991+P991*S994-O991*T991-Q991*T994</f>
        <v>7.8243925873824098</v>
      </c>
      <c r="Y991" s="9">
        <f t="shared" ref="Y991" si="4435">(N991*T991+O991*S991+P991*T994+Q991*S994)</f>
        <v>0</v>
      </c>
      <c r="Z991" s="2">
        <f t="shared" ref="Z991" si="4436">N991*U991+P991*U994-O991*V991-Q991*V994</f>
        <v>0</v>
      </c>
      <c r="AA991" s="8">
        <f t="shared" ref="AA991" si="4437">(N991*V991+O991*U991+P991*V994+Q991*U994)</f>
        <v>-1.9870793080255829</v>
      </c>
      <c r="AB991" s="22"/>
      <c r="AC991" s="1">
        <v>1</v>
      </c>
      <c r="AD991" s="9">
        <v>0</v>
      </c>
      <c r="AE991" s="2">
        <v>0</v>
      </c>
      <c r="AF991" s="9">
        <f t="shared" ref="AF991" si="4438">$B991*$AE$9</f>
        <v>2.3023596</v>
      </c>
      <c r="AH991" s="1">
        <f t="shared" ref="AH991" si="4439">X991*AC991+Z991*AC994-Y991*AD991-AA991*AD994</f>
        <v>7.8243925873824098</v>
      </c>
      <c r="AI991" s="9">
        <f t="shared" ref="AI991" si="4440">(X991*AD991+Y991*AC991+Z991*AD994+AA991*AC994)</f>
        <v>0</v>
      </c>
      <c r="AJ991" s="2">
        <f t="shared" ref="AJ991" si="4441">X991*AE991+Z991*AE994-Y991*AF991-AA991*AF994</f>
        <v>0</v>
      </c>
      <c r="AK991" s="8">
        <f t="shared" ref="AK991" si="4442">(X991*AF991+Y991*AE991+Z991*AF994+AA991*AE994)</f>
        <v>16.027486079703149</v>
      </c>
      <c r="AM991" s="26">
        <f t="shared" ref="AM991" si="4443">20*LOG((2*$AH$9)/(($AH$9*AH991+AJ991+$AH$9*AH994+AJ994)^2+($AH$9*AI991+AK991+$AH$9*AI994+AK994)^2)^0.5)</f>
        <v>-26.144878558289271</v>
      </c>
      <c r="AO991" s="133">
        <f t="shared" ref="AO991" si="4444">((AI991^2+AJ991^2+AK991^2+AL991^2)/(AI994^2+AJ994^2+AK994^2+AL994^2))^0.5</f>
        <v>0.44008544521262349</v>
      </c>
      <c r="AP991" s="13"/>
      <c r="AQ991" s="32"/>
      <c r="AR991" s="32"/>
      <c r="AS991" s="32"/>
      <c r="AT991" s="32"/>
    </row>
    <row r="992" spans="2:46" ht="18.649999999999999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O992" s="134"/>
      <c r="AP992" s="33"/>
      <c r="AQ992" s="32"/>
      <c r="AR992" s="32"/>
      <c r="AS992" s="32"/>
      <c r="AT992" s="32"/>
    </row>
    <row r="993" spans="2:46" ht="18.649999999999999" customHeight="1" thickBot="1">
      <c r="D993" s="209" t="s">
        <v>66</v>
      </c>
      <c r="E993" s="210"/>
      <c r="F993" s="211" t="s">
        <v>67</v>
      </c>
      <c r="G993" s="212"/>
      <c r="H993" s="204"/>
      <c r="I993" s="209" t="s">
        <v>68</v>
      </c>
      <c r="J993" s="210"/>
      <c r="K993" s="211" t="s">
        <v>69</v>
      </c>
      <c r="L993" s="212"/>
      <c r="N993" s="213" t="s">
        <v>70</v>
      </c>
      <c r="O993" s="214"/>
      <c r="P993" s="215" t="s">
        <v>71</v>
      </c>
      <c r="Q993" s="216"/>
      <c r="S993" s="209" t="s">
        <v>72</v>
      </c>
      <c r="T993" s="210"/>
      <c r="U993" s="211" t="s">
        <v>73</v>
      </c>
      <c r="V993" s="212"/>
      <c r="W993" s="22"/>
      <c r="X993" s="213" t="s">
        <v>74</v>
      </c>
      <c r="Y993" s="214"/>
      <c r="Z993" s="215" t="s">
        <v>75</v>
      </c>
      <c r="AA993" s="216"/>
      <c r="AB993" s="22"/>
      <c r="AC993" s="209" t="s">
        <v>76</v>
      </c>
      <c r="AD993" s="210"/>
      <c r="AE993" s="211" t="s">
        <v>77</v>
      </c>
      <c r="AF993" s="212"/>
      <c r="AG993" s="22"/>
      <c r="AH993" s="213" t="s">
        <v>78</v>
      </c>
      <c r="AI993" s="214"/>
      <c r="AJ993" s="215" t="s">
        <v>79</v>
      </c>
      <c r="AK993" s="216"/>
      <c r="AL993" s="22"/>
      <c r="AM993" s="44" t="s">
        <v>6</v>
      </c>
      <c r="AO993" s="135" t="s">
        <v>42</v>
      </c>
      <c r="AP993" s="33"/>
      <c r="AQ993" s="32"/>
      <c r="AR993" s="32"/>
      <c r="AS993" s="32"/>
      <c r="AT993" s="32"/>
    </row>
    <row r="994" spans="2:46" ht="18.649999999999999" customHeight="1" thickTop="1" thickBot="1">
      <c r="D994" s="1">
        <v>0</v>
      </c>
      <c r="E994" s="8">
        <f t="shared" ref="E994" si="4445">$E$9*$B991</f>
        <v>1.6094564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4446">D994*I991+F994*I994-E994*J991-G994*J994</f>
        <v>0</v>
      </c>
      <c r="O994" s="9">
        <f t="shared" ref="O994" si="4447">(D994*J991+E994*I991+F994*J994+G994*I994)</f>
        <v>1.6094564</v>
      </c>
      <c r="P994" s="2">
        <f t="shared" ref="P994" si="4448">D994*K991+F994*K994-E994*L991-G994*L994</f>
        <v>4.1981175096093457</v>
      </c>
      <c r="Q994" s="8">
        <f t="shared" ref="Q994" si="4449">(D994*L991+E994*K991+F994*L994+G994*K994)</f>
        <v>0</v>
      </c>
      <c r="S994" s="1">
        <v>0</v>
      </c>
      <c r="T994" s="8">
        <f t="shared" ref="T994" si="4450">$T$9*$B991</f>
        <v>3.4343835999999999</v>
      </c>
      <c r="U994" s="2">
        <v>1</v>
      </c>
      <c r="V994" s="8">
        <v>0</v>
      </c>
      <c r="X994" s="1">
        <f t="shared" ref="X994" si="4451">N994*S991+P994*S994-O994*T991-Q994*T994</f>
        <v>0</v>
      </c>
      <c r="Y994" s="9">
        <f t="shared" ref="Y994" si="4452">(N994*T991+O994*S991+P994*T994+Q994*S994)</f>
        <v>16.02740232587518</v>
      </c>
      <c r="Z994" s="2">
        <f t="shared" ref="Z994" si="4453">N994*U991+P994*U994-O994*V991-Q994*V994</f>
        <v>4.1981175096093457</v>
      </c>
      <c r="AA994" s="8">
        <f t="shared" ref="AA994" si="4454">(N994*V991+O994*U991+P994*V994+Q994*U994)</f>
        <v>0</v>
      </c>
      <c r="AB994" s="22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4455">X994*AC991+Z994*AC994-Y994*AD991-AA994*AD994</f>
        <v>0</v>
      </c>
      <c r="AI994" s="9">
        <f t="shared" ref="AI994" si="4456">(X994*AD991+Y994*AC991+Z994*AD994+AA994*AC994)</f>
        <v>16.02740232587518</v>
      </c>
      <c r="AJ994" s="2">
        <f t="shared" ref="AJ994" si="4457">X994*AE991+Z994*AE994-Y994*AF991-AA994*AF994</f>
        <v>-32.702726098431704</v>
      </c>
      <c r="AK994" s="8">
        <f t="shared" ref="AK994" si="4458">(X994*AF991+Y994*AE991+Z994*AF994+AA994*AE994)</f>
        <v>0</v>
      </c>
      <c r="AM994" s="45">
        <f t="shared" ref="AM994" si="4459">(180/PI())*ATAN(-1*(($AH$9*AJ991+AL991+$AH$9*AJ994+AL994)/($AH$9*AI991+AK991+$AH$9*AI994+AK994)))</f>
        <v>45.573170084941076</v>
      </c>
      <c r="AO994" s="206">
        <f t="shared" ref="AO994" si="4460">20*LOG(((($AH$9*AH991+AJ991-$AH$9*AH994-AJ994)^2+($AH$9*AI991+AK991-$AH$9*AI994-AK994)^2)/(($AH$9*AH991+AJ991+$AH$9*AH994+AJ994)^2+($AH$9*AI991+AK991+$AH$9*AI994+AK994)^2))^0.5)</f>
        <v>-1.0563906379982387E-2</v>
      </c>
      <c r="AP994" s="33"/>
      <c r="AQ994" s="32"/>
      <c r="AR994" s="32"/>
      <c r="AS994" s="32"/>
      <c r="AT994" s="32"/>
    </row>
    <row r="995" spans="2:46" ht="18.649999999999999" customHeight="1">
      <c r="AO995" s="33"/>
      <c r="AP995" s="33"/>
    </row>
    <row r="996" spans="2:46" ht="18.649999999999999" customHeight="1" thickBot="1">
      <c r="D996" s="22" t="s">
        <v>80</v>
      </c>
      <c r="E996" s="22"/>
      <c r="F996" s="22"/>
      <c r="G996" s="22"/>
      <c r="H996" s="22"/>
      <c r="I996" s="22" t="s">
        <v>81</v>
      </c>
      <c r="J996" s="22"/>
      <c r="K996" s="22"/>
      <c r="L996" s="22"/>
      <c r="M996" s="23"/>
      <c r="N996" s="23"/>
      <c r="O996" s="24" t="s">
        <v>82</v>
      </c>
      <c r="P996" s="23"/>
      <c r="Q996" s="23"/>
      <c r="R996" s="23"/>
      <c r="S996" s="22"/>
      <c r="T996" s="22" t="s">
        <v>83</v>
      </c>
      <c r="U996" s="23"/>
      <c r="V996" s="23"/>
      <c r="W996" s="23"/>
      <c r="X996" s="23"/>
      <c r="Y996" s="24" t="s">
        <v>84</v>
      </c>
      <c r="Z996" s="23"/>
      <c r="AA996" s="23"/>
      <c r="AB996" s="23"/>
      <c r="AC996" s="24" t="s">
        <v>85</v>
      </c>
      <c r="AD996" s="22"/>
      <c r="AE996" s="22"/>
      <c r="AF996" s="22"/>
      <c r="AG996" s="22"/>
      <c r="AH996" s="23"/>
      <c r="AI996" s="24" t="s">
        <v>86</v>
      </c>
      <c r="AJ996" s="23"/>
      <c r="AK996" s="23"/>
      <c r="AL996" s="22"/>
    </row>
    <row r="997" spans="2:46" ht="18.649999999999999" customHeight="1" thickBot="1">
      <c r="B997" s="11"/>
      <c r="D997" s="217" t="s">
        <v>55</v>
      </c>
      <c r="E997" s="218"/>
      <c r="F997" s="219" t="s">
        <v>56</v>
      </c>
      <c r="G997" s="220"/>
      <c r="H997" s="204"/>
      <c r="I997" s="217" t="s">
        <v>87</v>
      </c>
      <c r="J997" s="218"/>
      <c r="K997" s="219" t="s">
        <v>88</v>
      </c>
      <c r="L997" s="220"/>
      <c r="M997" s="23"/>
      <c r="N997" s="213" t="s">
        <v>57</v>
      </c>
      <c r="O997" s="214"/>
      <c r="P997" s="215" t="s">
        <v>58</v>
      </c>
      <c r="Q997" s="216"/>
      <c r="R997" s="23"/>
      <c r="S997" s="217" t="s">
        <v>59</v>
      </c>
      <c r="T997" s="218"/>
      <c r="U997" s="219" t="s">
        <v>60</v>
      </c>
      <c r="V997" s="220"/>
      <c r="W997" s="22"/>
      <c r="X997" s="213" t="s">
        <v>61</v>
      </c>
      <c r="Y997" s="214"/>
      <c r="Z997" s="215" t="s">
        <v>62</v>
      </c>
      <c r="AA997" s="216"/>
      <c r="AB997" s="22"/>
      <c r="AC997" s="217" t="s">
        <v>63</v>
      </c>
      <c r="AD997" s="218"/>
      <c r="AE997" s="219" t="s">
        <v>89</v>
      </c>
      <c r="AF997" s="220"/>
      <c r="AG997" s="22"/>
      <c r="AH997" s="213" t="s">
        <v>64</v>
      </c>
      <c r="AI997" s="214"/>
      <c r="AJ997" s="215" t="s">
        <v>65</v>
      </c>
      <c r="AK997" s="216"/>
      <c r="AL997" s="22"/>
      <c r="AM997" s="25" t="s">
        <v>2</v>
      </c>
      <c r="AO997" s="132" t="s">
        <v>41</v>
      </c>
      <c r="AQ997" s="32"/>
      <c r="AR997" s="32"/>
      <c r="AS997" s="32"/>
      <c r="AT997" s="32"/>
    </row>
    <row r="998" spans="2:46" ht="18.649999999999999" customHeight="1" thickTop="1" thickBot="1">
      <c r="B998" s="36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9">
        <f t="shared" ref="L998" si="4461">IF(0=(1-$J$9*$K$9*$B998^2),10^14,$B998*$K$9/(1-$J$9*$K$9*$B998^2))</f>
        <v>-1.9534501011441037</v>
      </c>
      <c r="N998" s="1">
        <f t="shared" ref="N998" si="4462">D998*I998+F998*I1001-E998*J998-G998*J1001</f>
        <v>1</v>
      </c>
      <c r="O998" s="9">
        <f t="shared" ref="O998" si="4463">(D998*J998+E998*I998+F998*J1001+G998*I1001)</f>
        <v>0</v>
      </c>
      <c r="P998" s="2">
        <f t="shared" ref="P998" si="4464">D998*K998+F998*K1001-E998*L998-G998*L1001</f>
        <v>0</v>
      </c>
      <c r="Q998" s="8">
        <f t="shared" ref="Q998" si="4465">(D998*L998+E998*K998+F998*L1001+G998*K1001)</f>
        <v>-1.9534501011441037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4466">N998*S998+P998*S1001-O998*T998-Q998*T1001</f>
        <v>7.7561427442439008</v>
      </c>
      <c r="Y998" s="9">
        <f t="shared" ref="Y998" si="4467">(N998*T998+O998*S998+P998*T1001+Q998*S1001)</f>
        <v>0</v>
      </c>
      <c r="Z998" s="2">
        <f t="shared" ref="Z998" si="4468">N998*U998+P998*U1001-O998*V998-Q998*V1001</f>
        <v>0</v>
      </c>
      <c r="AA998" s="8">
        <f t="shared" ref="AA998" si="4469">(N998*V998+O998*U998+P998*V1001+Q998*U1001)</f>
        <v>-1.9534501011441037</v>
      </c>
      <c r="AB998" s="22"/>
      <c r="AC998" s="1">
        <v>1</v>
      </c>
      <c r="AD998" s="9">
        <v>0</v>
      </c>
      <c r="AE998" s="2">
        <v>0</v>
      </c>
      <c r="AF998" s="9">
        <f t="shared" ref="AF998" si="4470">$B998*$AE$9</f>
        <v>2.3185734</v>
      </c>
      <c r="AH998" s="1">
        <f t="shared" ref="AH998" si="4471">X998*AC998+Z998*AC1001-Y998*AD998-AA998*AD1001</f>
        <v>7.7561427442439008</v>
      </c>
      <c r="AI998" s="9">
        <f t="shared" ref="AI998" si="4472">(X998*AD998+Y998*AC998+Z998*AD1001+AA998*AC1001)</f>
        <v>0</v>
      </c>
      <c r="AJ998" s="2">
        <f t="shared" ref="AJ998" si="4473">X998*AE998+Z998*AE1001-Y998*AF998-AA998*AF1001</f>
        <v>0</v>
      </c>
      <c r="AK998" s="8">
        <f t="shared" ref="AK998" si="4474">(X998*AF998+Y998*AE998+Z998*AF1001+AA998*AE1001)</f>
        <v>16.02973615226281</v>
      </c>
      <c r="AM998" s="26">
        <f t="shared" ref="AM998" si="4475">20*LOG((2*$AH$9)/(($AH$9*AH998+AJ998+$AH$9*AH1001+AJ1001)^2+($AH$9*AI998+AK998+$AH$9*AI1001+AK1001)^2)^0.5)</f>
        <v>-26.193663160926427</v>
      </c>
      <c r="AO998" s="133">
        <f t="shared" ref="AO998" si="4476">((AI998^2+AJ998^2+AK998^2+AL998^2)/(AI1001^2+AJ1001^2+AK1001^2+AL1001^2))^0.5</f>
        <v>0.43693230521366416</v>
      </c>
      <c r="AP998" s="13"/>
      <c r="AQ998" s="32"/>
      <c r="AR998" s="32"/>
      <c r="AS998" s="32"/>
      <c r="AT998" s="32"/>
    </row>
    <row r="999" spans="2:46" ht="18.649999999999999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O999" s="134"/>
      <c r="AP999" s="33"/>
      <c r="AQ999" s="32"/>
      <c r="AR999" s="32"/>
      <c r="AS999" s="32"/>
      <c r="AT999" s="32"/>
    </row>
    <row r="1000" spans="2:46" ht="18.649999999999999" customHeight="1" thickBot="1">
      <c r="D1000" s="209" t="s">
        <v>66</v>
      </c>
      <c r="E1000" s="210"/>
      <c r="F1000" s="211" t="s">
        <v>67</v>
      </c>
      <c r="G1000" s="212"/>
      <c r="H1000" s="204"/>
      <c r="I1000" s="209" t="s">
        <v>68</v>
      </c>
      <c r="J1000" s="210"/>
      <c r="K1000" s="211" t="s">
        <v>69</v>
      </c>
      <c r="L1000" s="212"/>
      <c r="N1000" s="213" t="s">
        <v>70</v>
      </c>
      <c r="O1000" s="214"/>
      <c r="P1000" s="215" t="s">
        <v>71</v>
      </c>
      <c r="Q1000" s="216"/>
      <c r="S1000" s="209" t="s">
        <v>72</v>
      </c>
      <c r="T1000" s="210"/>
      <c r="U1000" s="211" t="s">
        <v>73</v>
      </c>
      <c r="V1000" s="212"/>
      <c r="W1000" s="22"/>
      <c r="X1000" s="213" t="s">
        <v>74</v>
      </c>
      <c r="Y1000" s="214"/>
      <c r="Z1000" s="215" t="s">
        <v>75</v>
      </c>
      <c r="AA1000" s="216"/>
      <c r="AB1000" s="22"/>
      <c r="AC1000" s="209" t="s">
        <v>76</v>
      </c>
      <c r="AD1000" s="210"/>
      <c r="AE1000" s="211" t="s">
        <v>77</v>
      </c>
      <c r="AF1000" s="212"/>
      <c r="AG1000" s="22"/>
      <c r="AH1000" s="213" t="s">
        <v>78</v>
      </c>
      <c r="AI1000" s="214"/>
      <c r="AJ1000" s="215" t="s">
        <v>79</v>
      </c>
      <c r="AK1000" s="216"/>
      <c r="AL1000" s="22"/>
      <c r="AM1000" s="44" t="s">
        <v>6</v>
      </c>
      <c r="AO1000" s="135" t="s">
        <v>42</v>
      </c>
      <c r="AP1000" s="33"/>
      <c r="AQ1000" s="32"/>
      <c r="AR1000" s="32"/>
      <c r="AS1000" s="32"/>
      <c r="AT1000" s="32"/>
    </row>
    <row r="1001" spans="2:46" ht="18.649999999999999" customHeight="1" thickTop="1" thickBot="1">
      <c r="D1001" s="1">
        <v>0</v>
      </c>
      <c r="E1001" s="8">
        <f t="shared" ref="E1001" si="4477">$E$9*$B998</f>
        <v>1.6207906000000001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4478">D1001*I998+F1001*I1001-E1001*J998-G1001*J1001</f>
        <v>0</v>
      </c>
      <c r="O1001" s="9">
        <f t="shared" ref="O1001" si="4479">(D1001*J998+E1001*I998+F1001*J1001+G1001*I1001)</f>
        <v>1.6207906000000001</v>
      </c>
      <c r="P1001" s="2">
        <f t="shared" ref="P1001" si="4480">D1001*K998+F1001*K1001-E1001*L998-G1001*L1001</f>
        <v>4.166133561503413</v>
      </c>
      <c r="Q1001" s="8">
        <f t="shared" ref="Q1001" si="4481">(D1001*L998+E1001*K998+F1001*L1001+G1001*K1001)</f>
        <v>0</v>
      </c>
      <c r="S1001" s="1">
        <v>0</v>
      </c>
      <c r="T1001" s="8">
        <f t="shared" ref="T1001" si="4482">$T$9*$B998</f>
        <v>3.4585693999999996</v>
      </c>
      <c r="U1001" s="2">
        <v>1</v>
      </c>
      <c r="V1001" s="8">
        <v>0</v>
      </c>
      <c r="X1001" s="1">
        <f t="shared" ref="X1001" si="4483">N1001*S998+P1001*S1001-O1001*T998-Q1001*T1001</f>
        <v>0</v>
      </c>
      <c r="Y1001" s="9">
        <f t="shared" ref="Y1001" si="4484">(N1001*T998+O1001*S998+P1001*T1001+Q1001*S1001)</f>
        <v>16.029652652128721</v>
      </c>
      <c r="Z1001" s="2">
        <f t="shared" ref="Z1001" si="4485">N1001*U998+P1001*U1001-O1001*V998-Q1001*V1001</f>
        <v>4.166133561503413</v>
      </c>
      <c r="AA1001" s="8">
        <f t="shared" ref="AA1001" si="4486">(N1001*V998+O1001*U998+P1001*V1001+Q1001*U1001)</f>
        <v>0</v>
      </c>
      <c r="AB1001" s="22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4487">X1001*AC998+Z1001*AC1001-Y1001*AD998-AA1001*AD1001</f>
        <v>0</v>
      </c>
      <c r="AI1001" s="9">
        <f t="shared" ref="AI1001" si="4488">(X1001*AD998+Y1001*AC998+Z1001*AD1001+AA1001*AC1001)</f>
        <v>16.029652652128721</v>
      </c>
      <c r="AJ1001" s="2">
        <f t="shared" ref="AJ1001" si="4489">X1001*AE998+Z1001*AE1001-Y1001*AF998-AA1001*AF1001</f>
        <v>-32.999792688961691</v>
      </c>
      <c r="AK1001" s="8">
        <f t="shared" ref="AK1001" si="4490">(X1001*AF998+Y1001*AE998+Z1001*AF1001+AA1001*AE1001)</f>
        <v>0</v>
      </c>
      <c r="AM1001" s="45">
        <f t="shared" ref="AM1001" si="4491">(180/PI())*ATAN(-1*(($AH$9*AJ998+AL998+$AH$9*AJ1001+AL1001)/($AH$9*AI998+AK998+$AH$9*AI1001+AK1001)))</f>
        <v>45.828129409240866</v>
      </c>
      <c r="AO1001" s="206">
        <f t="shared" ref="AO1001" si="4492">20*LOG(((($AH$9*AH998+AJ998-$AH$9*AH1001-AJ1001)^2+($AH$9*AI998+AK998-$AH$9*AI1001-AK1001)^2)/(($AH$9*AH998+AJ998+$AH$9*AH1001+AJ1001)^2+($AH$9*AI998+AK998+$AH$9*AI1001+AK1001)^2))^0.5)</f>
        <v>-1.0445763255374304E-2</v>
      </c>
      <c r="AP1001" s="33"/>
      <c r="AQ1001" s="32"/>
      <c r="AR1001" s="32"/>
      <c r="AS1001" s="32"/>
      <c r="AT1001" s="32"/>
    </row>
    <row r="1002" spans="2:46" ht="18.649999999999999" customHeight="1">
      <c r="AO1002" s="33"/>
      <c r="AP1002" s="33"/>
    </row>
    <row r="1003" spans="2:46" ht="18.649999999999999" customHeight="1" thickBot="1">
      <c r="D1003" s="22" t="s">
        <v>80</v>
      </c>
      <c r="E1003" s="22"/>
      <c r="F1003" s="22"/>
      <c r="G1003" s="22"/>
      <c r="H1003" s="22"/>
      <c r="I1003" s="22" t="s">
        <v>81</v>
      </c>
      <c r="J1003" s="22"/>
      <c r="K1003" s="22"/>
      <c r="L1003" s="22"/>
      <c r="M1003" s="23"/>
      <c r="N1003" s="23"/>
      <c r="O1003" s="24" t="s">
        <v>82</v>
      </c>
      <c r="P1003" s="23"/>
      <c r="Q1003" s="23"/>
      <c r="R1003" s="23"/>
      <c r="S1003" s="22"/>
      <c r="T1003" s="22" t="s">
        <v>83</v>
      </c>
      <c r="U1003" s="23"/>
      <c r="V1003" s="23"/>
      <c r="W1003" s="23"/>
      <c r="X1003" s="23"/>
      <c r="Y1003" s="24" t="s">
        <v>84</v>
      </c>
      <c r="Z1003" s="23"/>
      <c r="AA1003" s="23"/>
      <c r="AB1003" s="23"/>
      <c r="AC1003" s="24" t="s">
        <v>85</v>
      </c>
      <c r="AD1003" s="22"/>
      <c r="AE1003" s="22"/>
      <c r="AF1003" s="22"/>
      <c r="AG1003" s="22"/>
      <c r="AH1003" s="23"/>
      <c r="AI1003" s="24" t="s">
        <v>86</v>
      </c>
      <c r="AJ1003" s="23"/>
      <c r="AK1003" s="23"/>
      <c r="AL1003" s="22"/>
    </row>
    <row r="1004" spans="2:46" ht="18.649999999999999" customHeight="1" thickBot="1">
      <c r="B1004" s="11"/>
      <c r="D1004" s="217" t="s">
        <v>55</v>
      </c>
      <c r="E1004" s="218"/>
      <c r="F1004" s="219" t="s">
        <v>56</v>
      </c>
      <c r="G1004" s="220"/>
      <c r="H1004" s="204"/>
      <c r="I1004" s="217" t="s">
        <v>87</v>
      </c>
      <c r="J1004" s="218"/>
      <c r="K1004" s="219" t="s">
        <v>88</v>
      </c>
      <c r="L1004" s="220"/>
      <c r="M1004" s="23"/>
      <c r="N1004" s="213" t="s">
        <v>57</v>
      </c>
      <c r="O1004" s="214"/>
      <c r="P1004" s="215" t="s">
        <v>58</v>
      </c>
      <c r="Q1004" s="216"/>
      <c r="R1004" s="23"/>
      <c r="S1004" s="217" t="s">
        <v>59</v>
      </c>
      <c r="T1004" s="218"/>
      <c r="U1004" s="219" t="s">
        <v>60</v>
      </c>
      <c r="V1004" s="220"/>
      <c r="W1004" s="22"/>
      <c r="X1004" s="213" t="s">
        <v>61</v>
      </c>
      <c r="Y1004" s="214"/>
      <c r="Z1004" s="215" t="s">
        <v>62</v>
      </c>
      <c r="AA1004" s="216"/>
      <c r="AB1004" s="22"/>
      <c r="AC1004" s="217" t="s">
        <v>63</v>
      </c>
      <c r="AD1004" s="218"/>
      <c r="AE1004" s="219" t="s">
        <v>89</v>
      </c>
      <c r="AF1004" s="220"/>
      <c r="AG1004" s="22"/>
      <c r="AH1004" s="213" t="s">
        <v>64</v>
      </c>
      <c r="AI1004" s="214"/>
      <c r="AJ1004" s="215" t="s">
        <v>65</v>
      </c>
      <c r="AK1004" s="216"/>
      <c r="AL1004" s="22"/>
      <c r="AM1004" s="25" t="s">
        <v>2</v>
      </c>
      <c r="AO1004" s="132" t="s">
        <v>41</v>
      </c>
      <c r="AQ1004" s="32"/>
      <c r="AR1004" s="32"/>
      <c r="AS1004" s="32"/>
      <c r="AT1004" s="32"/>
    </row>
    <row r="1005" spans="2:46" ht="18.649999999999999" customHeight="1" thickTop="1" thickBot="1">
      <c r="B1005" s="36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9">
        <f t="shared" ref="L1005" si="4493">IF(0=(1-$J$9*$K$9*$B1005^2),10^14,$B1005*$K$9/(1-$J$9*$K$9*$B1005^2))</f>
        <v>-1.921070966473915</v>
      </c>
      <c r="N1005" s="1">
        <f t="shared" ref="N1005" si="4494">D1005*I1005+F1005*I1008-E1005*J1005-G1005*J1008</f>
        <v>1</v>
      </c>
      <c r="O1005" s="9">
        <f t="shared" ref="O1005" si="4495">(D1005*J1005+E1005*I1005+F1005*J1008+G1005*I1008)</f>
        <v>0</v>
      </c>
      <c r="P1005" s="2">
        <f t="shared" ref="P1005" si="4496">D1005*K1005+F1005*K1008-E1005*L1005-G1005*L1008</f>
        <v>0</v>
      </c>
      <c r="Q1005" s="8">
        <f t="shared" ref="Q1005" si="4497">(D1005*L1005+E1005*K1005+F1005*L1008+G1005*K1008)</f>
        <v>-1.921070966473915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4498">N1005*S1005+P1005*S1008-O1005*T1005-Q1005*T1008</f>
        <v>7.6906198980560525</v>
      </c>
      <c r="Y1005" s="9">
        <f t="shared" ref="Y1005" si="4499">(N1005*T1005+O1005*S1005+P1005*T1008+Q1005*S1008)</f>
        <v>0</v>
      </c>
      <c r="Z1005" s="2">
        <f t="shared" ref="Z1005" si="4500">N1005*U1005+P1005*U1008-O1005*V1005-Q1005*V1008</f>
        <v>0</v>
      </c>
      <c r="AA1005" s="8">
        <f t="shared" ref="AA1005" si="4501">(N1005*V1005+O1005*U1005+P1005*V1008+Q1005*U1008)</f>
        <v>-1.921070966473915</v>
      </c>
      <c r="AB1005" s="22"/>
      <c r="AC1005" s="1">
        <v>1</v>
      </c>
      <c r="AD1005" s="9">
        <v>0</v>
      </c>
      <c r="AE1005" s="2">
        <v>0</v>
      </c>
      <c r="AF1005" s="9">
        <f t="shared" ref="AF1005" si="4502">$B1005*$AE$9</f>
        <v>2.3347872000000001</v>
      </c>
      <c r="AH1005" s="1">
        <f t="shared" ref="AH1005" si="4503">X1005*AC1005+Z1005*AC1008-Y1005*AD1005-AA1005*AD1008</f>
        <v>7.6906198980560525</v>
      </c>
      <c r="AI1005" s="9">
        <f t="shared" ref="AI1005" si="4504">(X1005*AD1005+Y1005*AC1005+Z1005*AD1008+AA1005*AC1008)</f>
        <v>0</v>
      </c>
      <c r="AJ1005" s="2">
        <f t="shared" ref="AJ1005" si="4505">X1005*AE1005+Z1005*AE1008-Y1005*AF1005-AA1005*AF1008</f>
        <v>0</v>
      </c>
      <c r="AK1005" s="8">
        <f t="shared" ref="AK1005" si="4506">(X1005*AF1005+Y1005*AE1005+Z1005*AF1008+AA1005*AE1008)</f>
        <v>16.034889931572661</v>
      </c>
      <c r="AM1005" s="26">
        <f t="shared" ref="AM1005" si="4507">20*LOG((2*$AH$9)/(($AH$9*AH1005+AJ1005+$AH$9*AH1008+AJ1008)^2+($AH$9*AI1005+AK1005+$AH$9*AI1008+AK1008)^2)^0.5)</f>
        <v>-26.243930924287486</v>
      </c>
      <c r="AO1005" s="133">
        <f t="shared" ref="AO1005" si="4508">((AI1005^2+AJ1005^2+AK1005^2+AL1005^2)/(AI1008^2+AJ1008^2+AK1008^2+AL1008^2))^0.5</f>
        <v>0.43382449372293502</v>
      </c>
      <c r="AP1005" s="13"/>
      <c r="AQ1005" s="32"/>
      <c r="AR1005" s="32"/>
      <c r="AS1005" s="32"/>
      <c r="AT1005" s="32"/>
    </row>
    <row r="1006" spans="2:46" ht="18.649999999999999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O1006" s="134"/>
      <c r="AP1006" s="33"/>
      <c r="AQ1006" s="32"/>
      <c r="AR1006" s="32"/>
      <c r="AS1006" s="32"/>
      <c r="AT1006" s="32"/>
    </row>
    <row r="1007" spans="2:46" ht="18.649999999999999" customHeight="1" thickBot="1">
      <c r="D1007" s="209" t="s">
        <v>66</v>
      </c>
      <c r="E1007" s="210"/>
      <c r="F1007" s="211" t="s">
        <v>67</v>
      </c>
      <c r="G1007" s="212"/>
      <c r="H1007" s="204"/>
      <c r="I1007" s="209" t="s">
        <v>68</v>
      </c>
      <c r="J1007" s="210"/>
      <c r="K1007" s="211" t="s">
        <v>69</v>
      </c>
      <c r="L1007" s="212"/>
      <c r="N1007" s="213" t="s">
        <v>70</v>
      </c>
      <c r="O1007" s="214"/>
      <c r="P1007" s="215" t="s">
        <v>71</v>
      </c>
      <c r="Q1007" s="216"/>
      <c r="S1007" s="209" t="s">
        <v>72</v>
      </c>
      <c r="T1007" s="210"/>
      <c r="U1007" s="211" t="s">
        <v>73</v>
      </c>
      <c r="V1007" s="212"/>
      <c r="W1007" s="22"/>
      <c r="X1007" s="213" t="s">
        <v>74</v>
      </c>
      <c r="Y1007" s="214"/>
      <c r="Z1007" s="215" t="s">
        <v>75</v>
      </c>
      <c r="AA1007" s="216"/>
      <c r="AB1007" s="22"/>
      <c r="AC1007" s="209" t="s">
        <v>76</v>
      </c>
      <c r="AD1007" s="210"/>
      <c r="AE1007" s="211" t="s">
        <v>77</v>
      </c>
      <c r="AF1007" s="212"/>
      <c r="AG1007" s="22"/>
      <c r="AH1007" s="213" t="s">
        <v>78</v>
      </c>
      <c r="AI1007" s="214"/>
      <c r="AJ1007" s="215" t="s">
        <v>79</v>
      </c>
      <c r="AK1007" s="216"/>
      <c r="AL1007" s="22"/>
      <c r="AM1007" s="44" t="s">
        <v>6</v>
      </c>
      <c r="AO1007" s="135" t="s">
        <v>42</v>
      </c>
      <c r="AP1007" s="33"/>
      <c r="AQ1007" s="32"/>
      <c r="AR1007" s="32"/>
      <c r="AS1007" s="32"/>
      <c r="AT1007" s="32"/>
    </row>
    <row r="1008" spans="2:46" ht="18.649999999999999" customHeight="1" thickTop="1" thickBot="1">
      <c r="D1008" s="1">
        <v>0</v>
      </c>
      <c r="E1008" s="8">
        <f t="shared" ref="E1008" si="4509">$E$9*$B1005</f>
        <v>1.6321248000000002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4510">D1008*I1005+F1008*I1008-E1008*J1005-G1008*J1008</f>
        <v>0</v>
      </c>
      <c r="O1008" s="9">
        <f t="shared" ref="O1008" si="4511">(D1008*J1005+E1008*I1005+F1008*J1008+G1008*I1008)</f>
        <v>1.6321248000000002</v>
      </c>
      <c r="P1008" s="2">
        <f t="shared" ref="P1008" si="4512">D1008*K1005+F1008*K1008-E1008*L1005-G1008*L1008</f>
        <v>4.1354275669420453</v>
      </c>
      <c r="Q1008" s="8">
        <f t="shared" ref="Q1008" si="4513">(D1008*L1005+E1008*K1005+F1008*L1008+G1008*K1008)</f>
        <v>0</v>
      </c>
      <c r="S1008" s="1">
        <v>0</v>
      </c>
      <c r="T1008" s="8">
        <f t="shared" ref="T1008" si="4514">$T$9*$B1005</f>
        <v>3.4827551999999997</v>
      </c>
      <c r="U1008" s="2">
        <v>1</v>
      </c>
      <c r="V1008" s="8">
        <v>0</v>
      </c>
      <c r="X1008" s="1">
        <f t="shared" ref="X1008" si="4515">N1008*S1005+P1008*S1008-O1008*T1005-Q1008*T1008</f>
        <v>0</v>
      </c>
      <c r="Y1008" s="9">
        <f t="shared" ref="Y1008" si="4516">(N1008*T1005+O1008*S1005+P1008*T1008+Q1008*S1008)</f>
        <v>16.034806662990757</v>
      </c>
      <c r="Z1008" s="2">
        <f t="shared" ref="Z1008" si="4517">N1008*U1005+P1008*U1008-O1008*V1005-Q1008*V1008</f>
        <v>4.1354275669420453</v>
      </c>
      <c r="AA1008" s="8">
        <f t="shared" ref="AA1008" si="4518">(N1008*V1005+O1008*U1005+P1008*V1008+Q1008*U1008)</f>
        <v>0</v>
      </c>
      <c r="AB1008" s="22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4519">X1008*AC1005+Z1008*AC1008-Y1008*AD1005-AA1008*AD1008</f>
        <v>0</v>
      </c>
      <c r="AI1008" s="9">
        <f t="shared" ref="AI1008" si="4520">(X1008*AD1005+Y1008*AC1005+Z1008*AD1008+AA1008*AC1008)</f>
        <v>16.034806662990757</v>
      </c>
      <c r="AJ1008" s="2">
        <f t="shared" ref="AJ1008" si="4521">X1008*AE1005+Z1008*AE1008-Y1008*AF1005-AA1008*AF1008</f>
        <v>-33.302433784283494</v>
      </c>
      <c r="AK1008" s="8">
        <f t="shared" ref="AK1008" si="4522">(X1008*AF1005+Y1008*AE1005+Z1008*AF1008+AA1008*AE1008)</f>
        <v>0</v>
      </c>
      <c r="AM1008" s="45">
        <f t="shared" ref="AM1008" si="4523">(180/PI())*ATAN(-1*(($AH$9*AJ1005+AL1005+$AH$9*AJ1008+AL1008)/($AH$9*AI1005+AK1005+$AH$9*AI1008+AK1008)))</f>
        <v>46.080311558267645</v>
      </c>
      <c r="AO1008" s="206">
        <f t="shared" ref="AO1008" si="4524">20*LOG(((($AH$9*AH1005+AJ1005-$AH$9*AH1008-AJ1008)^2+($AH$9*AI1005+AK1005-$AH$9*AI1008-AK1008)^2)/(($AH$9*AH1005+AJ1005+$AH$9*AH1008+AJ1008)^2+($AH$9*AI1005+AK1005+$AH$9*AI1008+AK1008)^2))^0.5)</f>
        <v>-1.0325411940146183E-2</v>
      </c>
      <c r="AP1008" s="33"/>
      <c r="AQ1008" s="32"/>
      <c r="AR1008" s="32"/>
      <c r="AS1008" s="32"/>
      <c r="AT1008" s="32"/>
    </row>
    <row r="1009" spans="2:46" ht="18.649999999999999" customHeight="1">
      <c r="AO1009" s="33"/>
      <c r="AP1009" s="33"/>
    </row>
    <row r="1010" spans="2:46" ht="18.649999999999999" customHeight="1" thickBot="1">
      <c r="D1010" s="22" t="s">
        <v>80</v>
      </c>
      <c r="E1010" s="22"/>
      <c r="F1010" s="22"/>
      <c r="G1010" s="22"/>
      <c r="H1010" s="22"/>
      <c r="I1010" s="22" t="s">
        <v>81</v>
      </c>
      <c r="J1010" s="22"/>
      <c r="K1010" s="22"/>
      <c r="L1010" s="22"/>
      <c r="M1010" s="23"/>
      <c r="N1010" s="23"/>
      <c r="O1010" s="24" t="s">
        <v>82</v>
      </c>
      <c r="P1010" s="23"/>
      <c r="Q1010" s="23"/>
      <c r="R1010" s="23"/>
      <c r="S1010" s="22"/>
      <c r="T1010" s="22" t="s">
        <v>83</v>
      </c>
      <c r="U1010" s="23"/>
      <c r="V1010" s="23"/>
      <c r="W1010" s="23"/>
      <c r="X1010" s="23"/>
      <c r="Y1010" s="24" t="s">
        <v>84</v>
      </c>
      <c r="Z1010" s="23"/>
      <c r="AA1010" s="23"/>
      <c r="AB1010" s="23"/>
      <c r="AC1010" s="24" t="s">
        <v>85</v>
      </c>
      <c r="AD1010" s="22"/>
      <c r="AE1010" s="22"/>
      <c r="AF1010" s="22"/>
      <c r="AG1010" s="22"/>
      <c r="AH1010" s="23"/>
      <c r="AI1010" s="24" t="s">
        <v>86</v>
      </c>
      <c r="AJ1010" s="23"/>
      <c r="AK1010" s="23"/>
      <c r="AL1010" s="22"/>
    </row>
    <row r="1011" spans="2:46" ht="18.649999999999999" customHeight="1" thickBot="1">
      <c r="B1011" s="11"/>
      <c r="D1011" s="217" t="s">
        <v>55</v>
      </c>
      <c r="E1011" s="218"/>
      <c r="F1011" s="219" t="s">
        <v>56</v>
      </c>
      <c r="G1011" s="220"/>
      <c r="H1011" s="204"/>
      <c r="I1011" s="217" t="s">
        <v>87</v>
      </c>
      <c r="J1011" s="218"/>
      <c r="K1011" s="219" t="s">
        <v>88</v>
      </c>
      <c r="L1011" s="220"/>
      <c r="M1011" s="23"/>
      <c r="N1011" s="213" t="s">
        <v>57</v>
      </c>
      <c r="O1011" s="214"/>
      <c r="P1011" s="215" t="s">
        <v>58</v>
      </c>
      <c r="Q1011" s="216"/>
      <c r="R1011" s="23"/>
      <c r="S1011" s="217" t="s">
        <v>59</v>
      </c>
      <c r="T1011" s="218"/>
      <c r="U1011" s="219" t="s">
        <v>60</v>
      </c>
      <c r="V1011" s="220"/>
      <c r="W1011" s="22"/>
      <c r="X1011" s="213" t="s">
        <v>61</v>
      </c>
      <c r="Y1011" s="214"/>
      <c r="Z1011" s="215" t="s">
        <v>62</v>
      </c>
      <c r="AA1011" s="216"/>
      <c r="AB1011" s="22"/>
      <c r="AC1011" s="217" t="s">
        <v>63</v>
      </c>
      <c r="AD1011" s="218"/>
      <c r="AE1011" s="219" t="s">
        <v>89</v>
      </c>
      <c r="AF1011" s="220"/>
      <c r="AG1011" s="22"/>
      <c r="AH1011" s="213" t="s">
        <v>64</v>
      </c>
      <c r="AI1011" s="214"/>
      <c r="AJ1011" s="215" t="s">
        <v>65</v>
      </c>
      <c r="AK1011" s="216"/>
      <c r="AL1011" s="22"/>
      <c r="AM1011" s="25" t="s">
        <v>2</v>
      </c>
      <c r="AO1011" s="132" t="s">
        <v>41</v>
      </c>
      <c r="AQ1011" s="32"/>
      <c r="AR1011" s="32"/>
      <c r="AS1011" s="32"/>
      <c r="AT1011" s="32"/>
    </row>
    <row r="1012" spans="2:46" ht="18.649999999999999" customHeight="1" thickTop="1" thickBot="1">
      <c r="B1012" s="36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9">
        <f t="shared" ref="L1012" si="4525">IF(0=(1-$J$9*$K$9*$B1012^2),10^14,$B1012*$K$9/(1-$J$9*$K$9*$B1012^2))</f>
        <v>-1.8898716305328978</v>
      </c>
      <c r="N1012" s="1">
        <f t="shared" ref="N1012" si="4526">D1012*I1012+F1012*I1015-E1012*J1012-G1012*J1015</f>
        <v>1</v>
      </c>
      <c r="O1012" s="9">
        <f t="shared" ref="O1012" si="4527">(D1012*J1012+E1012*I1012+F1012*J1015+G1012*I1015)</f>
        <v>0</v>
      </c>
      <c r="P1012" s="2">
        <f t="shared" ref="P1012" si="4528">D1012*K1012+F1012*K1015-E1012*L1012-G1012*L1015</f>
        <v>0</v>
      </c>
      <c r="Q1012" s="8">
        <f t="shared" ref="Q1012" si="4529">(D1012*L1012+E1012*K1012+F1012*L1015+G1012*K1015)</f>
        <v>-1.8898716305328978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4530">N1012*S1012+P1012*S1015-O1012*T1012-Q1012*T1015</f>
        <v>7.6276683058526711</v>
      </c>
      <c r="Y1012" s="9">
        <f t="shared" ref="Y1012" si="4531">(N1012*T1012+O1012*S1012+P1012*T1015+Q1012*S1015)</f>
        <v>0</v>
      </c>
      <c r="Z1012" s="2">
        <f t="shared" ref="Z1012" si="4532">N1012*U1012+P1012*U1015-O1012*V1012-Q1012*V1015</f>
        <v>0</v>
      </c>
      <c r="AA1012" s="8">
        <f t="shared" ref="AA1012" si="4533">(N1012*V1012+O1012*U1012+P1012*V1015+Q1012*U1015)</f>
        <v>-1.8898716305328978</v>
      </c>
      <c r="AB1012" s="22"/>
      <c r="AC1012" s="1">
        <v>1</v>
      </c>
      <c r="AD1012" s="9">
        <v>0</v>
      </c>
      <c r="AE1012" s="2">
        <v>0</v>
      </c>
      <c r="AF1012" s="9">
        <f t="shared" ref="AF1012" si="4534">$B1012*$AE$9</f>
        <v>2.3510010000000001</v>
      </c>
      <c r="AH1012" s="1">
        <f t="shared" ref="AH1012" si="4535">X1012*AC1012+Z1012*AC1015-Y1012*AD1012-AA1012*AD1015</f>
        <v>7.6276683058526711</v>
      </c>
      <c r="AI1012" s="9">
        <f t="shared" ref="AI1012" si="4536">(X1012*AD1012+Y1012*AC1012+Z1012*AD1015+AA1012*AC1015)</f>
        <v>0</v>
      </c>
      <c r="AJ1012" s="2">
        <f t="shared" ref="AJ1012" si="4537">X1012*AE1012+Z1012*AE1015-Y1012*AF1012-AA1012*AF1015</f>
        <v>0</v>
      </c>
      <c r="AK1012" s="8">
        <f t="shared" ref="AK1012" si="4538">(X1012*AF1012+Y1012*AE1012+Z1012*AF1015+AA1012*AE1015)</f>
        <v>16.042784184195039</v>
      </c>
      <c r="AM1012" s="26">
        <f t="shared" ref="AM1012" si="4539">20*LOG((2*$AH$9)/(($AH$9*AH1012+AJ1012+$AH$9*AH1015+AJ1015)^2+($AH$9*AI1012+AK1012+$AH$9*AI1015+AK1015)^2)^0.5)</f>
        <v>-26.295586362828889</v>
      </c>
      <c r="AO1012" s="133">
        <f t="shared" ref="AO1012" si="4540">((AI1012^2+AJ1012^2+AK1012^2+AL1012^2)/(AI1015^2+AJ1015^2+AK1015^2+AL1015^2))^0.5</f>
        <v>0.4307610277863288</v>
      </c>
      <c r="AP1012" s="13"/>
      <c r="AQ1012" s="32"/>
      <c r="AR1012" s="32"/>
      <c r="AS1012" s="32"/>
      <c r="AT1012" s="32"/>
    </row>
    <row r="1013" spans="2:46" ht="18.649999999999999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O1013" s="134"/>
      <c r="AP1013" s="33"/>
      <c r="AQ1013" s="32"/>
      <c r="AR1013" s="32"/>
      <c r="AS1013" s="32"/>
      <c r="AT1013" s="32"/>
    </row>
    <row r="1014" spans="2:46" ht="18.649999999999999" customHeight="1" thickBot="1">
      <c r="D1014" s="209" t="s">
        <v>66</v>
      </c>
      <c r="E1014" s="210"/>
      <c r="F1014" s="211" t="s">
        <v>67</v>
      </c>
      <c r="G1014" s="212"/>
      <c r="H1014" s="204"/>
      <c r="I1014" s="209" t="s">
        <v>68</v>
      </c>
      <c r="J1014" s="210"/>
      <c r="K1014" s="211" t="s">
        <v>69</v>
      </c>
      <c r="L1014" s="212"/>
      <c r="N1014" s="213" t="s">
        <v>70</v>
      </c>
      <c r="O1014" s="214"/>
      <c r="P1014" s="215" t="s">
        <v>71</v>
      </c>
      <c r="Q1014" s="216"/>
      <c r="S1014" s="209" t="s">
        <v>72</v>
      </c>
      <c r="T1014" s="210"/>
      <c r="U1014" s="211" t="s">
        <v>73</v>
      </c>
      <c r="V1014" s="212"/>
      <c r="W1014" s="22"/>
      <c r="X1014" s="213" t="s">
        <v>74</v>
      </c>
      <c r="Y1014" s="214"/>
      <c r="Z1014" s="215" t="s">
        <v>75</v>
      </c>
      <c r="AA1014" s="216"/>
      <c r="AB1014" s="22"/>
      <c r="AC1014" s="209" t="s">
        <v>76</v>
      </c>
      <c r="AD1014" s="210"/>
      <c r="AE1014" s="211" t="s">
        <v>77</v>
      </c>
      <c r="AF1014" s="212"/>
      <c r="AG1014" s="22"/>
      <c r="AH1014" s="213" t="s">
        <v>78</v>
      </c>
      <c r="AI1014" s="214"/>
      <c r="AJ1014" s="215" t="s">
        <v>79</v>
      </c>
      <c r="AK1014" s="216"/>
      <c r="AL1014" s="22"/>
      <c r="AM1014" s="44" t="s">
        <v>6</v>
      </c>
      <c r="AO1014" s="135" t="s">
        <v>42</v>
      </c>
      <c r="AP1014" s="33"/>
      <c r="AQ1014" s="32"/>
      <c r="AR1014" s="32"/>
      <c r="AS1014" s="32"/>
      <c r="AT1014" s="32"/>
    </row>
    <row r="1015" spans="2:46" ht="18.649999999999999" customHeight="1" thickTop="1" thickBot="1">
      <c r="D1015" s="1">
        <v>0</v>
      </c>
      <c r="E1015" s="8">
        <f t="shared" ref="E1015" si="4541">$E$9*$B1012</f>
        <v>1.643459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4542">D1015*I1012+F1015*I1015-E1015*J1012-G1015*J1015</f>
        <v>0</v>
      </c>
      <c r="O1015" s="9">
        <f t="shared" ref="O1015" si="4543">(D1015*J1012+E1015*I1012+F1015*J1015+G1015*I1015)</f>
        <v>1.643459</v>
      </c>
      <c r="P1015" s="2">
        <f t="shared" ref="P1015" si="4544">D1015*K1012+F1015*K1015-E1015*L1012-G1015*L1015</f>
        <v>4.1059265400439653</v>
      </c>
      <c r="Q1015" s="8">
        <f t="shared" ref="Q1015" si="4545">(D1015*L1012+E1015*K1012+F1015*L1015+G1015*K1015)</f>
        <v>0</v>
      </c>
      <c r="S1015" s="1">
        <v>0</v>
      </c>
      <c r="T1015" s="8">
        <f t="shared" ref="T1015" si="4546">$T$9*$B1012</f>
        <v>3.5069409999999999</v>
      </c>
      <c r="U1015" s="2">
        <v>1</v>
      </c>
      <c r="V1015" s="8">
        <v>0</v>
      </c>
      <c r="X1015" s="1">
        <f t="shared" ref="X1015" si="4547">N1015*S1012+P1015*S1015-O1015*T1012-Q1015*T1015</f>
        <v>0</v>
      </c>
      <c r="Y1015" s="9">
        <f t="shared" ref="Y1015" si="4548">(N1015*T1012+O1015*S1012+P1015*T1015+Q1015*S1015)</f>
        <v>16.042701126268323</v>
      </c>
      <c r="Z1015" s="2">
        <f t="shared" ref="Z1015" si="4549">N1015*U1012+P1015*U1015-O1015*V1012-Q1015*V1015</f>
        <v>4.1059265400439653</v>
      </c>
      <c r="AA1015" s="8">
        <f t="shared" ref="AA1015" si="4550">(N1015*V1012+O1015*U1012+P1015*V1015+Q1015*U1015)</f>
        <v>0</v>
      </c>
      <c r="AB1015" s="22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4551">X1015*AC1012+Z1015*AC1015-Y1015*AD1012-AA1015*AD1015</f>
        <v>0</v>
      </c>
      <c r="AI1015" s="9">
        <f t="shared" ref="AI1015" si="4552">(X1015*AD1012+Y1015*AC1012+Z1015*AD1015+AA1015*AC1015)</f>
        <v>16.042701126268323</v>
      </c>
      <c r="AJ1015" s="2">
        <f t="shared" ref="AJ1015" si="4553">X1015*AE1012+Z1015*AE1015-Y1015*AF1012-AA1015*AF1015</f>
        <v>-33.61047985051399</v>
      </c>
      <c r="AK1015" s="8">
        <f t="shared" ref="AK1015" si="4554">(X1015*AF1012+Y1015*AE1012+Z1015*AF1015+AA1015*AE1015)</f>
        <v>0</v>
      </c>
      <c r="AM1015" s="45">
        <f t="shared" ref="AM1015" si="4555">(180/PI())*ATAN(-1*(($AH$9*AJ1012+AL1012+$AH$9*AJ1015+AL1015)/($AH$9*AI1012+AK1012+$AH$9*AI1015+AK1015)))</f>
        <v>46.329762976412184</v>
      </c>
      <c r="AO1015" s="206">
        <f t="shared" ref="AO1015" si="4556">20*LOG(((($AH$9*AH1012+AJ1012-$AH$9*AH1015-AJ1015)^2+($AH$9*AI1012+AK1012-$AH$9*AI1015-AK1015)^2)/(($AH$9*AH1012+AJ1012+$AH$9*AH1015+AJ1015)^2+($AH$9*AI1012+AK1012+$AH$9*AI1015+AK1015)^2))^0.5)</f>
        <v>-1.0203184369947436E-2</v>
      </c>
      <c r="AP1015" s="33"/>
      <c r="AQ1015" s="32"/>
      <c r="AR1015" s="32"/>
      <c r="AS1015" s="32"/>
      <c r="AT1015" s="32"/>
    </row>
    <row r="1016" spans="2:46" ht="18.649999999999999" customHeight="1">
      <c r="AO1016" s="33"/>
      <c r="AP1016" s="33"/>
    </row>
    <row r="1017" spans="2:46" ht="18.649999999999999" customHeight="1" thickBot="1">
      <c r="D1017" s="22" t="s">
        <v>80</v>
      </c>
      <c r="E1017" s="22"/>
      <c r="F1017" s="22"/>
      <c r="G1017" s="22"/>
      <c r="H1017" s="22"/>
      <c r="I1017" s="22" t="s">
        <v>81</v>
      </c>
      <c r="J1017" s="22"/>
      <c r="K1017" s="22"/>
      <c r="L1017" s="22"/>
      <c r="M1017" s="23"/>
      <c r="N1017" s="23"/>
      <c r="O1017" s="24" t="s">
        <v>82</v>
      </c>
      <c r="P1017" s="23"/>
      <c r="Q1017" s="23"/>
      <c r="R1017" s="23"/>
      <c r="S1017" s="22"/>
      <c r="T1017" s="22" t="s">
        <v>83</v>
      </c>
      <c r="U1017" s="23"/>
      <c r="V1017" s="23"/>
      <c r="W1017" s="23"/>
      <c r="X1017" s="23"/>
      <c r="Y1017" s="24" t="s">
        <v>84</v>
      </c>
      <c r="Z1017" s="23"/>
      <c r="AA1017" s="23"/>
      <c r="AB1017" s="23"/>
      <c r="AC1017" s="24" t="s">
        <v>85</v>
      </c>
      <c r="AD1017" s="22"/>
      <c r="AE1017" s="22"/>
      <c r="AF1017" s="22"/>
      <c r="AG1017" s="22"/>
      <c r="AH1017" s="23"/>
      <c r="AI1017" s="24" t="s">
        <v>86</v>
      </c>
      <c r="AJ1017" s="23"/>
      <c r="AK1017" s="23"/>
      <c r="AL1017" s="22"/>
    </row>
    <row r="1018" spans="2:46" ht="18.649999999999999" customHeight="1" thickBot="1">
      <c r="B1018" s="11"/>
      <c r="D1018" s="217" t="s">
        <v>55</v>
      </c>
      <c r="E1018" s="218"/>
      <c r="F1018" s="219" t="s">
        <v>56</v>
      </c>
      <c r="G1018" s="220"/>
      <c r="H1018" s="204"/>
      <c r="I1018" s="217" t="s">
        <v>87</v>
      </c>
      <c r="J1018" s="218"/>
      <c r="K1018" s="219" t="s">
        <v>88</v>
      </c>
      <c r="L1018" s="220"/>
      <c r="M1018" s="23"/>
      <c r="N1018" s="213" t="s">
        <v>57</v>
      </c>
      <c r="O1018" s="214"/>
      <c r="P1018" s="215" t="s">
        <v>58</v>
      </c>
      <c r="Q1018" s="216"/>
      <c r="R1018" s="23"/>
      <c r="S1018" s="217" t="s">
        <v>59</v>
      </c>
      <c r="T1018" s="218"/>
      <c r="U1018" s="219" t="s">
        <v>60</v>
      </c>
      <c r="V1018" s="220"/>
      <c r="W1018" s="22"/>
      <c r="X1018" s="213" t="s">
        <v>61</v>
      </c>
      <c r="Y1018" s="214"/>
      <c r="Z1018" s="215" t="s">
        <v>62</v>
      </c>
      <c r="AA1018" s="216"/>
      <c r="AB1018" s="22"/>
      <c r="AC1018" s="217" t="s">
        <v>63</v>
      </c>
      <c r="AD1018" s="218"/>
      <c r="AE1018" s="219" t="s">
        <v>89</v>
      </c>
      <c r="AF1018" s="220"/>
      <c r="AG1018" s="22"/>
      <c r="AH1018" s="213" t="s">
        <v>64</v>
      </c>
      <c r="AI1018" s="214"/>
      <c r="AJ1018" s="215" t="s">
        <v>65</v>
      </c>
      <c r="AK1018" s="216"/>
      <c r="AL1018" s="22"/>
      <c r="AM1018" s="25" t="s">
        <v>2</v>
      </c>
      <c r="AO1018" s="132" t="s">
        <v>41</v>
      </c>
      <c r="AQ1018" s="32"/>
      <c r="AR1018" s="32"/>
      <c r="AS1018" s="32"/>
      <c r="AT1018" s="32"/>
    </row>
    <row r="1019" spans="2:46" ht="18.649999999999999" customHeight="1" thickTop="1" thickBot="1">
      <c r="B1019" s="36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9">
        <f t="shared" ref="L1019" si="4557">IF(0=(1-$J$9*$K$9*$B1019^2),10^14,$B1019*$K$9/(1-$J$9*$K$9*$B1019^2))</f>
        <v>-1.8597870211225433</v>
      </c>
      <c r="N1019" s="1">
        <f t="shared" ref="N1019" si="4558">D1019*I1019+F1019*I1022-E1019*J1019-G1019*J1022</f>
        <v>1</v>
      </c>
      <c r="O1019" s="9">
        <f t="shared" ref="O1019" si="4559">(D1019*J1019+E1019*I1019+F1019*J1022+G1019*I1022)</f>
        <v>0</v>
      </c>
      <c r="P1019" s="2">
        <f t="shared" ref="P1019" si="4560">D1019*K1019+F1019*K1022-E1019*L1019-G1019*L1022</f>
        <v>0</v>
      </c>
      <c r="Q1019" s="8">
        <f t="shared" ref="Q1019" si="4561">(D1019*L1019+E1019*K1019+F1019*L1022+G1019*K1022)</f>
        <v>-1.8597870211225433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4562">N1019*S1019+P1019*S1022-O1019*T1019-Q1019*T1022</f>
        <v>7.567143792577979</v>
      </c>
      <c r="Y1019" s="9">
        <f t="shared" ref="Y1019" si="4563">(N1019*T1019+O1019*S1019+P1019*T1022+Q1019*S1022)</f>
        <v>0</v>
      </c>
      <c r="Z1019" s="2">
        <f t="shared" ref="Z1019" si="4564">N1019*U1019+P1019*U1022-O1019*V1019-Q1019*V1022</f>
        <v>0</v>
      </c>
      <c r="AA1019" s="8">
        <f t="shared" ref="AA1019" si="4565">(N1019*V1019+O1019*U1019+P1019*V1022+Q1019*U1022)</f>
        <v>-1.8597870211225433</v>
      </c>
      <c r="AB1019" s="22"/>
      <c r="AC1019" s="1">
        <v>1</v>
      </c>
      <c r="AD1019" s="9">
        <v>0</v>
      </c>
      <c r="AE1019" s="2">
        <v>0</v>
      </c>
      <c r="AF1019" s="9">
        <f t="shared" ref="AF1019" si="4566">$B1019*$AE$9</f>
        <v>2.3672148000000002</v>
      </c>
      <c r="AH1019" s="1">
        <f t="shared" ref="AH1019" si="4567">X1019*AC1019+Z1019*AC1022-Y1019*AD1019-AA1019*AD1022</f>
        <v>7.567143792577979</v>
      </c>
      <c r="AI1019" s="9">
        <f t="shared" ref="AI1019" si="4568">(X1019*AD1019+Y1019*AC1019+Z1019*AD1022+AA1019*AC1022)</f>
        <v>0</v>
      </c>
      <c r="AJ1019" s="2">
        <f t="shared" ref="AJ1019" si="4569">X1019*AE1019+Z1019*AE1022-Y1019*AF1019-AA1019*AF1022</f>
        <v>0</v>
      </c>
      <c r="AK1019" s="8">
        <f t="shared" ref="AK1019" si="4570">(X1019*AF1019+Y1019*AE1019+Z1019*AF1022+AA1019*AE1022)</f>
        <v>16.053267758396181</v>
      </c>
      <c r="AM1019" s="26">
        <f t="shared" ref="AM1019" si="4571">20*LOG((2*$AH$9)/(($AH$9*AH1019+AJ1019+$AH$9*AH1022+AJ1022)^2+($AH$9*AI1019+AK1019+$AH$9*AI1022+AK1022)^2)^0.5)</f>
        <v>-26.348540296610594</v>
      </c>
      <c r="AO1019" s="133">
        <f t="shared" ref="AO1019" si="4572">((AI1019^2+AJ1019^2+AK1019^2+AL1019^2)/(AI1022^2+AJ1022^2+AK1022^2+AL1022^2))^0.5</f>
        <v>0.42774095327116429</v>
      </c>
      <c r="AP1019" s="13"/>
      <c r="AQ1019" s="32"/>
      <c r="AR1019" s="32"/>
      <c r="AS1019" s="32"/>
      <c r="AT1019" s="32"/>
    </row>
    <row r="1020" spans="2:46" ht="18.649999999999999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O1020" s="134"/>
      <c r="AP1020" s="33"/>
      <c r="AQ1020" s="32"/>
      <c r="AR1020" s="32"/>
      <c r="AS1020" s="32"/>
      <c r="AT1020" s="32"/>
    </row>
    <row r="1021" spans="2:46" ht="18.649999999999999" customHeight="1" thickBot="1">
      <c r="D1021" s="209" t="s">
        <v>66</v>
      </c>
      <c r="E1021" s="210"/>
      <c r="F1021" s="211" t="s">
        <v>67</v>
      </c>
      <c r="G1021" s="212"/>
      <c r="H1021" s="204"/>
      <c r="I1021" s="209" t="s">
        <v>68</v>
      </c>
      <c r="J1021" s="210"/>
      <c r="K1021" s="211" t="s">
        <v>69</v>
      </c>
      <c r="L1021" s="212"/>
      <c r="N1021" s="213" t="s">
        <v>70</v>
      </c>
      <c r="O1021" s="214"/>
      <c r="P1021" s="215" t="s">
        <v>71</v>
      </c>
      <c r="Q1021" s="216"/>
      <c r="S1021" s="209" t="s">
        <v>72</v>
      </c>
      <c r="T1021" s="210"/>
      <c r="U1021" s="211" t="s">
        <v>73</v>
      </c>
      <c r="V1021" s="212"/>
      <c r="W1021" s="22"/>
      <c r="X1021" s="213" t="s">
        <v>74</v>
      </c>
      <c r="Y1021" s="214"/>
      <c r="Z1021" s="215" t="s">
        <v>75</v>
      </c>
      <c r="AA1021" s="216"/>
      <c r="AB1021" s="22"/>
      <c r="AC1021" s="209" t="s">
        <v>76</v>
      </c>
      <c r="AD1021" s="210"/>
      <c r="AE1021" s="211" t="s">
        <v>77</v>
      </c>
      <c r="AF1021" s="212"/>
      <c r="AG1021" s="22"/>
      <c r="AH1021" s="213" t="s">
        <v>78</v>
      </c>
      <c r="AI1021" s="214"/>
      <c r="AJ1021" s="215" t="s">
        <v>79</v>
      </c>
      <c r="AK1021" s="216"/>
      <c r="AL1021" s="22"/>
      <c r="AM1021" s="44" t="s">
        <v>6</v>
      </c>
      <c r="AO1021" s="135" t="s">
        <v>42</v>
      </c>
      <c r="AP1021" s="33"/>
      <c r="AQ1021" s="32"/>
      <c r="AR1021" s="32"/>
      <c r="AS1021" s="32"/>
      <c r="AT1021" s="32"/>
    </row>
    <row r="1022" spans="2:46" ht="18.649999999999999" customHeight="1" thickTop="1" thickBot="1">
      <c r="D1022" s="1">
        <v>0</v>
      </c>
      <c r="E1022" s="8">
        <f t="shared" ref="E1022" si="4573">$E$9*$B1019</f>
        <v>1.6547932000000001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4574">D1022*I1019+F1022*I1022-E1022*J1019-G1022*J1022</f>
        <v>0</v>
      </c>
      <c r="O1022" s="9">
        <f t="shared" ref="O1022" si="4575">(D1022*J1019+E1022*I1019+F1022*J1022+G1022*I1022)</f>
        <v>1.6547932000000001</v>
      </c>
      <c r="P1022" s="2">
        <f t="shared" ref="P1022" si="4576">D1022*K1019+F1022*K1022-E1022*L1019-G1022*L1022</f>
        <v>4.0775629160018418</v>
      </c>
      <c r="Q1022" s="8">
        <f t="shared" ref="Q1022" si="4577">(D1022*L1019+E1022*K1019+F1022*L1022+G1022*K1022)</f>
        <v>0</v>
      </c>
      <c r="S1022" s="1">
        <v>0</v>
      </c>
      <c r="T1022" s="8">
        <f t="shared" ref="T1022" si="4578">$T$9*$B1019</f>
        <v>3.5311268</v>
      </c>
      <c r="U1022" s="2">
        <v>1</v>
      </c>
      <c r="V1022" s="8">
        <v>0</v>
      </c>
      <c r="X1022" s="1">
        <f t="shared" ref="X1022" si="4579">N1022*S1019+P1022*S1022-O1022*T1019-Q1022*T1022</f>
        <v>0</v>
      </c>
      <c r="Y1022" s="9">
        <f t="shared" ref="Y1022" si="4580">(N1022*T1019+O1022*S1019+P1022*T1022+Q1022*S1022)</f>
        <v>16.053184891380251</v>
      </c>
      <c r="Z1022" s="2">
        <f t="shared" ref="Z1022" si="4581">N1022*U1019+P1022*U1022-O1022*V1019-Q1022*V1022</f>
        <v>4.0775629160018418</v>
      </c>
      <c r="AA1022" s="8">
        <f t="shared" ref="AA1022" si="4582">(N1022*V1019+O1022*U1019+P1022*V1022+Q1022*U1022)</f>
        <v>0</v>
      </c>
      <c r="AB1022" s="22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4583">X1022*AC1019+Z1022*AC1022-Y1022*AD1019-AA1022*AD1022</f>
        <v>0</v>
      </c>
      <c r="AI1022" s="9">
        <f t="shared" ref="AI1022" si="4584">(X1022*AD1019+Y1022*AC1019+Z1022*AD1022+AA1022*AC1022)</f>
        <v>16.053184891380251</v>
      </c>
      <c r="AJ1022" s="2">
        <f t="shared" ref="AJ1022" si="4585">X1022*AE1019+Z1022*AE1022-Y1022*AF1019-AA1022*AF1022</f>
        <v>-33.923773946009888</v>
      </c>
      <c r="AK1022" s="8">
        <f t="shared" ref="AK1022" si="4586">(X1022*AF1019+Y1022*AE1019+Z1022*AF1022+AA1022*AE1022)</f>
        <v>0</v>
      </c>
      <c r="AM1022" s="45">
        <f t="shared" ref="AM1022" si="4587">(180/PI())*ATAN(-1*(($AH$9*AJ1019+AL1019+$AH$9*AJ1022+AL1022)/($AH$9*AI1019+AK1019+$AH$9*AI1022+AK1022)))</f>
        <v>46.576528907596945</v>
      </c>
      <c r="AO1022" s="206">
        <f t="shared" ref="AO1022" si="4588">20*LOG(((($AH$9*AH1019+AJ1019-$AH$9*AH1022-AJ1022)^2+($AH$9*AI1019+AK1019-$AH$9*AI1022-AK1022)^2)/(($AH$9*AH1019+AJ1019+$AH$9*AH1022+AJ1022)^2+($AH$9*AI1019+AK1019+$AH$9*AI1022+AK1022)^2))^0.5)</f>
        <v>-1.0079387770880365E-2</v>
      </c>
      <c r="AP1022" s="33"/>
      <c r="AQ1022" s="32"/>
      <c r="AR1022" s="32"/>
      <c r="AS1022" s="32"/>
      <c r="AT1022" s="32"/>
    </row>
    <row r="1023" spans="2:46" ht="18.649999999999999" customHeight="1">
      <c r="AO1023" s="33"/>
      <c r="AP1023" s="33"/>
    </row>
    <row r="1024" spans="2:46" ht="18.649999999999999" customHeight="1" thickBot="1">
      <c r="D1024" s="22" t="s">
        <v>80</v>
      </c>
      <c r="E1024" s="22"/>
      <c r="F1024" s="22"/>
      <c r="G1024" s="22"/>
      <c r="H1024" s="22"/>
      <c r="I1024" s="22" t="s">
        <v>81</v>
      </c>
      <c r="J1024" s="22"/>
      <c r="K1024" s="22"/>
      <c r="L1024" s="22"/>
      <c r="M1024" s="23"/>
      <c r="N1024" s="23"/>
      <c r="O1024" s="24" t="s">
        <v>82</v>
      </c>
      <c r="P1024" s="23"/>
      <c r="Q1024" s="23"/>
      <c r="R1024" s="23"/>
      <c r="S1024" s="22"/>
      <c r="T1024" s="22" t="s">
        <v>83</v>
      </c>
      <c r="U1024" s="23"/>
      <c r="V1024" s="23"/>
      <c r="W1024" s="23"/>
      <c r="X1024" s="23"/>
      <c r="Y1024" s="24" t="s">
        <v>84</v>
      </c>
      <c r="Z1024" s="23"/>
      <c r="AA1024" s="23"/>
      <c r="AB1024" s="23"/>
      <c r="AC1024" s="24" t="s">
        <v>85</v>
      </c>
      <c r="AD1024" s="22"/>
      <c r="AE1024" s="22"/>
      <c r="AF1024" s="22"/>
      <c r="AG1024" s="22"/>
      <c r="AH1024" s="23"/>
      <c r="AI1024" s="24" t="s">
        <v>86</v>
      </c>
      <c r="AJ1024" s="23"/>
      <c r="AK1024" s="23"/>
      <c r="AL1024" s="22"/>
    </row>
    <row r="1025" spans="2:46" ht="18.649999999999999" customHeight="1" thickBot="1">
      <c r="B1025" s="11"/>
      <c r="D1025" s="217" t="s">
        <v>55</v>
      </c>
      <c r="E1025" s="218"/>
      <c r="F1025" s="219" t="s">
        <v>56</v>
      </c>
      <c r="G1025" s="220"/>
      <c r="H1025" s="204"/>
      <c r="I1025" s="217" t="s">
        <v>87</v>
      </c>
      <c r="J1025" s="218"/>
      <c r="K1025" s="219" t="s">
        <v>88</v>
      </c>
      <c r="L1025" s="220"/>
      <c r="M1025" s="23"/>
      <c r="N1025" s="213" t="s">
        <v>57</v>
      </c>
      <c r="O1025" s="214"/>
      <c r="P1025" s="215" t="s">
        <v>58</v>
      </c>
      <c r="Q1025" s="216"/>
      <c r="R1025" s="23"/>
      <c r="S1025" s="217" t="s">
        <v>59</v>
      </c>
      <c r="T1025" s="218"/>
      <c r="U1025" s="219" t="s">
        <v>60</v>
      </c>
      <c r="V1025" s="220"/>
      <c r="W1025" s="22"/>
      <c r="X1025" s="213" t="s">
        <v>61</v>
      </c>
      <c r="Y1025" s="214"/>
      <c r="Z1025" s="215" t="s">
        <v>62</v>
      </c>
      <c r="AA1025" s="216"/>
      <c r="AB1025" s="22"/>
      <c r="AC1025" s="217" t="s">
        <v>63</v>
      </c>
      <c r="AD1025" s="218"/>
      <c r="AE1025" s="219" t="s">
        <v>89</v>
      </c>
      <c r="AF1025" s="220"/>
      <c r="AG1025" s="22"/>
      <c r="AH1025" s="213" t="s">
        <v>64</v>
      </c>
      <c r="AI1025" s="214"/>
      <c r="AJ1025" s="215" t="s">
        <v>65</v>
      </c>
      <c r="AK1025" s="216"/>
      <c r="AL1025" s="22"/>
      <c r="AM1025" s="25" t="s">
        <v>2</v>
      </c>
      <c r="AO1025" s="132" t="s">
        <v>41</v>
      </c>
      <c r="AQ1025" s="32"/>
      <c r="AR1025" s="32"/>
      <c r="AS1025" s="32"/>
      <c r="AT1025" s="32"/>
    </row>
    <row r="1026" spans="2:46" ht="18.649999999999999" customHeight="1" thickTop="1" thickBot="1">
      <c r="B1026" s="36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9">
        <f t="shared" ref="L1026" si="4589">IF(0=(1-$J$9*$K$9*$B1026^2),10^14,$B1026*$K$9/(1-$J$9*$K$9*$B1026^2))</f>
        <v>-1.8307567942273857</v>
      </c>
      <c r="N1026" s="1">
        <f t="shared" ref="N1026" si="4590">D1026*I1026+F1026*I1029-E1026*J1026-G1026*J1029</f>
        <v>1</v>
      </c>
      <c r="O1026" s="9">
        <f t="shared" ref="O1026" si="4591">(D1026*J1026+E1026*I1026+F1026*J1029+G1026*I1029)</f>
        <v>0</v>
      </c>
      <c r="P1026" s="2">
        <f t="shared" ref="P1026" si="4592">D1026*K1026+F1026*K1029-E1026*L1026-G1026*L1029</f>
        <v>0</v>
      </c>
      <c r="Q1026" s="8">
        <f t="shared" ref="Q1026" si="4593">(D1026*L1026+E1026*K1026+F1026*L1029+G1026*K1029)</f>
        <v>-1.8307567942273857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4594">N1026*S1026+P1026*S1029-O1026*T1026-Q1026*T1029</f>
        <v>7.5089126980522307</v>
      </c>
      <c r="Y1026" s="9">
        <f t="shared" ref="Y1026" si="4595">(N1026*T1026+O1026*S1026+P1026*T1029+Q1026*S1029)</f>
        <v>0</v>
      </c>
      <c r="Z1026" s="2">
        <f t="shared" ref="Z1026" si="4596">N1026*U1026+P1026*U1029-O1026*V1026-Q1026*V1029</f>
        <v>0</v>
      </c>
      <c r="AA1026" s="8">
        <f t="shared" ref="AA1026" si="4597">(N1026*V1026+O1026*U1026+P1026*V1029+Q1026*U1029)</f>
        <v>-1.8307567942273857</v>
      </c>
      <c r="AB1026" s="22"/>
      <c r="AC1026" s="1">
        <v>1</v>
      </c>
      <c r="AD1026" s="9">
        <v>0</v>
      </c>
      <c r="AE1026" s="2">
        <v>0</v>
      </c>
      <c r="AF1026" s="9">
        <f t="shared" ref="AF1026" si="4598">$B1026*$AE$9</f>
        <v>2.3834286000000002</v>
      </c>
      <c r="AH1026" s="1">
        <f t="shared" ref="AH1026" si="4599">X1026*AC1026+Z1026*AC1029-Y1026*AD1026-AA1026*AD1029</f>
        <v>7.5089126980522307</v>
      </c>
      <c r="AI1026" s="9">
        <f t="shared" ref="AI1026" si="4600">(X1026*AD1026+Y1026*AC1026+Z1026*AD1029+AA1026*AC1029)</f>
        <v>0</v>
      </c>
      <c r="AJ1026" s="2">
        <f t="shared" ref="AJ1026" si="4601">X1026*AE1026+Z1026*AE1029-Y1026*AF1026-AA1026*AF1029</f>
        <v>0</v>
      </c>
      <c r="AK1026" s="8">
        <f t="shared" ref="AK1026" si="4602">(X1026*AF1026+Y1026*AE1026+Z1026*AF1029+AA1026*AE1029)</f>
        <v>16.066200485213464</v>
      </c>
      <c r="AM1026" s="26">
        <f t="shared" ref="AM1026" si="4603">20*LOG((2*$AH$9)/(($AH$9*AH1026+AJ1026+$AH$9*AH1029+AJ1029)^2+($AH$9*AI1026+AK1026+$AH$9*AI1029+AK1029)^2)^0.5)</f>
        <v>-26.402709356252814</v>
      </c>
      <c r="AO1026" s="133">
        <f t="shared" ref="AO1026" si="4604">((AI1026^2+AJ1026^2+AK1026^2+AL1026^2)/(AI1029^2+AJ1029^2+AK1029^2+AL1029^2))^0.5</f>
        <v>0.42476334377724656</v>
      </c>
      <c r="AP1026" s="13"/>
      <c r="AQ1026" s="32"/>
      <c r="AR1026" s="32"/>
      <c r="AS1026" s="32"/>
      <c r="AT1026" s="32"/>
    </row>
    <row r="1027" spans="2:46" ht="18.649999999999999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O1027" s="134"/>
      <c r="AP1027" s="33"/>
      <c r="AQ1027" s="32"/>
      <c r="AR1027" s="32"/>
      <c r="AS1027" s="32"/>
      <c r="AT1027" s="32"/>
    </row>
    <row r="1028" spans="2:46" ht="18.649999999999999" customHeight="1" thickBot="1">
      <c r="D1028" s="209" t="s">
        <v>66</v>
      </c>
      <c r="E1028" s="210"/>
      <c r="F1028" s="211" t="s">
        <v>67</v>
      </c>
      <c r="G1028" s="212"/>
      <c r="H1028" s="204"/>
      <c r="I1028" s="209" t="s">
        <v>68</v>
      </c>
      <c r="J1028" s="210"/>
      <c r="K1028" s="211" t="s">
        <v>69</v>
      </c>
      <c r="L1028" s="212"/>
      <c r="N1028" s="213" t="s">
        <v>70</v>
      </c>
      <c r="O1028" s="214"/>
      <c r="P1028" s="215" t="s">
        <v>71</v>
      </c>
      <c r="Q1028" s="216"/>
      <c r="S1028" s="209" t="s">
        <v>72</v>
      </c>
      <c r="T1028" s="210"/>
      <c r="U1028" s="211" t="s">
        <v>73</v>
      </c>
      <c r="V1028" s="212"/>
      <c r="W1028" s="22"/>
      <c r="X1028" s="213" t="s">
        <v>74</v>
      </c>
      <c r="Y1028" s="214"/>
      <c r="Z1028" s="215" t="s">
        <v>75</v>
      </c>
      <c r="AA1028" s="216"/>
      <c r="AB1028" s="22"/>
      <c r="AC1028" s="209" t="s">
        <v>76</v>
      </c>
      <c r="AD1028" s="210"/>
      <c r="AE1028" s="211" t="s">
        <v>77</v>
      </c>
      <c r="AF1028" s="212"/>
      <c r="AG1028" s="22"/>
      <c r="AH1028" s="213" t="s">
        <v>78</v>
      </c>
      <c r="AI1028" s="214"/>
      <c r="AJ1028" s="215" t="s">
        <v>79</v>
      </c>
      <c r="AK1028" s="216"/>
      <c r="AL1028" s="22"/>
      <c r="AM1028" s="44" t="s">
        <v>6</v>
      </c>
      <c r="AO1028" s="135" t="s">
        <v>42</v>
      </c>
      <c r="AP1028" s="33"/>
      <c r="AQ1028" s="32"/>
      <c r="AR1028" s="32"/>
      <c r="AS1028" s="32"/>
      <c r="AT1028" s="32"/>
    </row>
    <row r="1029" spans="2:46" ht="18.649999999999999" customHeight="1" thickTop="1" thickBot="1">
      <c r="D1029" s="1">
        <v>0</v>
      </c>
      <c r="E1029" s="8">
        <f t="shared" ref="E1029" si="4605">$E$9*$B1026</f>
        <v>1.6661274000000001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4606">D1029*I1026+F1029*I1029-E1029*J1026-G1029*J1029</f>
        <v>0</v>
      </c>
      <c r="O1029" s="9">
        <f t="shared" ref="O1029" si="4607">(D1029*J1026+E1029*I1026+F1029*J1029+G1029*I1029)</f>
        <v>1.6661274000000001</v>
      </c>
      <c r="P1029" s="2">
        <f t="shared" ref="P1029" si="4608">D1029*K1026+F1029*K1029-E1029*L1026-G1029*L1029</f>
        <v>4.0502740575984095</v>
      </c>
      <c r="Q1029" s="8">
        <f t="shared" ref="Q1029" si="4609">(D1029*L1026+E1029*K1026+F1029*L1029+G1029*K1029)</f>
        <v>0</v>
      </c>
      <c r="S1029" s="1">
        <v>0</v>
      </c>
      <c r="T1029" s="8">
        <f t="shared" ref="T1029" si="4610">$T$9*$B1026</f>
        <v>3.5553125999999997</v>
      </c>
      <c r="U1029" s="2">
        <v>1</v>
      </c>
      <c r="V1029" s="8">
        <v>0</v>
      </c>
      <c r="X1029" s="1">
        <f t="shared" ref="X1029" si="4611">N1029*S1026+P1029*S1029-O1029*T1026-Q1029*T1029</f>
        <v>0</v>
      </c>
      <c r="Y1029" s="9">
        <f t="shared" ref="Y1029" si="4612">(N1029*T1026+O1029*S1026+P1029*T1029+Q1029*S1029)</f>
        <v>16.066117790432749</v>
      </c>
      <c r="Z1029" s="2">
        <f t="shared" ref="Z1029" si="4613">N1029*U1026+P1029*U1029-O1029*V1026-Q1029*V1029</f>
        <v>4.0502740575984095</v>
      </c>
      <c r="AA1029" s="8">
        <f t="shared" ref="AA1029" si="4614">(N1029*V1026+O1029*U1026+P1029*V1029+Q1029*U1029)</f>
        <v>0</v>
      </c>
      <c r="AB1029" s="22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4615">X1029*AC1026+Z1029*AC1029-Y1029*AD1026-AA1029*AD1029</f>
        <v>0</v>
      </c>
      <c r="AI1029" s="9">
        <f t="shared" ref="AI1029" si="4616">(X1029*AD1026+Y1029*AC1026+Z1029*AD1029+AA1029*AC1029)</f>
        <v>16.066117790432749</v>
      </c>
      <c r="AJ1029" s="2">
        <f t="shared" ref="AJ1029" si="4617">X1029*AE1026+Z1029*AE1029-Y1029*AF1026-AA1029*AF1029</f>
        <v>-34.242170575087819</v>
      </c>
      <c r="AK1029" s="8">
        <f t="shared" ref="AK1029" si="4618">(X1029*AF1026+Y1029*AE1026+Z1029*AF1029+AA1029*AE1029)</f>
        <v>0</v>
      </c>
      <c r="AM1029" s="45">
        <f t="shared" ref="AM1029" si="4619">(180/PI())*ATAN(-1*(($AH$9*AJ1026+AL1026+$AH$9*AJ1029+AL1029)/($AH$9*AI1026+AK1026+$AH$9*AI1029+AK1029)))</f>
        <v>46.820653444488727</v>
      </c>
      <c r="AO1029" s="206">
        <f t="shared" ref="AO1029" si="4620">20*LOG(((($AH$9*AH1026+AJ1026-$AH$9*AH1029-AJ1029)^2+($AH$9*AI1026+AK1026-$AH$9*AI1029-AK1029)^2)/(($AH$9*AH1026+AJ1026+$AH$9*AH1029+AJ1029)^2+($AH$9*AI1026+AK1026+$AH$9*AI1029+AK1029)^2))^0.5)</f>
        <v>-9.9543062037971159E-3</v>
      </c>
      <c r="AP1029" s="33"/>
      <c r="AQ1029" s="32"/>
      <c r="AR1029" s="32"/>
      <c r="AS1029" s="32"/>
      <c r="AT1029" s="32"/>
    </row>
    <row r="1030" spans="2:46" ht="18.649999999999999" customHeight="1">
      <c r="AO1030" s="33"/>
      <c r="AP1030" s="33"/>
    </row>
    <row r="1031" spans="2:46" ht="18.649999999999999" customHeight="1" thickBot="1">
      <c r="D1031" s="22" t="s">
        <v>80</v>
      </c>
      <c r="E1031" s="22"/>
      <c r="F1031" s="22"/>
      <c r="G1031" s="22"/>
      <c r="H1031" s="22"/>
      <c r="I1031" s="22" t="s">
        <v>81</v>
      </c>
      <c r="J1031" s="22"/>
      <c r="K1031" s="22"/>
      <c r="L1031" s="22"/>
      <c r="M1031" s="23"/>
      <c r="N1031" s="23"/>
      <c r="O1031" s="24" t="s">
        <v>82</v>
      </c>
      <c r="P1031" s="23"/>
      <c r="Q1031" s="23"/>
      <c r="R1031" s="23"/>
      <c r="S1031" s="22"/>
      <c r="T1031" s="22" t="s">
        <v>83</v>
      </c>
      <c r="U1031" s="23"/>
      <c r="V1031" s="23"/>
      <c r="W1031" s="23"/>
      <c r="X1031" s="23"/>
      <c r="Y1031" s="24" t="s">
        <v>84</v>
      </c>
      <c r="Z1031" s="23"/>
      <c r="AA1031" s="23"/>
      <c r="AB1031" s="23"/>
      <c r="AC1031" s="24" t="s">
        <v>85</v>
      </c>
      <c r="AD1031" s="22"/>
      <c r="AE1031" s="22"/>
      <c r="AF1031" s="22"/>
      <c r="AG1031" s="22"/>
      <c r="AH1031" s="23"/>
      <c r="AI1031" s="24" t="s">
        <v>86</v>
      </c>
      <c r="AJ1031" s="23"/>
      <c r="AK1031" s="23"/>
      <c r="AL1031" s="22"/>
    </row>
    <row r="1032" spans="2:46" ht="18.649999999999999" customHeight="1" thickBot="1">
      <c r="B1032" s="11"/>
      <c r="D1032" s="217" t="s">
        <v>55</v>
      </c>
      <c r="E1032" s="218"/>
      <c r="F1032" s="219" t="s">
        <v>56</v>
      </c>
      <c r="G1032" s="220"/>
      <c r="H1032" s="204"/>
      <c r="I1032" s="217" t="s">
        <v>87</v>
      </c>
      <c r="J1032" s="218"/>
      <c r="K1032" s="219" t="s">
        <v>88</v>
      </c>
      <c r="L1032" s="220"/>
      <c r="M1032" s="23"/>
      <c r="N1032" s="213" t="s">
        <v>57</v>
      </c>
      <c r="O1032" s="214"/>
      <c r="P1032" s="215" t="s">
        <v>58</v>
      </c>
      <c r="Q1032" s="216"/>
      <c r="R1032" s="23"/>
      <c r="S1032" s="217" t="s">
        <v>59</v>
      </c>
      <c r="T1032" s="218"/>
      <c r="U1032" s="219" t="s">
        <v>60</v>
      </c>
      <c r="V1032" s="220"/>
      <c r="W1032" s="22"/>
      <c r="X1032" s="213" t="s">
        <v>61</v>
      </c>
      <c r="Y1032" s="214"/>
      <c r="Z1032" s="215" t="s">
        <v>62</v>
      </c>
      <c r="AA1032" s="216"/>
      <c r="AB1032" s="22"/>
      <c r="AC1032" s="217" t="s">
        <v>63</v>
      </c>
      <c r="AD1032" s="218"/>
      <c r="AE1032" s="219" t="s">
        <v>89</v>
      </c>
      <c r="AF1032" s="220"/>
      <c r="AG1032" s="22"/>
      <c r="AH1032" s="213" t="s">
        <v>64</v>
      </c>
      <c r="AI1032" s="214"/>
      <c r="AJ1032" s="215" t="s">
        <v>65</v>
      </c>
      <c r="AK1032" s="216"/>
      <c r="AL1032" s="22"/>
      <c r="AM1032" s="25" t="s">
        <v>2</v>
      </c>
      <c r="AO1032" s="132" t="s">
        <v>41</v>
      </c>
      <c r="AQ1032" s="32"/>
      <c r="AR1032" s="32"/>
      <c r="AS1032" s="32"/>
      <c r="AT1032" s="32"/>
    </row>
    <row r="1033" spans="2:46" ht="18.649999999999999" customHeight="1" thickTop="1" thickBot="1">
      <c r="B1033" s="36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9">
        <f t="shared" ref="L1033" si="4621">IF(0=(1-$J$9*$K$9*$B1033^2),10^14,$B1033*$K$9/(1-$J$9*$K$9*$B1033^2))</f>
        <v>-1.8027249116459587</v>
      </c>
      <c r="N1033" s="1">
        <f t="shared" ref="N1033" si="4622">D1033*I1033+F1033*I1036-E1033*J1033-G1033*J1036</f>
        <v>1</v>
      </c>
      <c r="O1033" s="9">
        <f t="shared" ref="O1033" si="4623">(D1033*J1033+E1033*I1033+F1033*J1036+G1033*I1036)</f>
        <v>0</v>
      </c>
      <c r="P1033" s="2">
        <f t="shared" ref="P1033" si="4624">D1033*K1033+F1033*K1036-E1033*L1033-G1033*L1036</f>
        <v>0</v>
      </c>
      <c r="Q1033" s="8">
        <f t="shared" ref="Q1033" si="4625">(D1033*L1033+E1033*K1033+F1033*L1036+G1033*K1036)</f>
        <v>-1.8027249116459587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4626">N1033*S1033+P1033*S1036-O1033*T1033-Q1033*T1036</f>
        <v>7.4528509368768505</v>
      </c>
      <c r="Y1033" s="9">
        <f t="shared" ref="Y1033" si="4627">(N1033*T1033+O1033*S1033+P1033*T1036+Q1033*S1036)</f>
        <v>0</v>
      </c>
      <c r="Z1033" s="2">
        <f t="shared" ref="Z1033" si="4628">N1033*U1033+P1033*U1036-O1033*V1033-Q1033*V1036</f>
        <v>0</v>
      </c>
      <c r="AA1033" s="8">
        <f t="shared" ref="AA1033" si="4629">(N1033*V1033+O1033*U1033+P1033*V1036+Q1033*U1036)</f>
        <v>-1.8027249116459587</v>
      </c>
      <c r="AB1033" s="22"/>
      <c r="AC1033" s="1">
        <v>1</v>
      </c>
      <c r="AD1033" s="9">
        <v>0</v>
      </c>
      <c r="AE1033" s="2">
        <v>0</v>
      </c>
      <c r="AF1033" s="9">
        <f t="shared" ref="AF1033" si="4630">$B1033*$AE$9</f>
        <v>2.3996423999999998</v>
      </c>
      <c r="AH1033" s="1">
        <f t="shared" ref="AH1033" si="4631">X1033*AC1033+Z1033*AC1036-Y1033*AD1033-AA1033*AD1036</f>
        <v>7.4528509368768505</v>
      </c>
      <c r="AI1033" s="9">
        <f t="shared" ref="AI1033" si="4632">(X1033*AD1033+Y1033*AC1033+Z1033*AD1036+AA1033*AC1036)</f>
        <v>0</v>
      </c>
      <c r="AJ1033" s="2">
        <f t="shared" ref="AJ1033" si="4633">X1033*AE1033+Z1033*AE1036-Y1033*AF1033-AA1033*AF1036</f>
        <v>0</v>
      </c>
      <c r="AK1033" s="8">
        <f t="shared" ref="AK1033" si="4634">(X1033*AF1033+Y1033*AE1033+Z1033*AF1036+AA1033*AE1036)</f>
        <v>16.081452197363454</v>
      </c>
      <c r="AM1033" s="26">
        <f t="shared" ref="AM1033" si="4635">20*LOG((2*$AH$9)/(($AH$9*AH1033+AJ1033+$AH$9*AH1036+AJ1036)^2+($AH$9*AI1033+AK1033+$AH$9*AI1036+AK1036)^2)^0.5)</f>
        <v>-26.45801553393472</v>
      </c>
      <c r="AO1033" s="133">
        <f t="shared" ref="AO1033" si="4636">((AI1033^2+AJ1033^2+AK1033^2+AL1033^2)/(AI1036^2+AJ1036^2+AK1036^2+AL1036^2))^0.5</f>
        <v>0.42182729960000542</v>
      </c>
      <c r="AP1033" s="13"/>
      <c r="AQ1033" s="32"/>
      <c r="AR1033" s="32"/>
      <c r="AS1033" s="32"/>
      <c r="AT1033" s="32"/>
    </row>
    <row r="1034" spans="2:46" ht="18.649999999999999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O1034" s="134"/>
      <c r="AP1034" s="33"/>
      <c r="AQ1034" s="32"/>
      <c r="AR1034" s="32"/>
      <c r="AS1034" s="32"/>
      <c r="AT1034" s="32"/>
    </row>
    <row r="1035" spans="2:46" ht="18.649999999999999" customHeight="1" thickBot="1">
      <c r="D1035" s="209" t="s">
        <v>66</v>
      </c>
      <c r="E1035" s="210"/>
      <c r="F1035" s="211" t="s">
        <v>67</v>
      </c>
      <c r="G1035" s="212"/>
      <c r="H1035" s="204"/>
      <c r="I1035" s="209" t="s">
        <v>68</v>
      </c>
      <c r="J1035" s="210"/>
      <c r="K1035" s="211" t="s">
        <v>69</v>
      </c>
      <c r="L1035" s="212"/>
      <c r="N1035" s="213" t="s">
        <v>70</v>
      </c>
      <c r="O1035" s="214"/>
      <c r="P1035" s="215" t="s">
        <v>71</v>
      </c>
      <c r="Q1035" s="216"/>
      <c r="S1035" s="209" t="s">
        <v>72</v>
      </c>
      <c r="T1035" s="210"/>
      <c r="U1035" s="211" t="s">
        <v>73</v>
      </c>
      <c r="V1035" s="212"/>
      <c r="W1035" s="22"/>
      <c r="X1035" s="213" t="s">
        <v>74</v>
      </c>
      <c r="Y1035" s="214"/>
      <c r="Z1035" s="215" t="s">
        <v>75</v>
      </c>
      <c r="AA1035" s="216"/>
      <c r="AB1035" s="22"/>
      <c r="AC1035" s="209" t="s">
        <v>76</v>
      </c>
      <c r="AD1035" s="210"/>
      <c r="AE1035" s="211" t="s">
        <v>77</v>
      </c>
      <c r="AF1035" s="212"/>
      <c r="AG1035" s="22"/>
      <c r="AH1035" s="213" t="s">
        <v>78</v>
      </c>
      <c r="AI1035" s="214"/>
      <c r="AJ1035" s="215" t="s">
        <v>79</v>
      </c>
      <c r="AK1035" s="216"/>
      <c r="AL1035" s="22"/>
      <c r="AM1035" s="44" t="s">
        <v>6</v>
      </c>
      <c r="AO1035" s="135" t="s">
        <v>42</v>
      </c>
      <c r="AP1035" s="33"/>
      <c r="AQ1035" s="32"/>
      <c r="AR1035" s="32"/>
      <c r="AS1035" s="32"/>
      <c r="AT1035" s="32"/>
    </row>
    <row r="1036" spans="2:46" ht="18.649999999999999" customHeight="1" thickTop="1" thickBot="1">
      <c r="D1036" s="1">
        <v>0</v>
      </c>
      <c r="E1036" s="8">
        <f t="shared" ref="E1036" si="4637">$E$9*$B1033</f>
        <v>1.6774616000000002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4638">D1036*I1033+F1036*I1036-E1036*J1033-G1036*J1036</f>
        <v>0</v>
      </c>
      <c r="O1036" s="9">
        <f t="shared" ref="O1036" si="4639">(D1036*J1033+E1036*I1033+F1036*J1036+G1036*I1036)</f>
        <v>1.6774616000000002</v>
      </c>
      <c r="P1036" s="2">
        <f t="shared" ref="P1036" si="4640">D1036*K1033+F1036*K1036-E1036*L1033-G1036*L1036</f>
        <v>4.0240018146494894</v>
      </c>
      <c r="Q1036" s="8">
        <f t="shared" ref="Q1036" si="4641">(D1036*L1033+E1036*K1033+F1036*L1036+G1036*K1036)</f>
        <v>0</v>
      </c>
      <c r="S1036" s="1">
        <v>0</v>
      </c>
      <c r="T1036" s="8">
        <f t="shared" ref="T1036" si="4642">$T$9*$B1033</f>
        <v>3.5794983999999999</v>
      </c>
      <c r="U1036" s="2">
        <v>1</v>
      </c>
      <c r="V1036" s="8">
        <v>0</v>
      </c>
      <c r="X1036" s="1">
        <f t="shared" ref="X1036" si="4643">N1036*S1033+P1036*S1036-O1036*T1033-Q1036*T1036</f>
        <v>0</v>
      </c>
      <c r="Y1036" s="9">
        <f t="shared" ref="Y1036" si="4644">(N1036*T1033+O1036*S1033+P1036*T1036+Q1036*S1036)</f>
        <v>16.081369657134942</v>
      </c>
      <c r="Z1036" s="2">
        <f t="shared" ref="Z1036" si="4645">N1036*U1033+P1036*U1036-O1036*V1033-Q1036*V1036</f>
        <v>4.0240018146494894</v>
      </c>
      <c r="AA1036" s="8">
        <f t="shared" ref="AA1036" si="4646">(N1036*V1033+O1036*U1033+P1036*V1036+Q1036*U1036)</f>
        <v>0</v>
      </c>
      <c r="AB1036" s="22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4647">X1036*AC1033+Z1036*AC1036-Y1036*AD1033-AA1036*AD1036</f>
        <v>0</v>
      </c>
      <c r="AI1036" s="9">
        <f t="shared" ref="AI1036" si="4648">(X1036*AD1033+Y1036*AC1033+Z1036*AD1036+AA1036*AC1036)</f>
        <v>16.081369657134942</v>
      </c>
      <c r="AJ1036" s="2">
        <f t="shared" ref="AJ1036" si="4649">X1036*AE1033+Z1036*AE1036-Y1036*AF1033-AA1036*AF1036</f>
        <v>-34.565534664684982</v>
      </c>
      <c r="AK1036" s="8">
        <f t="shared" ref="AK1036" si="4650">(X1036*AF1033+Y1036*AE1033+Z1036*AF1036+AA1036*AE1036)</f>
        <v>0</v>
      </c>
      <c r="AM1036" s="45">
        <f t="shared" ref="AM1036" si="4651">(180/PI())*ATAN(-1*(($AH$9*AJ1033+AL1033+$AH$9*AJ1036+AL1036)/($AH$9*AI1033+AK1033+$AH$9*AI1036+AK1036)))</f>
        <v>47.062179574782519</v>
      </c>
      <c r="AO1036" s="206">
        <f t="shared" ref="AO1036" si="4652">20*LOG(((($AH$9*AH1033+AJ1033-$AH$9*AH1036-AJ1036)^2+($AH$9*AI1033+AK1033-$AH$9*AI1036-AK1036)^2)/(($AH$9*AH1033+AJ1033+$AH$9*AH1036+AJ1036)^2+($AH$9*AI1033+AK1033+$AH$9*AI1036+AK1036)^2))^0.5)</f>
        <v>-9.8282020302984836E-3</v>
      </c>
      <c r="AP1036" s="33"/>
      <c r="AQ1036" s="32"/>
      <c r="AR1036" s="32"/>
      <c r="AS1036" s="32"/>
      <c r="AT1036" s="32"/>
    </row>
    <row r="1037" spans="2:46" ht="18.649999999999999" customHeight="1">
      <c r="AO1037" s="33"/>
      <c r="AP1037" s="33"/>
    </row>
    <row r="1038" spans="2:46" ht="18.649999999999999" customHeight="1" thickBot="1">
      <c r="D1038" s="22" t="s">
        <v>80</v>
      </c>
      <c r="E1038" s="22"/>
      <c r="F1038" s="22"/>
      <c r="G1038" s="22"/>
      <c r="H1038" s="22"/>
      <c r="I1038" s="22" t="s">
        <v>81</v>
      </c>
      <c r="J1038" s="22"/>
      <c r="K1038" s="22"/>
      <c r="L1038" s="22"/>
      <c r="M1038" s="23"/>
      <c r="N1038" s="23"/>
      <c r="O1038" s="24" t="s">
        <v>82</v>
      </c>
      <c r="P1038" s="23"/>
      <c r="Q1038" s="23"/>
      <c r="R1038" s="23"/>
      <c r="S1038" s="22"/>
      <c r="T1038" s="22" t="s">
        <v>83</v>
      </c>
      <c r="U1038" s="23"/>
      <c r="V1038" s="23"/>
      <c r="W1038" s="23"/>
      <c r="X1038" s="23"/>
      <c r="Y1038" s="24" t="s">
        <v>84</v>
      </c>
      <c r="Z1038" s="23"/>
      <c r="AA1038" s="23"/>
      <c r="AB1038" s="23"/>
      <c r="AC1038" s="24" t="s">
        <v>85</v>
      </c>
      <c r="AD1038" s="22"/>
      <c r="AE1038" s="22"/>
      <c r="AF1038" s="22"/>
      <c r="AG1038" s="22"/>
      <c r="AH1038" s="23"/>
      <c r="AI1038" s="24" t="s">
        <v>86</v>
      </c>
      <c r="AJ1038" s="23"/>
      <c r="AK1038" s="23"/>
      <c r="AL1038" s="22"/>
    </row>
    <row r="1039" spans="2:46" ht="18.649999999999999" customHeight="1" thickBot="1">
      <c r="B1039" s="11"/>
      <c r="D1039" s="217" t="s">
        <v>55</v>
      </c>
      <c r="E1039" s="218"/>
      <c r="F1039" s="219" t="s">
        <v>56</v>
      </c>
      <c r="G1039" s="220"/>
      <c r="H1039" s="204"/>
      <c r="I1039" s="217" t="s">
        <v>87</v>
      </c>
      <c r="J1039" s="218"/>
      <c r="K1039" s="219" t="s">
        <v>88</v>
      </c>
      <c r="L1039" s="220"/>
      <c r="M1039" s="23"/>
      <c r="N1039" s="213" t="s">
        <v>57</v>
      </c>
      <c r="O1039" s="214"/>
      <c r="P1039" s="215" t="s">
        <v>58</v>
      </c>
      <c r="Q1039" s="216"/>
      <c r="R1039" s="23"/>
      <c r="S1039" s="217" t="s">
        <v>59</v>
      </c>
      <c r="T1039" s="218"/>
      <c r="U1039" s="219" t="s">
        <v>60</v>
      </c>
      <c r="V1039" s="220"/>
      <c r="W1039" s="22"/>
      <c r="X1039" s="213" t="s">
        <v>61</v>
      </c>
      <c r="Y1039" s="214"/>
      <c r="Z1039" s="215" t="s">
        <v>62</v>
      </c>
      <c r="AA1039" s="216"/>
      <c r="AB1039" s="22"/>
      <c r="AC1039" s="217" t="s">
        <v>63</v>
      </c>
      <c r="AD1039" s="218"/>
      <c r="AE1039" s="219" t="s">
        <v>89</v>
      </c>
      <c r="AF1039" s="220"/>
      <c r="AG1039" s="22"/>
      <c r="AH1039" s="213" t="s">
        <v>64</v>
      </c>
      <c r="AI1039" s="214"/>
      <c r="AJ1039" s="215" t="s">
        <v>65</v>
      </c>
      <c r="AK1039" s="216"/>
      <c r="AL1039" s="22"/>
      <c r="AM1039" s="25" t="s">
        <v>2</v>
      </c>
      <c r="AO1039" s="132" t="s">
        <v>41</v>
      </c>
      <c r="AQ1039" s="32"/>
      <c r="AR1039" s="32"/>
      <c r="AS1039" s="32"/>
      <c r="AT1039" s="32"/>
    </row>
    <row r="1040" spans="2:46" ht="18.649999999999999" customHeight="1" thickTop="1" thickBot="1">
      <c r="B1040" s="36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9">
        <f t="shared" ref="L1040" si="4653">IF(0=(1-$J$9*$K$9*$B1040^2),10^14,$B1040*$K$9/(1-$J$9*$K$9*$B1040^2))</f>
        <v>-1.7756392631175606</v>
      </c>
      <c r="N1040" s="1">
        <f t="shared" ref="N1040" si="4654">D1040*I1040+F1040*I1043-E1040*J1040-G1040*J1043</f>
        <v>1</v>
      </c>
      <c r="O1040" s="9">
        <f t="shared" ref="O1040" si="4655">(D1040*J1040+E1040*I1040+F1040*J1043+G1040*I1043)</f>
        <v>0</v>
      </c>
      <c r="P1040" s="2">
        <f t="shared" ref="P1040" si="4656">D1040*K1040+F1040*K1043-E1040*L1040-G1040*L1043</f>
        <v>0</v>
      </c>
      <c r="Q1040" s="8">
        <f t="shared" ref="Q1040" si="4657">(D1040*L1040+E1040*K1040+F1040*L1043+G1040*K1043)</f>
        <v>-1.7756392631175606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4658">N1040*S1040+P1040*S1043-O1040*T1040-Q1040*T1043</f>
        <v>7.3988431573963958</v>
      </c>
      <c r="Y1040" s="9">
        <f t="shared" ref="Y1040" si="4659">(N1040*T1040+O1040*S1040+P1040*T1043+Q1040*S1043)</f>
        <v>0</v>
      </c>
      <c r="Z1040" s="2">
        <f t="shared" ref="Z1040" si="4660">N1040*U1040+P1040*U1043-O1040*V1040-Q1040*V1043</f>
        <v>0</v>
      </c>
      <c r="AA1040" s="8">
        <f t="shared" ref="AA1040" si="4661">(N1040*V1040+O1040*U1040+P1040*V1043+Q1040*U1043)</f>
        <v>-1.7756392631175606</v>
      </c>
      <c r="AB1040" s="22"/>
      <c r="AC1040" s="1">
        <v>1</v>
      </c>
      <c r="AD1040" s="9">
        <v>0</v>
      </c>
      <c r="AE1040" s="2">
        <v>0</v>
      </c>
      <c r="AF1040" s="9">
        <f t="shared" ref="AF1040" si="4662">$B1040*$AE$9</f>
        <v>2.4158561999999999</v>
      </c>
      <c r="AH1040" s="1">
        <f t="shared" ref="AH1040" si="4663">X1040*AC1040+Z1040*AC1043-Y1040*AD1040-AA1040*AD1043</f>
        <v>7.3988431573963958</v>
      </c>
      <c r="AI1040" s="9">
        <f t="shared" ref="AI1040" si="4664">(X1040*AD1040+Y1040*AC1040+Z1040*AD1043+AA1040*AC1043)</f>
        <v>0</v>
      </c>
      <c r="AJ1040" s="2">
        <f t="shared" ref="AJ1040" si="4665">X1040*AE1040+Z1040*AE1043-Y1040*AF1040-AA1040*AF1043</f>
        <v>0</v>
      </c>
      <c r="AK1040" s="8">
        <f t="shared" ref="AK1040" si="4666">(X1040*AF1040+Y1040*AE1040+Z1040*AF1043+AA1040*AE1043)</f>
        <v>16.098901851506096</v>
      </c>
      <c r="AM1040" s="26">
        <f t="shared" ref="AM1040" si="4667">20*LOG((2*$AH$9)/(($AH$9*AH1040+AJ1040+$AH$9*AH1043+AJ1043)^2+($AH$9*AI1040+AK1040+$AH$9*AI1043+AK1043)^2)^0.5)</f>
        <v>-26.514385775463722</v>
      </c>
      <c r="AO1040" s="133">
        <f t="shared" ref="AO1040" si="4668">((AI1040^2+AJ1040^2+AK1040^2+AL1040^2)/(AI1043^2+AJ1043^2+AK1043^2+AL1043^2))^0.5</f>
        <v>0.41893194674258449</v>
      </c>
      <c r="AP1040" s="13"/>
      <c r="AQ1040" s="32"/>
      <c r="AR1040" s="32"/>
      <c r="AS1040" s="32"/>
      <c r="AT1040" s="32"/>
    </row>
    <row r="1041" spans="2:46" ht="18.649999999999999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O1041" s="134"/>
      <c r="AP1041" s="33"/>
      <c r="AQ1041" s="32"/>
      <c r="AR1041" s="32"/>
      <c r="AS1041" s="32"/>
      <c r="AT1041" s="32"/>
    </row>
    <row r="1042" spans="2:46" ht="18.649999999999999" customHeight="1" thickBot="1">
      <c r="D1042" s="209" t="s">
        <v>66</v>
      </c>
      <c r="E1042" s="210"/>
      <c r="F1042" s="211" t="s">
        <v>67</v>
      </c>
      <c r="G1042" s="212"/>
      <c r="H1042" s="204"/>
      <c r="I1042" s="209" t="s">
        <v>68</v>
      </c>
      <c r="J1042" s="210"/>
      <c r="K1042" s="211" t="s">
        <v>69</v>
      </c>
      <c r="L1042" s="212"/>
      <c r="N1042" s="213" t="s">
        <v>70</v>
      </c>
      <c r="O1042" s="214"/>
      <c r="P1042" s="215" t="s">
        <v>71</v>
      </c>
      <c r="Q1042" s="216"/>
      <c r="S1042" s="209" t="s">
        <v>72</v>
      </c>
      <c r="T1042" s="210"/>
      <c r="U1042" s="211" t="s">
        <v>73</v>
      </c>
      <c r="V1042" s="212"/>
      <c r="W1042" s="22"/>
      <c r="X1042" s="213" t="s">
        <v>74</v>
      </c>
      <c r="Y1042" s="214"/>
      <c r="Z1042" s="215" t="s">
        <v>75</v>
      </c>
      <c r="AA1042" s="216"/>
      <c r="AB1042" s="22"/>
      <c r="AC1042" s="209" t="s">
        <v>76</v>
      </c>
      <c r="AD1042" s="210"/>
      <c r="AE1042" s="211" t="s">
        <v>77</v>
      </c>
      <c r="AF1042" s="212"/>
      <c r="AG1042" s="22"/>
      <c r="AH1042" s="213" t="s">
        <v>78</v>
      </c>
      <c r="AI1042" s="214"/>
      <c r="AJ1042" s="215" t="s">
        <v>79</v>
      </c>
      <c r="AK1042" s="216"/>
      <c r="AL1042" s="22"/>
      <c r="AM1042" s="44" t="s">
        <v>6</v>
      </c>
      <c r="AO1042" s="135" t="s">
        <v>42</v>
      </c>
      <c r="AP1042" s="33"/>
      <c r="AQ1042" s="32"/>
      <c r="AR1042" s="32"/>
      <c r="AS1042" s="32"/>
      <c r="AT1042" s="32"/>
    </row>
    <row r="1043" spans="2:46" ht="18.649999999999999" customHeight="1" thickTop="1" thickBot="1">
      <c r="D1043" s="1">
        <v>0</v>
      </c>
      <c r="E1043" s="8">
        <f t="shared" ref="E1043" si="4669">$E$9*$B1040</f>
        <v>1.6887958000000001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4670">D1043*I1040+F1043*I1043-E1043*J1040-G1043*J1043</f>
        <v>0</v>
      </c>
      <c r="O1043" s="9">
        <f t="shared" ref="O1043" si="4671">(D1043*J1040+E1043*I1040+F1043*J1043+G1043*I1043)</f>
        <v>1.6887958000000001</v>
      </c>
      <c r="P1043" s="2">
        <f t="shared" ref="P1043" si="4672">D1043*K1040+F1043*K1043-E1043*L1040-G1043*L1043</f>
        <v>3.9986921298680316</v>
      </c>
      <c r="Q1043" s="8">
        <f t="shared" ref="Q1043" si="4673">(D1043*L1040+E1043*K1040+F1043*L1043+G1043*K1043)</f>
        <v>0</v>
      </c>
      <c r="S1043" s="1">
        <v>0</v>
      </c>
      <c r="T1043" s="8">
        <f t="shared" ref="T1043" si="4674">$T$9*$B1040</f>
        <v>3.6036842</v>
      </c>
      <c r="U1043" s="2">
        <v>1</v>
      </c>
      <c r="V1043" s="8">
        <v>0</v>
      </c>
      <c r="X1043" s="1">
        <f t="shared" ref="X1043" si="4675">N1043*S1040+P1043*S1043-O1043*T1040-Q1043*T1043</f>
        <v>0</v>
      </c>
      <c r="Y1043" s="9">
        <f t="shared" ref="Y1043" si="4676">(N1043*T1040+O1043*S1040+P1043*T1043+Q1043*S1043)</f>
        <v>16.098819449069772</v>
      </c>
      <c r="Z1043" s="2">
        <f t="shared" ref="Z1043" si="4677">N1043*U1040+P1043*U1043-O1043*V1040-Q1043*V1043</f>
        <v>3.9986921298680316</v>
      </c>
      <c r="AA1043" s="8">
        <f t="shared" ref="AA1043" si="4678">(N1043*V1040+O1043*U1040+P1043*V1043+Q1043*U1043)</f>
        <v>0</v>
      </c>
      <c r="AB1043" s="22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4679">X1043*AC1040+Z1043*AC1043-Y1043*AD1040-AA1043*AD1043</f>
        <v>0</v>
      </c>
      <c r="AI1043" s="9">
        <f t="shared" ref="AI1043" si="4680">(X1043*AD1040+Y1043*AC1040+Z1043*AD1043+AA1043*AC1043)</f>
        <v>16.098819449069772</v>
      </c>
      <c r="AJ1043" s="2">
        <f t="shared" ref="AJ1043" si="4681">X1043*AE1040+Z1043*AE1043-Y1043*AF1040-AA1043*AF1043</f>
        <v>-34.893740648847761</v>
      </c>
      <c r="AK1043" s="8">
        <f t="shared" ref="AK1043" si="4682">(X1043*AF1040+Y1043*AE1040+Z1043*AF1043+AA1043*AE1043)</f>
        <v>0</v>
      </c>
      <c r="AM1043" s="45">
        <f t="shared" ref="AM1043" si="4683">(180/PI())*ATAN(-1*(($AH$9*AJ1040+AL1040+$AH$9*AJ1043+AL1043)/($AH$9*AI1040+AK1040+$AH$9*AI1043+AK1043)))</f>
        <v>47.301149224777625</v>
      </c>
      <c r="AO1043" s="206">
        <f t="shared" ref="AO1043" si="4684">20*LOG(((($AH$9*AH1040+AJ1040-$AH$9*AH1043-AJ1043)^2+($AH$9*AI1040+AK1040-$AH$9*AI1043-AK1043)^2)/(($AH$9*AH1040+AJ1040+$AH$9*AH1043+AJ1043)^2+($AH$9*AI1040+AK1040+$AH$9*AI1043+AK1043)^2))^0.5)</f>
        <v>-9.7013173017978412E-3</v>
      </c>
      <c r="AP1043" s="33"/>
      <c r="AQ1043" s="32"/>
      <c r="AR1043" s="32"/>
      <c r="AS1043" s="32"/>
      <c r="AT1043" s="32"/>
    </row>
    <row r="1044" spans="2:46" ht="18.649999999999999" customHeight="1">
      <c r="AO1044" s="33"/>
      <c r="AP1044" s="33"/>
    </row>
    <row r="1045" spans="2:46" ht="18.649999999999999" customHeight="1" thickBot="1">
      <c r="D1045" s="22" t="s">
        <v>80</v>
      </c>
      <c r="E1045" s="22"/>
      <c r="F1045" s="22"/>
      <c r="G1045" s="22"/>
      <c r="H1045" s="22"/>
      <c r="I1045" s="22" t="s">
        <v>81</v>
      </c>
      <c r="J1045" s="22"/>
      <c r="K1045" s="22"/>
      <c r="L1045" s="22"/>
      <c r="M1045" s="23"/>
      <c r="N1045" s="23"/>
      <c r="O1045" s="24" t="s">
        <v>82</v>
      </c>
      <c r="P1045" s="23"/>
      <c r="Q1045" s="23"/>
      <c r="R1045" s="23"/>
      <c r="S1045" s="22"/>
      <c r="T1045" s="22" t="s">
        <v>83</v>
      </c>
      <c r="U1045" s="23"/>
      <c r="V1045" s="23"/>
      <c r="W1045" s="23"/>
      <c r="X1045" s="23"/>
      <c r="Y1045" s="24" t="s">
        <v>84</v>
      </c>
      <c r="Z1045" s="23"/>
      <c r="AA1045" s="23"/>
      <c r="AB1045" s="23"/>
      <c r="AC1045" s="24" t="s">
        <v>85</v>
      </c>
      <c r="AD1045" s="22"/>
      <c r="AE1045" s="22"/>
      <c r="AF1045" s="22"/>
      <c r="AG1045" s="22"/>
      <c r="AH1045" s="23"/>
      <c r="AI1045" s="24" t="s">
        <v>86</v>
      </c>
      <c r="AJ1045" s="23"/>
      <c r="AK1045" s="23"/>
      <c r="AL1045" s="22"/>
    </row>
    <row r="1046" spans="2:46" ht="18.649999999999999" customHeight="1" thickBot="1">
      <c r="B1046" s="11"/>
      <c r="D1046" s="217" t="s">
        <v>55</v>
      </c>
      <c r="E1046" s="218"/>
      <c r="F1046" s="219" t="s">
        <v>56</v>
      </c>
      <c r="G1046" s="220"/>
      <c r="H1046" s="204"/>
      <c r="I1046" s="217" t="s">
        <v>87</v>
      </c>
      <c r="J1046" s="218"/>
      <c r="K1046" s="219" t="s">
        <v>88</v>
      </c>
      <c r="L1046" s="220"/>
      <c r="M1046" s="23"/>
      <c r="N1046" s="213" t="s">
        <v>57</v>
      </c>
      <c r="O1046" s="214"/>
      <c r="P1046" s="215" t="s">
        <v>58</v>
      </c>
      <c r="Q1046" s="216"/>
      <c r="R1046" s="23"/>
      <c r="S1046" s="217" t="s">
        <v>59</v>
      </c>
      <c r="T1046" s="218"/>
      <c r="U1046" s="219" t="s">
        <v>60</v>
      </c>
      <c r="V1046" s="220"/>
      <c r="W1046" s="22"/>
      <c r="X1046" s="213" t="s">
        <v>61</v>
      </c>
      <c r="Y1046" s="214"/>
      <c r="Z1046" s="215" t="s">
        <v>62</v>
      </c>
      <c r="AA1046" s="216"/>
      <c r="AB1046" s="22"/>
      <c r="AC1046" s="217" t="s">
        <v>63</v>
      </c>
      <c r="AD1046" s="218"/>
      <c r="AE1046" s="219" t="s">
        <v>89</v>
      </c>
      <c r="AF1046" s="220"/>
      <c r="AG1046" s="22"/>
      <c r="AH1046" s="213" t="s">
        <v>64</v>
      </c>
      <c r="AI1046" s="214"/>
      <c r="AJ1046" s="215" t="s">
        <v>65</v>
      </c>
      <c r="AK1046" s="216"/>
      <c r="AL1046" s="22"/>
      <c r="AM1046" s="25" t="s">
        <v>2</v>
      </c>
      <c r="AO1046" s="132" t="s">
        <v>41</v>
      </c>
      <c r="AQ1046" s="32"/>
      <c r="AR1046" s="32"/>
      <c r="AS1046" s="32"/>
      <c r="AT1046" s="32"/>
    </row>
    <row r="1047" spans="2:46" ht="18.649999999999999" customHeight="1" thickTop="1" thickBot="1">
      <c r="B1047" s="36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9">
        <f t="shared" ref="L1047" si="4685">IF(0=(1-$J$9*$K$9*$B1047^2),10^14,$B1047*$K$9/(1-$J$9*$K$9*$B1047^2))</f>
        <v>-1.7494513275699914</v>
      </c>
      <c r="N1047" s="1">
        <f t="shared" ref="N1047" si="4686">D1047*I1047+F1047*I1050-E1047*J1047-G1047*J1050</f>
        <v>1</v>
      </c>
      <c r="O1047" s="9">
        <f t="shared" ref="O1047" si="4687">(D1047*J1047+E1047*I1047+F1047*J1050+G1047*I1050)</f>
        <v>0</v>
      </c>
      <c r="P1047" s="2">
        <f t="shared" ref="P1047" si="4688">D1047*K1047+F1047*K1050-E1047*L1047-G1047*L1050</f>
        <v>0</v>
      </c>
      <c r="Q1047" s="8">
        <f t="shared" ref="Q1047" si="4689">(D1047*L1047+E1047*K1047+F1047*L1050+G1047*K1050)</f>
        <v>-1.7494513275699914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4690">N1047*S1047+P1047*S1050-O1047*T1047-Q1047*T1050</f>
        <v>7.3467819877513447</v>
      </c>
      <c r="Y1047" s="9">
        <f t="shared" ref="Y1047" si="4691">(N1047*T1047+O1047*S1047+P1047*T1050+Q1047*S1050)</f>
        <v>0</v>
      </c>
      <c r="Z1047" s="2">
        <f t="shared" ref="Z1047" si="4692">N1047*U1047+P1047*U1050-O1047*V1047-Q1047*V1050</f>
        <v>0</v>
      </c>
      <c r="AA1047" s="8">
        <f t="shared" ref="AA1047" si="4693">(N1047*V1047+O1047*U1047+P1047*V1050+Q1047*U1050)</f>
        <v>-1.7494513275699914</v>
      </c>
      <c r="AB1047" s="22"/>
      <c r="AC1047" s="1">
        <v>1</v>
      </c>
      <c r="AD1047" s="9">
        <v>0</v>
      </c>
      <c r="AE1047" s="2">
        <v>0</v>
      </c>
      <c r="AF1047" s="9">
        <f t="shared" ref="AF1047" si="4694">$B1047*$AE$9</f>
        <v>2.43207</v>
      </c>
      <c r="AH1047" s="1">
        <f t="shared" ref="AH1047" si="4695">X1047*AC1047+Z1047*AC1050-Y1047*AD1047-AA1047*AD1050</f>
        <v>7.3467819877513447</v>
      </c>
      <c r="AI1047" s="9">
        <f t="shared" ref="AI1047" si="4696">(X1047*AD1047+Y1047*AC1047+Z1047*AD1050+AA1047*AC1050)</f>
        <v>0</v>
      </c>
      <c r="AJ1047" s="2">
        <f t="shared" ref="AJ1047" si="4697">X1047*AE1047+Z1047*AE1050-Y1047*AF1047-AA1047*AF1050</f>
        <v>0</v>
      </c>
      <c r="AK1047" s="8">
        <f t="shared" ref="AK1047" si="4698">(X1047*AF1047+Y1047*AE1047+Z1047*AF1050+AA1047*AE1050)</f>
        <v>16.118436741380421</v>
      </c>
      <c r="AM1047" s="26">
        <f t="shared" ref="AM1047" si="4699">20*LOG((2*$AH$9)/(($AH$9*AH1047+AJ1047+$AH$9*AH1050+AJ1050)^2+($AH$9*AI1047+AK1047+$AH$9*AI1050+AK1050)^2)^0.5)</f>
        <v>-26.571751609055244</v>
      </c>
      <c r="AO1047" s="133">
        <f t="shared" ref="AO1047" si="4700">((AI1047^2+AJ1047^2+AK1047^2+AL1047^2)/(AI1050^2+AJ1050^2+AK1050^2+AL1050^2))^0.5</f>
        <v>0.41607643597398253</v>
      </c>
      <c r="AP1047" s="13"/>
      <c r="AQ1047" s="32"/>
      <c r="AR1047" s="32"/>
      <c r="AS1047" s="32"/>
      <c r="AT1047" s="32"/>
    </row>
    <row r="1048" spans="2:46" ht="18.649999999999999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O1048" s="134"/>
      <c r="AP1048" s="33"/>
      <c r="AQ1048" s="32"/>
      <c r="AR1048" s="32"/>
      <c r="AS1048" s="32"/>
      <c r="AT1048" s="32"/>
    </row>
    <row r="1049" spans="2:46" ht="18.649999999999999" customHeight="1" thickBot="1">
      <c r="D1049" s="209" t="s">
        <v>66</v>
      </c>
      <c r="E1049" s="210"/>
      <c r="F1049" s="211" t="s">
        <v>67</v>
      </c>
      <c r="G1049" s="212"/>
      <c r="H1049" s="204"/>
      <c r="I1049" s="209" t="s">
        <v>68</v>
      </c>
      <c r="J1049" s="210"/>
      <c r="K1049" s="211" t="s">
        <v>69</v>
      </c>
      <c r="L1049" s="212"/>
      <c r="N1049" s="213" t="s">
        <v>70</v>
      </c>
      <c r="O1049" s="214"/>
      <c r="P1049" s="215" t="s">
        <v>71</v>
      </c>
      <c r="Q1049" s="216"/>
      <c r="S1049" s="209" t="s">
        <v>72</v>
      </c>
      <c r="T1049" s="210"/>
      <c r="U1049" s="211" t="s">
        <v>73</v>
      </c>
      <c r="V1049" s="212"/>
      <c r="W1049" s="22"/>
      <c r="X1049" s="213" t="s">
        <v>74</v>
      </c>
      <c r="Y1049" s="214"/>
      <c r="Z1049" s="215" t="s">
        <v>75</v>
      </c>
      <c r="AA1049" s="216"/>
      <c r="AB1049" s="22"/>
      <c r="AC1049" s="209" t="s">
        <v>76</v>
      </c>
      <c r="AD1049" s="210"/>
      <c r="AE1049" s="211" t="s">
        <v>77</v>
      </c>
      <c r="AF1049" s="212"/>
      <c r="AG1049" s="22"/>
      <c r="AH1049" s="213" t="s">
        <v>78</v>
      </c>
      <c r="AI1049" s="214"/>
      <c r="AJ1049" s="215" t="s">
        <v>79</v>
      </c>
      <c r="AK1049" s="216"/>
      <c r="AL1049" s="22"/>
      <c r="AM1049" s="44" t="s">
        <v>6</v>
      </c>
      <c r="AO1049" s="135" t="s">
        <v>42</v>
      </c>
      <c r="AP1049" s="33"/>
      <c r="AQ1049" s="32"/>
      <c r="AR1049" s="32"/>
      <c r="AS1049" s="32"/>
      <c r="AT1049" s="32"/>
    </row>
    <row r="1050" spans="2:46" ht="18.649999999999999" customHeight="1" thickTop="1" thickBot="1">
      <c r="D1050" s="1">
        <v>0</v>
      </c>
      <c r="E1050" s="8">
        <f t="shared" ref="E1050" si="4701">$E$9*$B1047</f>
        <v>1.7001300000000001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4702">D1050*I1047+F1050*I1050-E1050*J1047-G1050*J1050</f>
        <v>0</v>
      </c>
      <c r="O1050" s="9">
        <f t="shared" ref="O1050" si="4703">(D1050*J1047+E1050*I1047+F1050*J1050+G1050*I1050)</f>
        <v>1.7001300000000001</v>
      </c>
      <c r="P1050" s="2">
        <f t="shared" ref="P1050" si="4704">D1050*K1047+F1050*K1050-E1050*L1047-G1050*L1050</f>
        <v>3.9742946855415697</v>
      </c>
      <c r="Q1050" s="8">
        <f t="shared" ref="Q1050" si="4705">(D1050*L1047+E1050*K1047+F1050*L1050+G1050*K1050)</f>
        <v>0</v>
      </c>
      <c r="S1050" s="1">
        <v>0</v>
      </c>
      <c r="T1050" s="8">
        <f t="shared" ref="T1050" si="4706">$T$9*$B1047</f>
        <v>3.6278699999999997</v>
      </c>
      <c r="U1050" s="2">
        <v>1</v>
      </c>
      <c r="V1050" s="8">
        <v>0</v>
      </c>
      <c r="X1050" s="1">
        <f t="shared" ref="X1050" si="4707">N1050*S1047+P1050*S1050-O1050*T1047-Q1050*T1050</f>
        <v>0</v>
      </c>
      <c r="Y1050" s="9">
        <f t="shared" ref="Y1050" si="4708">(N1050*T1047+O1050*S1047+P1050*T1050+Q1050*S1050)</f>
        <v>16.118354460835693</v>
      </c>
      <c r="Z1050" s="2">
        <f t="shared" ref="Z1050" si="4709">N1050*U1047+P1050*U1050-O1050*V1047-Q1050*V1050</f>
        <v>3.9742946855415697</v>
      </c>
      <c r="AA1050" s="8">
        <f t="shared" ref="AA1050" si="4710">(N1050*V1047+O1050*U1047+P1050*V1050+Q1050*U1050)</f>
        <v>0</v>
      </c>
      <c r="AB1050" s="22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4711">X1050*AC1047+Z1050*AC1050-Y1050*AD1047-AA1050*AD1050</f>
        <v>0</v>
      </c>
      <c r="AI1050" s="9">
        <f t="shared" ref="AI1050" si="4712">(X1050*AD1047+Y1050*AC1047+Z1050*AD1050+AA1050*AC1050)</f>
        <v>16.118354460835693</v>
      </c>
      <c r="AJ1050" s="2">
        <f t="shared" ref="AJ1050" si="4713">X1050*AE1047+Z1050*AE1050-Y1050*AF1047-AA1050*AF1050</f>
        <v>-35.226671648023093</v>
      </c>
      <c r="AK1050" s="8">
        <f t="shared" ref="AK1050" si="4714">(X1050*AF1047+Y1050*AE1047+Z1050*AF1050+AA1050*AE1050)</f>
        <v>0</v>
      </c>
      <c r="AM1050" s="45">
        <f t="shared" ref="AM1050" si="4715">(180/PI())*ATAN(-1*(($AH$9*AJ1047+AL1047+$AH$9*AJ1050+AL1050)/($AH$9*AI1047+AK1047+$AH$9*AI1050+AK1050)))</f>
        <v>47.537603300448076</v>
      </c>
      <c r="AO1050" s="206">
        <f t="shared" ref="AO1050" si="4716">20*LOG(((($AH$9*AH1047+AJ1047-$AH$9*AH1050-AJ1050)^2+($AH$9*AI1047+AK1047-$AH$9*AI1050-AK1050)^2)/(($AH$9*AH1047+AJ1047+$AH$9*AH1050+AJ1050)^2+($AH$9*AI1047+AK1047+$AH$9*AI1050+AK1050)^2))^0.5)</f>
        <v>-9.5738750734978735E-3</v>
      </c>
      <c r="AP1050" s="33"/>
      <c r="AQ1050" s="32"/>
      <c r="AR1050" s="32"/>
      <c r="AS1050" s="32"/>
      <c r="AT1050" s="32"/>
    </row>
    <row r="1051" spans="2:46" ht="18.649999999999999" customHeight="1">
      <c r="AO1051" s="33"/>
      <c r="AP1051" s="33"/>
    </row>
    <row r="1052" spans="2:46" ht="18.649999999999999" customHeight="1" thickBot="1">
      <c r="D1052" s="22" t="s">
        <v>80</v>
      </c>
      <c r="E1052" s="22"/>
      <c r="F1052" s="22"/>
      <c r="G1052" s="22"/>
      <c r="H1052" s="22"/>
      <c r="I1052" s="22" t="s">
        <v>81</v>
      </c>
      <c r="J1052" s="22"/>
      <c r="K1052" s="22"/>
      <c r="L1052" s="22"/>
      <c r="M1052" s="23"/>
      <c r="N1052" s="23"/>
      <c r="O1052" s="24" t="s">
        <v>82</v>
      </c>
      <c r="P1052" s="23"/>
      <c r="Q1052" s="23"/>
      <c r="R1052" s="23"/>
      <c r="S1052" s="22"/>
      <c r="T1052" s="22" t="s">
        <v>83</v>
      </c>
      <c r="U1052" s="23"/>
      <c r="V1052" s="23"/>
      <c r="W1052" s="23"/>
      <c r="X1052" s="23"/>
      <c r="Y1052" s="24" t="s">
        <v>84</v>
      </c>
      <c r="Z1052" s="23"/>
      <c r="AA1052" s="23"/>
      <c r="AB1052" s="23"/>
      <c r="AC1052" s="24" t="s">
        <v>85</v>
      </c>
      <c r="AD1052" s="22"/>
      <c r="AE1052" s="22"/>
      <c r="AF1052" s="22"/>
      <c r="AG1052" s="22"/>
      <c r="AH1052" s="23"/>
      <c r="AI1052" s="24" t="s">
        <v>86</v>
      </c>
      <c r="AJ1052" s="23"/>
      <c r="AK1052" s="23"/>
      <c r="AL1052" s="22"/>
    </row>
    <row r="1053" spans="2:46" ht="18.649999999999999" customHeight="1" thickBot="1">
      <c r="B1053" s="11"/>
      <c r="D1053" s="217" t="s">
        <v>55</v>
      </c>
      <c r="E1053" s="218"/>
      <c r="F1053" s="219" t="s">
        <v>56</v>
      </c>
      <c r="G1053" s="220"/>
      <c r="H1053" s="204"/>
      <c r="I1053" s="217" t="s">
        <v>87</v>
      </c>
      <c r="J1053" s="218"/>
      <c r="K1053" s="219" t="s">
        <v>88</v>
      </c>
      <c r="L1053" s="220"/>
      <c r="M1053" s="23"/>
      <c r="N1053" s="213" t="s">
        <v>57</v>
      </c>
      <c r="O1053" s="214"/>
      <c r="P1053" s="215" t="s">
        <v>58</v>
      </c>
      <c r="Q1053" s="216"/>
      <c r="R1053" s="23"/>
      <c r="S1053" s="217" t="s">
        <v>59</v>
      </c>
      <c r="T1053" s="218"/>
      <c r="U1053" s="219" t="s">
        <v>60</v>
      </c>
      <c r="V1053" s="220"/>
      <c r="W1053" s="22"/>
      <c r="X1053" s="213" t="s">
        <v>61</v>
      </c>
      <c r="Y1053" s="214"/>
      <c r="Z1053" s="215" t="s">
        <v>62</v>
      </c>
      <c r="AA1053" s="216"/>
      <c r="AB1053" s="22"/>
      <c r="AC1053" s="217" t="s">
        <v>63</v>
      </c>
      <c r="AD1053" s="218"/>
      <c r="AE1053" s="219" t="s">
        <v>89</v>
      </c>
      <c r="AF1053" s="220"/>
      <c r="AG1053" s="22"/>
      <c r="AH1053" s="213" t="s">
        <v>64</v>
      </c>
      <c r="AI1053" s="214"/>
      <c r="AJ1053" s="215" t="s">
        <v>65</v>
      </c>
      <c r="AK1053" s="216"/>
      <c r="AL1053" s="22"/>
      <c r="AM1053" s="25" t="s">
        <v>2</v>
      </c>
      <c r="AO1053" s="132" t="s">
        <v>41</v>
      </c>
      <c r="AQ1053" s="32"/>
      <c r="AR1053" s="32"/>
      <c r="AS1053" s="32"/>
      <c r="AT1053" s="32"/>
    </row>
    <row r="1054" spans="2:46" ht="18.649999999999999" customHeight="1" thickTop="1" thickBot="1">
      <c r="B1054" s="36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9">
        <f t="shared" ref="L1054" si="4717">IF(0=(1-$J$9*$K$9*$B1054^2),10^14,$B1054*$K$9/(1-$J$9*$K$9*$B1054^2))</f>
        <v>-1.7241158688428486</v>
      </c>
      <c r="N1054" s="1">
        <f t="shared" ref="N1054" si="4718">D1054*I1054+F1054*I1057-E1054*J1054-G1054*J1057</f>
        <v>1</v>
      </c>
      <c r="O1054" s="9">
        <f t="shared" ref="O1054" si="4719">(D1054*J1054+E1054*I1054+F1054*J1057+G1054*I1057)</f>
        <v>0</v>
      </c>
      <c r="P1054" s="2">
        <f t="shared" ref="P1054" si="4720">D1054*K1054+F1054*K1057-E1054*L1054-G1054*L1057</f>
        <v>0</v>
      </c>
      <c r="Q1054" s="8">
        <f t="shared" ref="Q1054" si="4721">(D1054*L1054+E1054*K1054+F1054*L1057+G1054*K1057)</f>
        <v>-1.7241158688428486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4722">N1054*S1054+P1054*S1057-O1054*T1054-Q1054*T1057</f>
        <v>7.2965673586795647</v>
      </c>
      <c r="Y1054" s="9">
        <f t="shared" ref="Y1054" si="4723">(N1054*T1054+O1054*S1054+P1054*T1057+Q1054*S1057)</f>
        <v>0</v>
      </c>
      <c r="Z1054" s="2">
        <f t="shared" ref="Z1054" si="4724">N1054*U1054+P1054*U1057-O1054*V1054-Q1054*V1057</f>
        <v>0</v>
      </c>
      <c r="AA1054" s="8">
        <f t="shared" ref="AA1054" si="4725">(N1054*V1054+O1054*U1054+P1054*V1057+Q1054*U1057)</f>
        <v>-1.7241158688428486</v>
      </c>
      <c r="AB1054" s="22"/>
      <c r="AC1054" s="1">
        <v>1</v>
      </c>
      <c r="AD1054" s="9">
        <v>0</v>
      </c>
      <c r="AE1054" s="2">
        <v>0</v>
      </c>
      <c r="AF1054" s="9">
        <f t="shared" ref="AF1054" si="4726">$B1054*$AE$9</f>
        <v>2.4482838</v>
      </c>
      <c r="AH1054" s="1">
        <f t="shared" ref="AH1054" si="4727">X1054*AC1054+Z1054*AC1057-Y1054*AD1054-AA1054*AD1057</f>
        <v>7.2965673586795647</v>
      </c>
      <c r="AI1054" s="9">
        <f t="shared" ref="AI1054" si="4728">(X1054*AD1054+Y1054*AC1054+Z1054*AD1057+AA1054*AC1057)</f>
        <v>0</v>
      </c>
      <c r="AJ1054" s="2">
        <f t="shared" ref="AJ1054" si="4729">X1054*AE1054+Z1054*AE1057-Y1054*AF1054-AA1054*AF1057</f>
        <v>0</v>
      </c>
      <c r="AK1054" s="8">
        <f t="shared" ref="AK1054" si="4730">(X1054*AF1054+Y1054*AE1054+Z1054*AF1057+AA1054*AE1057)</f>
        <v>16.139951791021119</v>
      </c>
      <c r="AM1054" s="26">
        <f t="shared" ref="AM1054" si="4731">20*LOG((2*$AH$9)/(($AH$9*AH1054+AJ1054+$AH$9*AH1057+AJ1057)^2+($AH$9*AI1054+AK1054+$AH$9*AI1057+AK1057)^2)^0.5)</f>
        <v>-26.630048806989379</v>
      </c>
      <c r="AO1054" s="133">
        <f t="shared" ref="AO1054" si="4732">((AI1054^2+AJ1054^2+AK1054^2+AL1054^2)/(AI1057^2+AJ1057^2+AK1057^2+AL1057^2))^0.5</f>
        <v>0.41325994193055865</v>
      </c>
      <c r="AP1054" s="13"/>
      <c r="AQ1054" s="32"/>
      <c r="AR1054" s="32"/>
      <c r="AS1054" s="32"/>
      <c r="AT1054" s="32"/>
    </row>
    <row r="1055" spans="2:46" ht="18.649999999999999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O1055" s="134"/>
      <c r="AP1055" s="33"/>
      <c r="AQ1055" s="32"/>
      <c r="AR1055" s="32"/>
      <c r="AS1055" s="32"/>
      <c r="AT1055" s="32"/>
    </row>
    <row r="1056" spans="2:46" ht="18.649999999999999" customHeight="1" thickBot="1">
      <c r="D1056" s="209" t="s">
        <v>66</v>
      </c>
      <c r="E1056" s="210"/>
      <c r="F1056" s="211" t="s">
        <v>67</v>
      </c>
      <c r="G1056" s="212"/>
      <c r="H1056" s="204"/>
      <c r="I1056" s="209" t="s">
        <v>68</v>
      </c>
      <c r="J1056" s="210"/>
      <c r="K1056" s="211" t="s">
        <v>69</v>
      </c>
      <c r="L1056" s="212"/>
      <c r="N1056" s="213" t="s">
        <v>70</v>
      </c>
      <c r="O1056" s="214"/>
      <c r="P1056" s="215" t="s">
        <v>71</v>
      </c>
      <c r="Q1056" s="216"/>
      <c r="S1056" s="209" t="s">
        <v>72</v>
      </c>
      <c r="T1056" s="210"/>
      <c r="U1056" s="211" t="s">
        <v>73</v>
      </c>
      <c r="V1056" s="212"/>
      <c r="W1056" s="22"/>
      <c r="X1056" s="213" t="s">
        <v>74</v>
      </c>
      <c r="Y1056" s="214"/>
      <c r="Z1056" s="215" t="s">
        <v>75</v>
      </c>
      <c r="AA1056" s="216"/>
      <c r="AB1056" s="22"/>
      <c r="AC1056" s="209" t="s">
        <v>76</v>
      </c>
      <c r="AD1056" s="210"/>
      <c r="AE1056" s="211" t="s">
        <v>77</v>
      </c>
      <c r="AF1056" s="212"/>
      <c r="AG1056" s="22"/>
      <c r="AH1056" s="213" t="s">
        <v>78</v>
      </c>
      <c r="AI1056" s="214"/>
      <c r="AJ1056" s="215" t="s">
        <v>79</v>
      </c>
      <c r="AK1056" s="216"/>
      <c r="AL1056" s="22"/>
      <c r="AM1056" s="44" t="s">
        <v>6</v>
      </c>
      <c r="AO1056" s="135" t="s">
        <v>42</v>
      </c>
      <c r="AP1056" s="33"/>
      <c r="AQ1056" s="32"/>
      <c r="AR1056" s="32"/>
      <c r="AS1056" s="32"/>
      <c r="AT1056" s="32"/>
    </row>
    <row r="1057" spans="2:46" ht="18.649999999999999" customHeight="1" thickTop="1" thickBot="1">
      <c r="D1057" s="1">
        <v>0</v>
      </c>
      <c r="E1057" s="8">
        <f t="shared" ref="E1057" si="4733">$E$9*$B1054</f>
        <v>1.7114642000000002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4734">D1057*I1054+F1057*I1057-E1057*J1054-G1057*J1057</f>
        <v>0</v>
      </c>
      <c r="O1057" s="9">
        <f t="shared" ref="O1057" si="4735">(D1057*J1054+E1057*I1054+F1057*J1057+G1057*I1057)</f>
        <v>1.7114642000000002</v>
      </c>
      <c r="P1057" s="2">
        <f t="shared" ref="P1057" si="4736">D1057*K1054+F1057*K1057-E1057*L1054-G1057*L1057</f>
        <v>3.9507625861764311</v>
      </c>
      <c r="Q1057" s="8">
        <f t="shared" ref="Q1057" si="4737">(D1057*L1054+E1057*K1054+F1057*L1057+G1057*K1057)</f>
        <v>0</v>
      </c>
      <c r="S1057" s="1">
        <v>0</v>
      </c>
      <c r="T1057" s="8">
        <f t="shared" ref="T1057" si="4738">$T$9*$B1054</f>
        <v>3.6520557999999999</v>
      </c>
      <c r="U1057" s="2">
        <v>1</v>
      </c>
      <c r="V1057" s="8">
        <v>0</v>
      </c>
      <c r="X1057" s="1">
        <f t="shared" ref="X1057" si="4739">N1057*S1054+P1057*S1057-O1057*T1054-Q1057*T1057</f>
        <v>0</v>
      </c>
      <c r="Y1057" s="9">
        <f t="shared" ref="Y1057" si="4740">(N1057*T1054+O1057*S1054+P1057*T1057+Q1057*S1057)</f>
        <v>16.139869617268634</v>
      </c>
      <c r="Z1057" s="2">
        <f t="shared" ref="Z1057" si="4741">N1057*U1054+P1057*U1057-O1057*V1054-Q1057*V1057</f>
        <v>3.9507625861764311</v>
      </c>
      <c r="AA1057" s="8">
        <f t="shared" ref="AA1057" si="4742">(N1057*V1054+O1057*U1054+P1057*V1057+Q1057*U1057)</f>
        <v>0</v>
      </c>
      <c r="AB1057" s="22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4743">X1057*AC1054+Z1057*AC1057-Y1057*AD1054-AA1057*AD1057</f>
        <v>0</v>
      </c>
      <c r="AI1057" s="9">
        <f t="shared" ref="AI1057" si="4744">(X1057*AD1054+Y1057*AC1054+Z1057*AD1057+AA1057*AC1057)</f>
        <v>16.139869617268634</v>
      </c>
      <c r="AJ1057" s="2">
        <f t="shared" ref="AJ1057" si="4745">X1057*AE1054+Z1057*AE1057-Y1057*AF1054-AA1057*AF1057</f>
        <v>-35.564218731894563</v>
      </c>
      <c r="AK1057" s="8">
        <f t="shared" ref="AK1057" si="4746">(X1057*AF1054+Y1057*AE1054+Z1057*AF1057+AA1057*AE1057)</f>
        <v>0</v>
      </c>
      <c r="AM1057" s="45">
        <f t="shared" ref="AM1057" si="4747">(180/PI())*ATAN(-1*(($AH$9*AJ1054+AL1054+$AH$9*AJ1057+AL1057)/($AH$9*AI1054+AK1054+$AH$9*AI1057+AK1057)))</f>
        <v>47.771581726191755</v>
      </c>
      <c r="AO1057" s="206">
        <f t="shared" ref="AO1057" si="4748">20*LOG(((($AH$9*AH1054+AJ1054-$AH$9*AH1057-AJ1057)^2+($AH$9*AI1054+AK1054-$AH$9*AI1057-AK1057)^2)/(($AH$9*AH1054+AJ1054+$AH$9*AH1057+AJ1057)^2+($AH$9*AI1054+AK1054+$AH$9*AI1057+AK1057)^2))^0.5)</f>
        <v>-9.4460806455110083E-3</v>
      </c>
      <c r="AP1057" s="33"/>
      <c r="AQ1057" s="32"/>
      <c r="AR1057" s="32"/>
      <c r="AS1057" s="32"/>
      <c r="AT1057" s="32"/>
    </row>
    <row r="1058" spans="2:46" ht="18.649999999999999" customHeight="1">
      <c r="AO1058" s="33"/>
      <c r="AP1058" s="33"/>
    </row>
    <row r="1059" spans="2:46" ht="18.649999999999999" customHeight="1" thickBot="1">
      <c r="D1059" s="22" t="s">
        <v>80</v>
      </c>
      <c r="E1059" s="22"/>
      <c r="F1059" s="22"/>
      <c r="G1059" s="22"/>
      <c r="H1059" s="22"/>
      <c r="I1059" s="22" t="s">
        <v>81</v>
      </c>
      <c r="J1059" s="22"/>
      <c r="K1059" s="22"/>
      <c r="L1059" s="22"/>
      <c r="M1059" s="23"/>
      <c r="N1059" s="23"/>
      <c r="O1059" s="24" t="s">
        <v>82</v>
      </c>
      <c r="P1059" s="23"/>
      <c r="Q1059" s="23"/>
      <c r="R1059" s="23"/>
      <c r="S1059" s="22"/>
      <c r="T1059" s="22" t="s">
        <v>83</v>
      </c>
      <c r="U1059" s="23"/>
      <c r="V1059" s="23"/>
      <c r="W1059" s="23"/>
      <c r="X1059" s="23"/>
      <c r="Y1059" s="24" t="s">
        <v>84</v>
      </c>
      <c r="Z1059" s="23"/>
      <c r="AA1059" s="23"/>
      <c r="AB1059" s="23"/>
      <c r="AC1059" s="24" t="s">
        <v>85</v>
      </c>
      <c r="AD1059" s="22"/>
      <c r="AE1059" s="22"/>
      <c r="AF1059" s="22"/>
      <c r="AG1059" s="22"/>
      <c r="AH1059" s="23"/>
      <c r="AI1059" s="24" t="s">
        <v>86</v>
      </c>
      <c r="AJ1059" s="23"/>
      <c r="AK1059" s="23"/>
      <c r="AL1059" s="22"/>
    </row>
    <row r="1060" spans="2:46" ht="18.649999999999999" customHeight="1" thickBot="1">
      <c r="B1060" s="11"/>
      <c r="D1060" s="217" t="s">
        <v>55</v>
      </c>
      <c r="E1060" s="218"/>
      <c r="F1060" s="219" t="s">
        <v>56</v>
      </c>
      <c r="G1060" s="220"/>
      <c r="H1060" s="204"/>
      <c r="I1060" s="217" t="s">
        <v>87</v>
      </c>
      <c r="J1060" s="218"/>
      <c r="K1060" s="219" t="s">
        <v>88</v>
      </c>
      <c r="L1060" s="220"/>
      <c r="M1060" s="23"/>
      <c r="N1060" s="213" t="s">
        <v>57</v>
      </c>
      <c r="O1060" s="214"/>
      <c r="P1060" s="215" t="s">
        <v>58</v>
      </c>
      <c r="Q1060" s="216"/>
      <c r="R1060" s="23"/>
      <c r="S1060" s="217" t="s">
        <v>59</v>
      </c>
      <c r="T1060" s="218"/>
      <c r="U1060" s="219" t="s">
        <v>60</v>
      </c>
      <c r="V1060" s="220"/>
      <c r="W1060" s="22"/>
      <c r="X1060" s="213" t="s">
        <v>61</v>
      </c>
      <c r="Y1060" s="214"/>
      <c r="Z1060" s="215" t="s">
        <v>62</v>
      </c>
      <c r="AA1060" s="216"/>
      <c r="AB1060" s="22"/>
      <c r="AC1060" s="217" t="s">
        <v>63</v>
      </c>
      <c r="AD1060" s="218"/>
      <c r="AE1060" s="219" t="s">
        <v>89</v>
      </c>
      <c r="AF1060" s="220"/>
      <c r="AG1060" s="22"/>
      <c r="AH1060" s="213" t="s">
        <v>64</v>
      </c>
      <c r="AI1060" s="214"/>
      <c r="AJ1060" s="215" t="s">
        <v>65</v>
      </c>
      <c r="AK1060" s="216"/>
      <c r="AL1060" s="22"/>
      <c r="AM1060" s="25" t="s">
        <v>2</v>
      </c>
      <c r="AO1060" s="132" t="s">
        <v>41</v>
      </c>
      <c r="AQ1060" s="32"/>
      <c r="AR1060" s="32"/>
      <c r="AS1060" s="32"/>
      <c r="AT1060" s="32"/>
    </row>
    <row r="1061" spans="2:46" ht="18.649999999999999" customHeight="1" thickTop="1" thickBot="1">
      <c r="B1061" s="36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9">
        <f t="shared" ref="L1061" si="4749">IF(0=(1-$J$9*$K$9*$B1061^2),10^14,$B1061*$K$9/(1-$J$9*$K$9*$B1061^2))</f>
        <v>-1.6995906618608676</v>
      </c>
      <c r="N1061" s="1">
        <f t="shared" ref="N1061" si="4750">D1061*I1061+F1061*I1064-E1061*J1061-G1061*J1064</f>
        <v>1</v>
      </c>
      <c r="O1061" s="9">
        <f t="shared" ref="O1061" si="4751">(D1061*J1061+E1061*I1061+F1061*J1064+G1061*I1064)</f>
        <v>0</v>
      </c>
      <c r="P1061" s="2">
        <f t="shared" ref="P1061" si="4752">D1061*K1061+F1061*K1064-E1061*L1061-G1061*L1064</f>
        <v>0</v>
      </c>
      <c r="Q1061" s="8">
        <f t="shared" ref="Q1061" si="4753">(D1061*L1061+E1061*K1061+F1061*L1064+G1061*K1064)</f>
        <v>-1.6995906618608676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4754">N1061*S1061+P1061*S1064-O1061*T1061-Q1061*T1064</f>
        <v>7.2481058941044552</v>
      </c>
      <c r="Y1061" s="9">
        <f t="shared" ref="Y1061" si="4755">(N1061*T1061+O1061*S1061+P1061*T1064+Q1061*S1064)</f>
        <v>0</v>
      </c>
      <c r="Z1061" s="2">
        <f t="shared" ref="Z1061" si="4756">N1061*U1061+P1061*U1064-O1061*V1061-Q1061*V1064</f>
        <v>0</v>
      </c>
      <c r="AA1061" s="8">
        <f t="shared" ref="AA1061" si="4757">(N1061*V1061+O1061*U1061+P1061*V1064+Q1061*U1064)</f>
        <v>-1.6995906618608676</v>
      </c>
      <c r="AB1061" s="22"/>
      <c r="AC1061" s="1">
        <v>1</v>
      </c>
      <c r="AD1061" s="9">
        <v>0</v>
      </c>
      <c r="AE1061" s="2">
        <v>0</v>
      </c>
      <c r="AF1061" s="9">
        <f t="shared" ref="AF1061" si="4758">$B1061*$AE$9</f>
        <v>2.4644976000000001</v>
      </c>
      <c r="AH1061" s="1">
        <f t="shared" ref="AH1061" si="4759">X1061*AC1061+Z1061*AC1064-Y1061*AD1061-AA1061*AD1064</f>
        <v>7.2481058941044552</v>
      </c>
      <c r="AI1061" s="9">
        <f t="shared" ref="AI1061" si="4760">(X1061*AD1061+Y1061*AC1061+Z1061*AD1064+AA1061*AC1064)</f>
        <v>0</v>
      </c>
      <c r="AJ1061" s="2">
        <f t="shared" ref="AJ1061" si="4761">X1061*AE1061+Z1061*AE1064-Y1061*AF1061-AA1061*AF1064</f>
        <v>0</v>
      </c>
      <c r="AK1061" s="8">
        <f t="shared" ref="AK1061" si="4762">(X1061*AF1061+Y1061*AE1061+Z1061*AF1064+AA1061*AE1064)</f>
        <v>16.163348918705417</v>
      </c>
      <c r="AM1061" s="26">
        <f t="shared" ref="AM1061" si="4763">20*LOG((2*$AH$9)/(($AH$9*AH1061+AJ1061+$AH$9*AH1064+AJ1064)^2+($AH$9*AI1061+AK1061+$AH$9*AI1064+AK1064)^2)^0.5)</f>
        <v>-26.689217076766564</v>
      </c>
      <c r="AO1061" s="133">
        <f t="shared" ref="AO1061" si="4764">((AI1061^2+AJ1061^2+AK1061^2+AL1061^2)/(AI1064^2+AJ1064^2+AK1064^2+AL1064^2))^0.5</f>
        <v>0.41048166225841154</v>
      </c>
      <c r="AP1061" s="13"/>
      <c r="AQ1061" s="32"/>
      <c r="AR1061" s="32"/>
      <c r="AS1061" s="32"/>
      <c r="AT1061" s="32"/>
    </row>
    <row r="1062" spans="2:46" ht="18.649999999999999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O1062" s="134"/>
      <c r="AP1062" s="33"/>
      <c r="AQ1062" s="32"/>
      <c r="AR1062" s="32"/>
      <c r="AS1062" s="32"/>
      <c r="AT1062" s="32"/>
    </row>
    <row r="1063" spans="2:46" ht="18.649999999999999" customHeight="1" thickBot="1">
      <c r="D1063" s="209" t="s">
        <v>66</v>
      </c>
      <c r="E1063" s="210"/>
      <c r="F1063" s="211" t="s">
        <v>67</v>
      </c>
      <c r="G1063" s="212"/>
      <c r="H1063" s="204"/>
      <c r="I1063" s="209" t="s">
        <v>68</v>
      </c>
      <c r="J1063" s="210"/>
      <c r="K1063" s="211" t="s">
        <v>69</v>
      </c>
      <c r="L1063" s="212"/>
      <c r="N1063" s="213" t="s">
        <v>70</v>
      </c>
      <c r="O1063" s="214"/>
      <c r="P1063" s="215" t="s">
        <v>71</v>
      </c>
      <c r="Q1063" s="216"/>
      <c r="S1063" s="209" t="s">
        <v>72</v>
      </c>
      <c r="T1063" s="210"/>
      <c r="U1063" s="211" t="s">
        <v>73</v>
      </c>
      <c r="V1063" s="212"/>
      <c r="W1063" s="22"/>
      <c r="X1063" s="213" t="s">
        <v>74</v>
      </c>
      <c r="Y1063" s="214"/>
      <c r="Z1063" s="215" t="s">
        <v>75</v>
      </c>
      <c r="AA1063" s="216"/>
      <c r="AB1063" s="22"/>
      <c r="AC1063" s="209" t="s">
        <v>76</v>
      </c>
      <c r="AD1063" s="210"/>
      <c r="AE1063" s="211" t="s">
        <v>77</v>
      </c>
      <c r="AF1063" s="212"/>
      <c r="AG1063" s="22"/>
      <c r="AH1063" s="213" t="s">
        <v>78</v>
      </c>
      <c r="AI1063" s="214"/>
      <c r="AJ1063" s="215" t="s">
        <v>79</v>
      </c>
      <c r="AK1063" s="216"/>
      <c r="AL1063" s="22"/>
      <c r="AM1063" s="44" t="s">
        <v>6</v>
      </c>
      <c r="AO1063" s="135" t="s">
        <v>42</v>
      </c>
      <c r="AP1063" s="33"/>
      <c r="AQ1063" s="32"/>
      <c r="AR1063" s="32"/>
      <c r="AS1063" s="32"/>
      <c r="AT1063" s="32"/>
    </row>
    <row r="1064" spans="2:46" ht="18.649999999999999" customHeight="1" thickTop="1" thickBot="1">
      <c r="D1064" s="1">
        <v>0</v>
      </c>
      <c r="E1064" s="8">
        <f t="shared" ref="E1064" si="4765">$E$9*$B1061</f>
        <v>1.7227984000000001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4766">D1064*I1061+F1064*I1064-E1064*J1061-G1064*J1064</f>
        <v>0</v>
      </c>
      <c r="O1064" s="9">
        <f t="shared" ref="O1064" si="4767">(D1064*J1061+E1064*I1061+F1064*J1064+G1064*I1064)</f>
        <v>1.7227984000000001</v>
      </c>
      <c r="P1064" s="2">
        <f t="shared" ref="P1064" si="4768">D1064*K1061+F1064*K1064-E1064*L1061-G1064*L1064</f>
        <v>3.928052072908844</v>
      </c>
      <c r="Q1064" s="8">
        <f t="shared" ref="Q1064" si="4769">(D1064*L1061+E1064*K1061+F1064*L1064+G1064*K1064)</f>
        <v>0</v>
      </c>
      <c r="S1064" s="1">
        <v>0</v>
      </c>
      <c r="T1064" s="8">
        <f t="shared" ref="T1064" si="4770">$T$9*$B1061</f>
        <v>3.6762416</v>
      </c>
      <c r="U1064" s="2">
        <v>1</v>
      </c>
      <c r="V1064" s="8">
        <v>0</v>
      </c>
      <c r="X1064" s="1">
        <f t="shared" ref="X1064" si="4771">N1064*S1061+P1064*S1064-O1064*T1061-Q1064*T1064</f>
        <v>0</v>
      </c>
      <c r="Y1064" s="9">
        <f t="shared" ref="Y1064" si="4772">(N1064*T1061+O1064*S1061+P1064*T1064+Q1064*S1064)</f>
        <v>16.163266837393724</v>
      </c>
      <c r="Z1064" s="2">
        <f t="shared" ref="Z1064" si="4773">N1064*U1061+P1064*U1064-O1064*V1061-Q1064*V1064</f>
        <v>3.928052072908844</v>
      </c>
      <c r="AA1064" s="8">
        <f t="shared" ref="AA1064" si="4774">(N1064*V1061+O1064*U1061+P1064*V1064+Q1064*U1064)</f>
        <v>0</v>
      </c>
      <c r="AB1064" s="22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4775">X1064*AC1061+Z1064*AC1064-Y1064*AD1061-AA1064*AD1064</f>
        <v>0</v>
      </c>
      <c r="AI1064" s="9">
        <f t="shared" ref="AI1064" si="4776">(X1064*AD1061+Y1064*AC1061+Z1064*AD1064+AA1064*AC1064)</f>
        <v>16.163266837393724</v>
      </c>
      <c r="AJ1064" s="2">
        <f t="shared" ref="AJ1064" si="4777">X1064*AE1061+Z1064*AE1064-Y1064*AF1061-AA1064*AF1064</f>
        <v>-35.906280256007584</v>
      </c>
      <c r="AK1064" s="8">
        <f t="shared" ref="AK1064" si="4778">(X1064*AF1061+Y1064*AE1061+Z1064*AF1064+AA1064*AE1064)</f>
        <v>0</v>
      </c>
      <c r="AM1064" s="45">
        <f t="shared" ref="AM1064" si="4779">(180/PI())*ATAN(-1*(($AH$9*AJ1061+AL1061+$AH$9*AJ1064+AL1064)/($AH$9*AI1061+AK1061+$AH$9*AI1064+AK1064)))</f>
        <v>48.003123481426471</v>
      </c>
      <c r="AO1064" s="206">
        <f t="shared" ref="AO1064" si="4780">20*LOG(((($AH$9*AH1061+AJ1061-$AH$9*AH1064-AJ1064)^2+($AH$9*AI1061+AK1061-$AH$9*AI1064-AK1064)^2)/(($AH$9*AH1061+AJ1061+$AH$9*AH1064+AJ1064)^2+($AH$9*AI1061+AK1061+$AH$9*AI1064+AK1064)^2))^0.5)</f>
        <v>-9.3181227336069459E-3</v>
      </c>
      <c r="AP1064" s="33"/>
      <c r="AQ1064" s="32"/>
      <c r="AR1064" s="32"/>
      <c r="AS1064" s="32"/>
      <c r="AT1064" s="32"/>
    </row>
    <row r="1065" spans="2:46" ht="18.649999999999999" customHeight="1">
      <c r="AO1065" s="33"/>
      <c r="AP1065" s="33"/>
    </row>
    <row r="1066" spans="2:46" ht="18.649999999999999" customHeight="1" thickBot="1">
      <c r="D1066" s="22" t="s">
        <v>80</v>
      </c>
      <c r="E1066" s="22"/>
      <c r="F1066" s="22"/>
      <c r="G1066" s="22"/>
      <c r="H1066" s="22"/>
      <c r="I1066" s="22" t="s">
        <v>81</v>
      </c>
      <c r="J1066" s="22"/>
      <c r="K1066" s="22"/>
      <c r="L1066" s="22"/>
      <c r="M1066" s="23"/>
      <c r="N1066" s="23"/>
      <c r="O1066" s="24" t="s">
        <v>82</v>
      </c>
      <c r="P1066" s="23"/>
      <c r="Q1066" s="23"/>
      <c r="R1066" s="23"/>
      <c r="S1066" s="22"/>
      <c r="T1066" s="22" t="s">
        <v>83</v>
      </c>
      <c r="U1066" s="23"/>
      <c r="V1066" s="23"/>
      <c r="W1066" s="23"/>
      <c r="X1066" s="23"/>
      <c r="Y1066" s="24" t="s">
        <v>84</v>
      </c>
      <c r="Z1066" s="23"/>
      <c r="AA1066" s="23"/>
      <c r="AB1066" s="23"/>
      <c r="AC1066" s="24" t="s">
        <v>85</v>
      </c>
      <c r="AD1066" s="22"/>
      <c r="AE1066" s="22"/>
      <c r="AF1066" s="22"/>
      <c r="AG1066" s="22"/>
      <c r="AH1066" s="23"/>
      <c r="AI1066" s="24" t="s">
        <v>86</v>
      </c>
      <c r="AJ1066" s="23"/>
      <c r="AK1066" s="23"/>
      <c r="AL1066" s="22"/>
    </row>
    <row r="1067" spans="2:46" ht="18.649999999999999" customHeight="1" thickBot="1">
      <c r="B1067" s="11"/>
      <c r="D1067" s="217" t="s">
        <v>55</v>
      </c>
      <c r="E1067" s="218"/>
      <c r="F1067" s="219" t="s">
        <v>56</v>
      </c>
      <c r="G1067" s="220"/>
      <c r="H1067" s="204"/>
      <c r="I1067" s="217" t="s">
        <v>87</v>
      </c>
      <c r="J1067" s="218"/>
      <c r="K1067" s="219" t="s">
        <v>88</v>
      </c>
      <c r="L1067" s="220"/>
      <c r="M1067" s="23"/>
      <c r="N1067" s="213" t="s">
        <v>57</v>
      </c>
      <c r="O1067" s="214"/>
      <c r="P1067" s="215" t="s">
        <v>58</v>
      </c>
      <c r="Q1067" s="216"/>
      <c r="R1067" s="23"/>
      <c r="S1067" s="217" t="s">
        <v>59</v>
      </c>
      <c r="T1067" s="218"/>
      <c r="U1067" s="219" t="s">
        <v>60</v>
      </c>
      <c r="V1067" s="220"/>
      <c r="W1067" s="22"/>
      <c r="X1067" s="213" t="s">
        <v>61</v>
      </c>
      <c r="Y1067" s="214"/>
      <c r="Z1067" s="215" t="s">
        <v>62</v>
      </c>
      <c r="AA1067" s="216"/>
      <c r="AB1067" s="22"/>
      <c r="AC1067" s="217" t="s">
        <v>63</v>
      </c>
      <c r="AD1067" s="218"/>
      <c r="AE1067" s="219" t="s">
        <v>89</v>
      </c>
      <c r="AF1067" s="220"/>
      <c r="AG1067" s="22"/>
      <c r="AH1067" s="213" t="s">
        <v>64</v>
      </c>
      <c r="AI1067" s="214"/>
      <c r="AJ1067" s="215" t="s">
        <v>65</v>
      </c>
      <c r="AK1067" s="216"/>
      <c r="AL1067" s="22"/>
      <c r="AM1067" s="25" t="s">
        <v>2</v>
      </c>
      <c r="AO1067" s="132" t="s">
        <v>41</v>
      </c>
      <c r="AQ1067" s="32"/>
      <c r="AR1067" s="32"/>
      <c r="AS1067" s="32"/>
      <c r="AT1067" s="32"/>
    </row>
    <row r="1068" spans="2:46" ht="18.649999999999999" customHeight="1" thickTop="1" thickBot="1">
      <c r="B1068" s="36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9">
        <f t="shared" ref="L1068" si="4781">IF(0=(1-$J$9*$K$9*$B1068^2),10^14,$B1068*$K$9/(1-$J$9*$K$9*$B1068^2))</f>
        <v>-1.6758362457602005</v>
      </c>
      <c r="N1068" s="1">
        <f t="shared" ref="N1068" si="4782">D1068*I1068+F1068*I1071-E1068*J1068-G1068*J1071</f>
        <v>1</v>
      </c>
      <c r="O1068" s="9">
        <f t="shared" ref="O1068" si="4783">(D1068*J1068+E1068*I1068+F1068*J1071+G1068*I1071)</f>
        <v>0</v>
      </c>
      <c r="P1068" s="2">
        <f t="shared" ref="P1068" si="4784">D1068*K1068+F1068*K1071-E1068*L1068-G1068*L1071</f>
        <v>0</v>
      </c>
      <c r="Q1068" s="8">
        <f t="shared" ref="Q1068" si="4785">(D1068*L1068+E1068*K1068+F1068*L1071+G1068*K1071)</f>
        <v>-1.6758362457602005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4786">N1068*S1068+P1068*S1071-O1068*T1068-Q1068*T1071</f>
        <v>7.2013103617241798</v>
      </c>
      <c r="Y1068" s="9">
        <f t="shared" ref="Y1068" si="4787">(N1068*T1068+O1068*S1068+P1068*T1071+Q1068*S1071)</f>
        <v>0</v>
      </c>
      <c r="Z1068" s="2">
        <f t="shared" ref="Z1068" si="4788">N1068*U1068+P1068*U1071-O1068*V1068-Q1068*V1071</f>
        <v>0</v>
      </c>
      <c r="AA1068" s="8">
        <f t="shared" ref="AA1068" si="4789">(N1068*V1068+O1068*U1068+P1068*V1071+Q1068*U1071)</f>
        <v>-1.6758362457602005</v>
      </c>
      <c r="AB1068" s="22"/>
      <c r="AC1068" s="1">
        <v>1</v>
      </c>
      <c r="AD1068" s="9">
        <v>0</v>
      </c>
      <c r="AE1068" s="2">
        <v>0</v>
      </c>
      <c r="AF1068" s="9">
        <f t="shared" ref="AF1068" si="4790">$B1068*$AE$9</f>
        <v>2.4807114000000001</v>
      </c>
      <c r="AH1068" s="1">
        <f t="shared" ref="AH1068" si="4791">X1068*AC1068+Z1068*AC1071-Y1068*AD1068-AA1068*AD1071</f>
        <v>7.2013103617241798</v>
      </c>
      <c r="AI1068" s="9">
        <f t="shared" ref="AI1068" si="4792">(X1068*AD1068+Y1068*AC1068+Z1068*AD1071+AA1068*AC1071)</f>
        <v>0</v>
      </c>
      <c r="AJ1068" s="2">
        <f t="shared" ref="AJ1068" si="4793">X1068*AE1068+Z1068*AE1071-Y1068*AF1068-AA1068*AF1071</f>
        <v>0</v>
      </c>
      <c r="AK1068" s="8">
        <f t="shared" ref="AK1068" si="4794">(X1068*AF1068+Y1068*AE1068+Z1068*AF1071+AA1068*AE1071)</f>
        <v>16.188536463507095</v>
      </c>
      <c r="AM1068" s="26">
        <f t="shared" ref="AM1068" si="4795">20*LOG((2*$AH$9)/(($AH$9*AH1068+AJ1068+$AH$9*AH1071+AJ1071)^2+($AH$9*AI1068+AK1068+$AH$9*AI1071+AK1071)^2)^0.5)</f>
        <v>-26.749199778779314</v>
      </c>
      <c r="AO1068" s="133">
        <f t="shared" ref="AO1068" si="4796">((AI1068^2+AJ1068^2+AK1068^2+AL1068^2)/(AI1071^2+AJ1071^2+AK1071^2+AL1071^2))^0.5</f>
        <v>0.40774081679431678</v>
      </c>
      <c r="AP1068" s="13"/>
      <c r="AQ1068" s="32"/>
      <c r="AR1068" s="32"/>
      <c r="AS1068" s="32"/>
      <c r="AT1068" s="32"/>
    </row>
    <row r="1069" spans="2:46" ht="18.649999999999999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O1069" s="134"/>
      <c r="AP1069" s="33"/>
      <c r="AQ1069" s="32"/>
      <c r="AR1069" s="32"/>
      <c r="AS1069" s="32"/>
      <c r="AT1069" s="32"/>
    </row>
    <row r="1070" spans="2:46" ht="18.649999999999999" customHeight="1" thickBot="1">
      <c r="D1070" s="209" t="s">
        <v>66</v>
      </c>
      <c r="E1070" s="210"/>
      <c r="F1070" s="211" t="s">
        <v>67</v>
      </c>
      <c r="G1070" s="212"/>
      <c r="H1070" s="204"/>
      <c r="I1070" s="209" t="s">
        <v>68</v>
      </c>
      <c r="J1070" s="210"/>
      <c r="K1070" s="211" t="s">
        <v>69</v>
      </c>
      <c r="L1070" s="212"/>
      <c r="N1070" s="213" t="s">
        <v>70</v>
      </c>
      <c r="O1070" s="214"/>
      <c r="P1070" s="215" t="s">
        <v>71</v>
      </c>
      <c r="Q1070" s="216"/>
      <c r="S1070" s="209" t="s">
        <v>72</v>
      </c>
      <c r="T1070" s="210"/>
      <c r="U1070" s="211" t="s">
        <v>73</v>
      </c>
      <c r="V1070" s="212"/>
      <c r="W1070" s="22"/>
      <c r="X1070" s="213" t="s">
        <v>74</v>
      </c>
      <c r="Y1070" s="214"/>
      <c r="Z1070" s="215" t="s">
        <v>75</v>
      </c>
      <c r="AA1070" s="216"/>
      <c r="AB1070" s="22"/>
      <c r="AC1070" s="209" t="s">
        <v>76</v>
      </c>
      <c r="AD1070" s="210"/>
      <c r="AE1070" s="211" t="s">
        <v>77</v>
      </c>
      <c r="AF1070" s="212"/>
      <c r="AG1070" s="22"/>
      <c r="AH1070" s="213" t="s">
        <v>78</v>
      </c>
      <c r="AI1070" s="214"/>
      <c r="AJ1070" s="215" t="s">
        <v>79</v>
      </c>
      <c r="AK1070" s="216"/>
      <c r="AL1070" s="22"/>
      <c r="AM1070" s="44" t="s">
        <v>6</v>
      </c>
      <c r="AO1070" s="135" t="s">
        <v>42</v>
      </c>
      <c r="AP1070" s="33"/>
      <c r="AQ1070" s="32"/>
      <c r="AR1070" s="32"/>
      <c r="AS1070" s="32"/>
      <c r="AT1070" s="32"/>
    </row>
    <row r="1071" spans="2:46" ht="18.649999999999999" customHeight="1" thickTop="1" thickBot="1">
      <c r="D1071" s="1">
        <v>0</v>
      </c>
      <c r="E1071" s="8">
        <f t="shared" ref="E1071" si="4797">$E$9*$B1068</f>
        <v>1.7341326000000001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4798">D1071*I1068+F1071*I1071-E1071*J1068-G1071*J1071</f>
        <v>0</v>
      </c>
      <c r="O1071" s="9">
        <f t="shared" ref="O1071" si="4799">(D1071*J1068+E1071*I1068+F1071*J1071+G1071*I1071)</f>
        <v>1.7341326000000001</v>
      </c>
      <c r="P1071" s="2">
        <f t="shared" ref="P1071" si="4800">D1071*K1068+F1071*K1071-E1071*L1068-G1071*L1071</f>
        <v>3.9061222660343757</v>
      </c>
      <c r="Q1071" s="8">
        <f t="shared" ref="Q1071" si="4801">(D1071*L1068+E1071*K1068+F1071*L1071+G1071*K1071)</f>
        <v>0</v>
      </c>
      <c r="S1071" s="1">
        <v>0</v>
      </c>
      <c r="T1071" s="8">
        <f t="shared" ref="T1071" si="4802">$T$9*$B1068</f>
        <v>3.7004274000000001</v>
      </c>
      <c r="U1071" s="2">
        <v>1</v>
      </c>
      <c r="V1071" s="8">
        <v>0</v>
      </c>
      <c r="X1071" s="1">
        <f t="shared" ref="X1071" si="4803">N1071*S1068+P1071*S1071-O1071*T1068-Q1071*T1071</f>
        <v>0</v>
      </c>
      <c r="Y1071" s="9">
        <f t="shared" ref="Y1071" si="4804">(N1071*T1068+O1071*S1068+P1071*T1071+Q1071*S1071)</f>
        <v>16.188454460983692</v>
      </c>
      <c r="Z1071" s="2">
        <f t="shared" ref="Z1071" si="4805">N1071*U1068+P1071*U1071-O1071*V1068-Q1071*V1071</f>
        <v>3.9061222660343757</v>
      </c>
      <c r="AA1071" s="8">
        <f t="shared" ref="AA1071" si="4806">(N1071*V1068+O1071*U1068+P1071*V1071+Q1071*U1071)</f>
        <v>0</v>
      </c>
      <c r="AB1071" s="22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4807">X1071*AC1068+Z1071*AC1071-Y1071*AD1068-AA1071*AD1071</f>
        <v>0</v>
      </c>
      <c r="AI1071" s="9">
        <f t="shared" ref="AI1071" si="4808">(X1071*AD1068+Y1071*AC1068+Z1071*AD1071+AA1071*AC1071)</f>
        <v>16.188454460983692</v>
      </c>
      <c r="AJ1071" s="2">
        <f t="shared" ref="AJ1071" si="4809">X1071*AE1068+Z1071*AE1071-Y1071*AF1068-AA1071*AF1071</f>
        <v>-36.252761263708727</v>
      </c>
      <c r="AK1071" s="8">
        <f t="shared" ref="AK1071" si="4810">(X1071*AF1068+Y1071*AE1068+Z1071*AF1071+AA1071*AE1071)</f>
        <v>0</v>
      </c>
      <c r="AM1071" s="45">
        <f t="shared" ref="AM1071" si="4811">(180/PI())*ATAN(-1*(($AH$9*AJ1068+AL1068+$AH$9*AJ1071+AL1071)/($AH$9*AI1068+AK1068+$AH$9*AI1071+AK1071)))</f>
        <v>48.232266635187131</v>
      </c>
      <c r="AO1071" s="206">
        <f t="shared" ref="AO1071" si="4812">20*LOG(((($AH$9*AH1068+AJ1068-$AH$9*AH1071-AJ1071)^2+($AH$9*AI1068+AK1068-$AH$9*AI1071-AK1071)^2)/(($AH$9*AH1068+AJ1068+$AH$9*AH1071+AJ1071)^2+($AH$9*AI1068+AK1068+$AH$9*AI1071+AK1071)^2))^0.5)</f>
        <v>-9.1901745722722111E-3</v>
      </c>
      <c r="AP1071" s="33"/>
      <c r="AQ1071" s="32"/>
      <c r="AR1071" s="32"/>
      <c r="AS1071" s="32"/>
      <c r="AT1071" s="32"/>
    </row>
    <row r="1072" spans="2:46" ht="18.649999999999999" customHeight="1">
      <c r="AO1072" s="33"/>
      <c r="AP1072" s="33"/>
    </row>
    <row r="1073" spans="2:46" ht="18.649999999999999" customHeight="1" thickBot="1">
      <c r="D1073" s="22" t="s">
        <v>80</v>
      </c>
      <c r="E1073" s="22"/>
      <c r="F1073" s="22"/>
      <c r="G1073" s="22"/>
      <c r="H1073" s="22"/>
      <c r="I1073" s="22" t="s">
        <v>81</v>
      </c>
      <c r="J1073" s="22"/>
      <c r="K1073" s="22"/>
      <c r="L1073" s="22"/>
      <c r="M1073" s="23"/>
      <c r="N1073" s="23"/>
      <c r="O1073" s="24" t="s">
        <v>82</v>
      </c>
      <c r="P1073" s="23"/>
      <c r="Q1073" s="23"/>
      <c r="R1073" s="23"/>
      <c r="S1073" s="22"/>
      <c r="T1073" s="22" t="s">
        <v>83</v>
      </c>
      <c r="U1073" s="23"/>
      <c r="V1073" s="23"/>
      <c r="W1073" s="23"/>
      <c r="X1073" s="23"/>
      <c r="Y1073" s="24" t="s">
        <v>84</v>
      </c>
      <c r="Z1073" s="23"/>
      <c r="AA1073" s="23"/>
      <c r="AB1073" s="23"/>
      <c r="AC1073" s="24" t="s">
        <v>85</v>
      </c>
      <c r="AD1073" s="22"/>
      <c r="AE1073" s="22"/>
      <c r="AF1073" s="22"/>
      <c r="AG1073" s="22"/>
      <c r="AH1073" s="23"/>
      <c r="AI1073" s="24" t="s">
        <v>86</v>
      </c>
      <c r="AJ1073" s="23"/>
      <c r="AK1073" s="23"/>
      <c r="AL1073" s="22"/>
    </row>
    <row r="1074" spans="2:46" ht="18.649999999999999" customHeight="1" thickBot="1">
      <c r="B1074" s="11"/>
      <c r="D1074" s="217" t="s">
        <v>55</v>
      </c>
      <c r="E1074" s="218"/>
      <c r="F1074" s="219" t="s">
        <v>56</v>
      </c>
      <c r="G1074" s="220"/>
      <c r="H1074" s="204"/>
      <c r="I1074" s="217" t="s">
        <v>87</v>
      </c>
      <c r="J1074" s="218"/>
      <c r="K1074" s="219" t="s">
        <v>88</v>
      </c>
      <c r="L1074" s="220"/>
      <c r="M1074" s="23"/>
      <c r="N1074" s="213" t="s">
        <v>57</v>
      </c>
      <c r="O1074" s="214"/>
      <c r="P1074" s="215" t="s">
        <v>58</v>
      </c>
      <c r="Q1074" s="216"/>
      <c r="R1074" s="23"/>
      <c r="S1074" s="217" t="s">
        <v>59</v>
      </c>
      <c r="T1074" s="218"/>
      <c r="U1074" s="219" t="s">
        <v>60</v>
      </c>
      <c r="V1074" s="220"/>
      <c r="W1074" s="22"/>
      <c r="X1074" s="213" t="s">
        <v>61</v>
      </c>
      <c r="Y1074" s="214"/>
      <c r="Z1074" s="215" t="s">
        <v>62</v>
      </c>
      <c r="AA1074" s="216"/>
      <c r="AB1074" s="22"/>
      <c r="AC1074" s="217" t="s">
        <v>63</v>
      </c>
      <c r="AD1074" s="218"/>
      <c r="AE1074" s="219" t="s">
        <v>89</v>
      </c>
      <c r="AF1074" s="220"/>
      <c r="AG1074" s="22"/>
      <c r="AH1074" s="213" t="s">
        <v>64</v>
      </c>
      <c r="AI1074" s="214"/>
      <c r="AJ1074" s="215" t="s">
        <v>65</v>
      </c>
      <c r="AK1074" s="216"/>
      <c r="AL1074" s="22"/>
      <c r="AM1074" s="25" t="s">
        <v>2</v>
      </c>
      <c r="AO1074" s="132" t="s">
        <v>41</v>
      </c>
      <c r="AQ1074" s="32"/>
      <c r="AR1074" s="32"/>
      <c r="AS1074" s="32"/>
      <c r="AT1074" s="32"/>
    </row>
    <row r="1075" spans="2:46" ht="18.649999999999999" customHeight="1" thickTop="1" thickBot="1">
      <c r="B1075" s="36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9">
        <f t="shared" ref="L1075" si="4813">IF(0=(1-$J$9*$K$9*$B1075^2),10^14,$B1075*$K$9/(1-$J$9*$K$9*$B1075^2))</f>
        <v>-1.6528157009221174</v>
      </c>
      <c r="N1075" s="1">
        <f t="shared" ref="N1075" si="4814">D1075*I1075+F1075*I1078-E1075*J1075-G1075*J1078</f>
        <v>1</v>
      </c>
      <c r="O1075" s="9">
        <f t="shared" ref="O1075" si="4815">(D1075*J1075+E1075*I1075+F1075*J1078+G1075*I1078)</f>
        <v>0</v>
      </c>
      <c r="P1075" s="2">
        <f t="shared" ref="P1075" si="4816">D1075*K1075+F1075*K1078-E1075*L1075-G1075*L1078</f>
        <v>0</v>
      </c>
      <c r="Q1075" s="8">
        <f t="shared" ref="Q1075" si="4817">(D1075*L1075+E1075*K1075+F1075*L1078+G1075*K1078)</f>
        <v>-1.6528157009221174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4818">N1075*S1075+P1075*S1078-O1075*T1075-Q1075*T1078</f>
        <v>7.1560991768217699</v>
      </c>
      <c r="Y1075" s="9">
        <f t="shared" ref="Y1075" si="4819">(N1075*T1075+O1075*S1075+P1075*T1078+Q1075*S1078)</f>
        <v>0</v>
      </c>
      <c r="Z1075" s="2">
        <f t="shared" ref="Z1075" si="4820">N1075*U1075+P1075*U1078-O1075*V1075-Q1075*V1078</f>
        <v>0</v>
      </c>
      <c r="AA1075" s="8">
        <f t="shared" ref="AA1075" si="4821">(N1075*V1075+O1075*U1075+P1075*V1078+Q1075*U1078)</f>
        <v>-1.6528157009221174</v>
      </c>
      <c r="AB1075" s="22"/>
      <c r="AC1075" s="1">
        <v>1</v>
      </c>
      <c r="AD1075" s="9">
        <v>0</v>
      </c>
      <c r="AE1075" s="2">
        <v>0</v>
      </c>
      <c r="AF1075" s="9">
        <f t="shared" ref="AF1075" si="4822">$B1075*$AE$9</f>
        <v>2.4969252000000002</v>
      </c>
      <c r="AH1075" s="1">
        <f t="shared" ref="AH1075" si="4823">X1075*AC1075+Z1075*AC1078-Y1075*AD1075-AA1075*AD1078</f>
        <v>7.1560991768217699</v>
      </c>
      <c r="AI1075" s="9">
        <f t="shared" ref="AI1075" si="4824">(X1075*AD1075+Y1075*AC1075+Z1075*AD1078+AA1075*AC1078)</f>
        <v>0</v>
      </c>
      <c r="AJ1075" s="2">
        <f t="shared" ref="AJ1075" si="4825">X1075*AE1075+Z1075*AE1078-Y1075*AF1075-AA1075*AF1078</f>
        <v>0</v>
      </c>
      <c r="AK1075" s="8">
        <f t="shared" ref="AK1075" si="4826">(X1075*AF1075+Y1075*AE1075+Z1075*AF1078+AA1075*AE1078)</f>
        <v>16.215428667383417</v>
      </c>
      <c r="AM1075" s="26">
        <f t="shared" ref="AM1075" si="4827">20*LOG((2*$AH$9)/(($AH$9*AH1075+AJ1075+$AH$9*AH1078+AJ1078)^2+($AH$9*AI1075+AK1075+$AH$9*AI1078+AK1078)^2)^0.5)</f>
        <v>-26.809943667860278</v>
      </c>
      <c r="AO1075" s="133">
        <f t="shared" ref="AO1075" si="4828">((AI1075^2+AJ1075^2+AK1075^2+AL1075^2)/(AI1078^2+AJ1078^2+AK1078^2+AL1078^2))^0.5</f>
        <v>0.40503664678306867</v>
      </c>
      <c r="AP1075" s="13"/>
      <c r="AQ1075" s="32"/>
      <c r="AR1075" s="32"/>
      <c r="AS1075" s="32"/>
      <c r="AT1075" s="32"/>
    </row>
    <row r="1076" spans="2:46" ht="18.649999999999999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O1076" s="134"/>
      <c r="AP1076" s="33"/>
      <c r="AQ1076" s="32"/>
      <c r="AR1076" s="32"/>
      <c r="AS1076" s="32"/>
      <c r="AT1076" s="32"/>
    </row>
    <row r="1077" spans="2:46" ht="18.649999999999999" customHeight="1" thickBot="1">
      <c r="D1077" s="209" t="s">
        <v>66</v>
      </c>
      <c r="E1077" s="210"/>
      <c r="F1077" s="211" t="s">
        <v>67</v>
      </c>
      <c r="G1077" s="212"/>
      <c r="H1077" s="204"/>
      <c r="I1077" s="209" t="s">
        <v>68</v>
      </c>
      <c r="J1077" s="210"/>
      <c r="K1077" s="211" t="s">
        <v>69</v>
      </c>
      <c r="L1077" s="212"/>
      <c r="N1077" s="213" t="s">
        <v>70</v>
      </c>
      <c r="O1077" s="214"/>
      <c r="P1077" s="215" t="s">
        <v>71</v>
      </c>
      <c r="Q1077" s="216"/>
      <c r="S1077" s="209" t="s">
        <v>72</v>
      </c>
      <c r="T1077" s="210"/>
      <c r="U1077" s="211" t="s">
        <v>73</v>
      </c>
      <c r="V1077" s="212"/>
      <c r="W1077" s="22"/>
      <c r="X1077" s="213" t="s">
        <v>74</v>
      </c>
      <c r="Y1077" s="214"/>
      <c r="Z1077" s="215" t="s">
        <v>75</v>
      </c>
      <c r="AA1077" s="216"/>
      <c r="AB1077" s="22"/>
      <c r="AC1077" s="209" t="s">
        <v>76</v>
      </c>
      <c r="AD1077" s="210"/>
      <c r="AE1077" s="211" t="s">
        <v>77</v>
      </c>
      <c r="AF1077" s="212"/>
      <c r="AG1077" s="22"/>
      <c r="AH1077" s="213" t="s">
        <v>78</v>
      </c>
      <c r="AI1077" s="214"/>
      <c r="AJ1077" s="215" t="s">
        <v>79</v>
      </c>
      <c r="AK1077" s="216"/>
      <c r="AL1077" s="22"/>
      <c r="AM1077" s="44" t="s">
        <v>6</v>
      </c>
      <c r="AO1077" s="135" t="s">
        <v>42</v>
      </c>
      <c r="AP1077" s="33"/>
      <c r="AQ1077" s="32"/>
      <c r="AR1077" s="32"/>
      <c r="AS1077" s="32"/>
      <c r="AT1077" s="32"/>
    </row>
    <row r="1078" spans="2:46" ht="18.649999999999999" customHeight="1" thickTop="1" thickBot="1">
      <c r="D1078" s="1">
        <v>0</v>
      </c>
      <c r="E1078" s="8">
        <f t="shared" ref="E1078" si="4829">$E$9*$B1075</f>
        <v>1.7454668000000002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4830">D1078*I1075+F1078*I1078-E1078*J1075-G1078*J1078</f>
        <v>0</v>
      </c>
      <c r="O1078" s="9">
        <f t="shared" ref="O1078" si="4831">(D1078*J1075+E1078*I1075+F1078*J1078+G1078*I1078)</f>
        <v>1.7454668000000002</v>
      </c>
      <c r="P1078" s="2">
        <f t="shared" ref="P1078" si="4832">D1078*K1075+F1078*K1078-E1078*L1075-G1078*L1078</f>
        <v>3.8849349324782856</v>
      </c>
      <c r="Q1078" s="8">
        <f t="shared" ref="Q1078" si="4833">(D1078*L1075+E1078*K1075+F1078*L1078+G1078*K1078)</f>
        <v>0</v>
      </c>
      <c r="S1078" s="1">
        <v>0</v>
      </c>
      <c r="T1078" s="8">
        <f t="shared" ref="T1078" si="4834">$T$9*$B1075</f>
        <v>3.7246131999999998</v>
      </c>
      <c r="U1078" s="2">
        <v>1</v>
      </c>
      <c r="V1078" s="8">
        <v>0</v>
      </c>
      <c r="X1078" s="1">
        <f t="shared" ref="X1078" si="4835">N1078*S1075+P1078*S1078-O1078*T1075-Q1078*T1078</f>
        <v>0</v>
      </c>
      <c r="Y1078" s="9">
        <f t="shared" ref="Y1078" si="4836">(N1078*T1075+O1078*S1075+P1078*T1078+Q1078*S1078)</f>
        <v>16.215346730649731</v>
      </c>
      <c r="Z1078" s="2">
        <f t="shared" ref="Z1078" si="4837">N1078*U1075+P1078*U1078-O1078*V1075-Q1078*V1078</f>
        <v>3.8849349324782856</v>
      </c>
      <c r="AA1078" s="8">
        <f t="shared" ref="AA1078" si="4838">(N1078*V1075+O1078*U1075+P1078*V1078+Q1078*U1078)</f>
        <v>0</v>
      </c>
      <c r="AB1078" s="22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4839">X1078*AC1075+Z1078*AC1078-Y1078*AD1075-AA1078*AD1078</f>
        <v>0</v>
      </c>
      <c r="AI1078" s="9">
        <f t="shared" ref="AI1078" si="4840">(X1078*AD1075+Y1078*AC1075+Z1078*AD1078+AA1078*AC1078)</f>
        <v>16.215346730649731</v>
      </c>
      <c r="AJ1078" s="2">
        <f t="shared" ref="AJ1078" si="4841">X1078*AE1075+Z1078*AE1078-Y1078*AF1075-AA1078*AF1078</f>
        <v>-36.603572946018645</v>
      </c>
      <c r="AK1078" s="8">
        <f t="shared" ref="AK1078" si="4842">(X1078*AF1075+Y1078*AE1075+Z1078*AF1078+AA1078*AE1078)</f>
        <v>0</v>
      </c>
      <c r="AM1078" s="45">
        <f t="shared" ref="AM1078" si="4843">(180/PI())*ATAN(-1*(($AH$9*AJ1075+AL1075+$AH$9*AJ1078+AL1078)/($AH$9*AI1075+AK1075+$AH$9*AI1078+AK1078)))</f>
        <v>48.45904837886507</v>
      </c>
      <c r="AO1078" s="206">
        <f t="shared" ref="AO1078" si="4844">20*LOG(((($AH$9*AH1075+AJ1075-$AH$9*AH1078-AJ1078)^2+($AH$9*AI1075+AK1075-$AH$9*AI1078-AK1078)^2)/(($AH$9*AH1075+AJ1075+$AH$9*AH1078+AJ1078)^2+($AH$9*AI1075+AK1075+$AH$9*AI1078+AK1078)^2))^0.5)</f>
        <v>-9.0623949529341011E-3</v>
      </c>
      <c r="AP1078" s="33"/>
      <c r="AQ1078" s="32"/>
      <c r="AR1078" s="32"/>
      <c r="AS1078" s="32"/>
      <c r="AT1078" s="32"/>
    </row>
    <row r="1079" spans="2:46" ht="18.649999999999999" customHeight="1">
      <c r="AO1079" s="33"/>
      <c r="AP1079" s="33"/>
    </row>
    <row r="1080" spans="2:46" ht="18.649999999999999" customHeight="1" thickBot="1">
      <c r="D1080" s="22" t="s">
        <v>80</v>
      </c>
      <c r="E1080" s="22"/>
      <c r="F1080" s="22"/>
      <c r="G1080" s="22"/>
      <c r="H1080" s="22"/>
      <c r="I1080" s="22" t="s">
        <v>81</v>
      </c>
      <c r="J1080" s="22"/>
      <c r="K1080" s="22"/>
      <c r="L1080" s="22"/>
      <c r="M1080" s="23"/>
      <c r="N1080" s="23"/>
      <c r="O1080" s="24" t="s">
        <v>82</v>
      </c>
      <c r="P1080" s="23"/>
      <c r="Q1080" s="23"/>
      <c r="R1080" s="23"/>
      <c r="S1080" s="22"/>
      <c r="T1080" s="22" t="s">
        <v>83</v>
      </c>
      <c r="U1080" s="23"/>
      <c r="V1080" s="23"/>
      <c r="W1080" s="23"/>
      <c r="X1080" s="23"/>
      <c r="Y1080" s="24" t="s">
        <v>84</v>
      </c>
      <c r="Z1080" s="23"/>
      <c r="AA1080" s="23"/>
      <c r="AB1080" s="23"/>
      <c r="AC1080" s="24" t="s">
        <v>85</v>
      </c>
      <c r="AD1080" s="22"/>
      <c r="AE1080" s="22"/>
      <c r="AF1080" s="22"/>
      <c r="AG1080" s="22"/>
      <c r="AH1080" s="23"/>
      <c r="AI1080" s="24" t="s">
        <v>86</v>
      </c>
      <c r="AJ1080" s="23"/>
      <c r="AK1080" s="23"/>
      <c r="AL1080" s="22"/>
    </row>
    <row r="1081" spans="2:46" ht="18.649999999999999" customHeight="1" thickBot="1">
      <c r="B1081" s="11"/>
      <c r="D1081" s="217" t="s">
        <v>55</v>
      </c>
      <c r="E1081" s="218"/>
      <c r="F1081" s="219" t="s">
        <v>56</v>
      </c>
      <c r="G1081" s="220"/>
      <c r="H1081" s="204"/>
      <c r="I1081" s="217" t="s">
        <v>87</v>
      </c>
      <c r="J1081" s="218"/>
      <c r="K1081" s="219" t="s">
        <v>88</v>
      </c>
      <c r="L1081" s="220"/>
      <c r="M1081" s="23"/>
      <c r="N1081" s="213" t="s">
        <v>57</v>
      </c>
      <c r="O1081" s="214"/>
      <c r="P1081" s="215" t="s">
        <v>58</v>
      </c>
      <c r="Q1081" s="216"/>
      <c r="R1081" s="23"/>
      <c r="S1081" s="217" t="s">
        <v>59</v>
      </c>
      <c r="T1081" s="218"/>
      <c r="U1081" s="219" t="s">
        <v>60</v>
      </c>
      <c r="V1081" s="220"/>
      <c r="W1081" s="22"/>
      <c r="X1081" s="213" t="s">
        <v>61</v>
      </c>
      <c r="Y1081" s="214"/>
      <c r="Z1081" s="215" t="s">
        <v>62</v>
      </c>
      <c r="AA1081" s="216"/>
      <c r="AB1081" s="22"/>
      <c r="AC1081" s="217" t="s">
        <v>63</v>
      </c>
      <c r="AD1081" s="218"/>
      <c r="AE1081" s="219" t="s">
        <v>89</v>
      </c>
      <c r="AF1081" s="220"/>
      <c r="AG1081" s="22"/>
      <c r="AH1081" s="213" t="s">
        <v>64</v>
      </c>
      <c r="AI1081" s="214"/>
      <c r="AJ1081" s="215" t="s">
        <v>65</v>
      </c>
      <c r="AK1081" s="216"/>
      <c r="AL1081" s="22"/>
      <c r="AM1081" s="25" t="s">
        <v>2</v>
      </c>
      <c r="AO1081" s="132" t="s">
        <v>41</v>
      </c>
      <c r="AQ1081" s="32"/>
      <c r="AR1081" s="32"/>
      <c r="AS1081" s="32"/>
      <c r="AT1081" s="32"/>
    </row>
    <row r="1082" spans="2:46" ht="18.649999999999999" customHeight="1" thickTop="1" thickBot="1">
      <c r="B1082" s="36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9">
        <f t="shared" ref="L1082" si="4845">IF(0=(1-$J$9*$K$9*$B1082^2),10^14,$B1082*$K$9/(1-$J$9*$K$9*$B1082^2))</f>
        <v>-1.6304944472556735</v>
      </c>
      <c r="N1082" s="1">
        <f t="shared" ref="N1082" si="4846">D1082*I1082+F1082*I1085-E1082*J1082-G1082*J1085</f>
        <v>1</v>
      </c>
      <c r="O1082" s="9">
        <f t="shared" ref="O1082" si="4847">(D1082*J1082+E1082*I1082+F1082*J1085+G1082*I1085)</f>
        <v>0</v>
      </c>
      <c r="P1082" s="2">
        <f t="shared" ref="P1082" si="4848">D1082*K1082+F1082*K1085-E1082*L1082-G1082*L1085</f>
        <v>0</v>
      </c>
      <c r="Q1082" s="8">
        <f t="shared" ref="Q1082" si="4849">(D1082*L1082+E1082*K1082+F1082*L1085+G1082*K1085)</f>
        <v>-1.6304944472556735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4850">N1082*S1082+P1082*S1085-O1082*T1082-Q1082*T1085</f>
        <v>7.1123959533776215</v>
      </c>
      <c r="Y1082" s="9">
        <f t="shared" ref="Y1082" si="4851">(N1082*T1082+O1082*S1082+P1082*T1085+Q1082*S1085)</f>
        <v>0</v>
      </c>
      <c r="Z1082" s="2">
        <f t="shared" ref="Z1082" si="4852">N1082*U1082+P1082*U1085-O1082*V1082-Q1082*V1085</f>
        <v>0</v>
      </c>
      <c r="AA1082" s="8">
        <f t="shared" ref="AA1082" si="4853">(N1082*V1082+O1082*U1082+P1082*V1085+Q1082*U1085)</f>
        <v>-1.6304944472556735</v>
      </c>
      <c r="AB1082" s="22"/>
      <c r="AC1082" s="1">
        <v>1</v>
      </c>
      <c r="AD1082" s="9">
        <v>0</v>
      </c>
      <c r="AE1082" s="2">
        <v>0</v>
      </c>
      <c r="AF1082" s="9">
        <f t="shared" ref="AF1082" si="4854">$B1082*$AE$9</f>
        <v>2.5131390000000002</v>
      </c>
      <c r="AH1082" s="1">
        <f t="shared" ref="AH1082" si="4855">X1082*AC1082+Z1082*AC1085-Y1082*AD1082-AA1082*AD1085</f>
        <v>7.1123959533776215</v>
      </c>
      <c r="AI1082" s="9">
        <f t="shared" ref="AI1082" si="4856">(X1082*AD1082+Y1082*AC1082+Z1082*AD1085+AA1082*AC1085)</f>
        <v>0</v>
      </c>
      <c r="AJ1082" s="2">
        <f t="shared" ref="AJ1082" si="4857">X1082*AE1082+Z1082*AE1085-Y1082*AF1082-AA1082*AF1085</f>
        <v>0</v>
      </c>
      <c r="AK1082" s="8">
        <f t="shared" ref="AK1082" si="4858">(X1082*AF1082+Y1082*AE1082+Z1082*AF1085+AA1082*AE1085)</f>
        <v>16.243945206619809</v>
      </c>
      <c r="AM1082" s="26">
        <f t="shared" ref="AM1082" si="4859">20*LOG((2*$AH$9)/(($AH$9*AH1082+AJ1082+$AH$9*AH1085+AJ1085)^2+($AH$9*AI1082+AK1082+$AH$9*AI1085+AK1085)^2)^0.5)</f>
        <v>-26.871398656366118</v>
      </c>
      <c r="AO1082" s="133">
        <f t="shared" ref="AO1082" si="4860">((AI1082^2+AJ1082^2+AK1082^2+AL1082^2)/(AI1085^2+AJ1085^2+AK1085^2+AL1085^2))^0.5</f>
        <v>0.40236841412922203</v>
      </c>
      <c r="AP1082" s="13"/>
      <c r="AQ1082" s="32"/>
      <c r="AR1082" s="32"/>
      <c r="AS1082" s="32"/>
      <c r="AT1082" s="32"/>
    </row>
    <row r="1083" spans="2:46" ht="18.649999999999999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O1083" s="134"/>
      <c r="AP1083" s="33"/>
      <c r="AQ1083" s="32"/>
      <c r="AR1083" s="32"/>
      <c r="AS1083" s="32"/>
      <c r="AT1083" s="32"/>
    </row>
    <row r="1084" spans="2:46" ht="18.649999999999999" customHeight="1" thickBot="1">
      <c r="D1084" s="209" t="s">
        <v>66</v>
      </c>
      <c r="E1084" s="210"/>
      <c r="F1084" s="211" t="s">
        <v>67</v>
      </c>
      <c r="G1084" s="212"/>
      <c r="H1084" s="204"/>
      <c r="I1084" s="209" t="s">
        <v>68</v>
      </c>
      <c r="J1084" s="210"/>
      <c r="K1084" s="211" t="s">
        <v>69</v>
      </c>
      <c r="L1084" s="212"/>
      <c r="N1084" s="213" t="s">
        <v>70</v>
      </c>
      <c r="O1084" s="214"/>
      <c r="P1084" s="215" t="s">
        <v>71</v>
      </c>
      <c r="Q1084" s="216"/>
      <c r="S1084" s="209" t="s">
        <v>72</v>
      </c>
      <c r="T1084" s="210"/>
      <c r="U1084" s="211" t="s">
        <v>73</v>
      </c>
      <c r="V1084" s="212"/>
      <c r="W1084" s="22"/>
      <c r="X1084" s="213" t="s">
        <v>74</v>
      </c>
      <c r="Y1084" s="214"/>
      <c r="Z1084" s="215" t="s">
        <v>75</v>
      </c>
      <c r="AA1084" s="216"/>
      <c r="AB1084" s="22"/>
      <c r="AC1084" s="209" t="s">
        <v>76</v>
      </c>
      <c r="AD1084" s="210"/>
      <c r="AE1084" s="211" t="s">
        <v>77</v>
      </c>
      <c r="AF1084" s="212"/>
      <c r="AG1084" s="22"/>
      <c r="AH1084" s="213" t="s">
        <v>78</v>
      </c>
      <c r="AI1084" s="214"/>
      <c r="AJ1084" s="215" t="s">
        <v>79</v>
      </c>
      <c r="AK1084" s="216"/>
      <c r="AL1084" s="22"/>
      <c r="AM1084" s="44" t="s">
        <v>6</v>
      </c>
      <c r="AO1084" s="135" t="s">
        <v>42</v>
      </c>
      <c r="AP1084" s="33"/>
      <c r="AQ1084" s="32"/>
      <c r="AR1084" s="32"/>
      <c r="AS1084" s="32"/>
      <c r="AT1084" s="32"/>
    </row>
    <row r="1085" spans="2:46" ht="18.649999999999999" customHeight="1" thickTop="1" thickBot="1">
      <c r="D1085" s="1">
        <v>0</v>
      </c>
      <c r="E1085" s="8">
        <f t="shared" ref="E1085" si="4861">$E$9*$B1082</f>
        <v>1.7568010000000003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4862">D1085*I1082+F1085*I1085-E1085*J1082-G1085*J1085</f>
        <v>0</v>
      </c>
      <c r="O1085" s="9">
        <f t="shared" ref="O1085" si="4863">(D1085*J1082+E1085*I1082+F1085*J1085+G1085*I1085)</f>
        <v>1.7568010000000003</v>
      </c>
      <c r="P1085" s="2">
        <f t="shared" ref="P1085" si="4864">D1085*K1082+F1085*K1085-E1085*L1082-G1085*L1085</f>
        <v>3.8644542754332147</v>
      </c>
      <c r="Q1085" s="8">
        <f t="shared" ref="Q1085" si="4865">(D1085*L1082+E1085*K1082+F1085*L1085+G1085*K1085)</f>
        <v>0</v>
      </c>
      <c r="S1085" s="1">
        <v>0</v>
      </c>
      <c r="T1085" s="8">
        <f t="shared" ref="T1085" si="4866">$T$9*$B1082</f>
        <v>3.748799</v>
      </c>
      <c r="U1085" s="2">
        <v>1</v>
      </c>
      <c r="V1085" s="8">
        <v>0</v>
      </c>
      <c r="X1085" s="1">
        <f t="shared" ref="X1085" si="4867">N1085*S1082+P1085*S1085-O1085*T1082-Q1085*T1085</f>
        <v>0</v>
      </c>
      <c r="Y1085" s="9">
        <f t="shared" ref="Y1085" si="4868">(N1085*T1082+O1085*S1082+P1085*T1085+Q1085*S1085)</f>
        <v>16.243863323289759</v>
      </c>
      <c r="Z1085" s="2">
        <f t="shared" ref="Z1085" si="4869">N1085*U1082+P1085*U1085-O1085*V1082-Q1085*V1085</f>
        <v>3.8644542754332147</v>
      </c>
      <c r="AA1085" s="8">
        <f t="shared" ref="AA1085" si="4870">(N1085*V1082+O1085*U1082+P1085*V1085+Q1085*U1085)</f>
        <v>0</v>
      </c>
      <c r="AB1085" s="22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4871">X1085*AC1082+Z1085*AC1085-Y1085*AD1082-AA1085*AD1085</f>
        <v>0</v>
      </c>
      <c r="AI1085" s="9">
        <f t="shared" ref="AI1085" si="4872">(X1085*AD1082+Y1085*AC1082+Z1085*AD1085+AA1085*AC1085)</f>
        <v>16.243863323289759</v>
      </c>
      <c r="AJ1085" s="2">
        <f t="shared" ref="AJ1085" si="4873">X1085*AE1082+Z1085*AE1085-Y1085*AF1082-AA1085*AF1085</f>
        <v>-36.958632152995889</v>
      </c>
      <c r="AK1085" s="8">
        <f t="shared" ref="AK1085" si="4874">(X1085*AF1082+Y1085*AE1082+Z1085*AF1085+AA1085*AE1085)</f>
        <v>0</v>
      </c>
      <c r="AM1085" s="45">
        <f t="shared" ref="AM1085" si="4875">(180/PI())*ATAN(-1*(($AH$9*AJ1082+AL1082+$AH$9*AJ1085+AL1085)/($AH$9*AI1082+AK1082+$AH$9*AI1085+AK1085)))</f>
        <v>48.683505057218888</v>
      </c>
      <c r="AO1085" s="206">
        <f t="shared" ref="AO1085" si="4876">20*LOG(((($AH$9*AH1082+AJ1082-$AH$9*AH1085-AJ1085)^2+($AH$9*AI1082+AK1082-$AH$9*AI1085-AK1085)^2)/(($AH$9*AH1082+AJ1082+$AH$9*AH1085+AJ1085)^2+($AH$9*AI1082+AK1082+$AH$9*AI1085+AK1085)^2))^0.5)</f>
        <v>-8.9349292001473599E-3</v>
      </c>
      <c r="AP1085" s="33"/>
      <c r="AQ1085" s="32"/>
      <c r="AR1085" s="32"/>
      <c r="AS1085" s="32"/>
      <c r="AT1085" s="32"/>
    </row>
    <row r="1086" spans="2:46" ht="18.649999999999999" customHeight="1">
      <c r="AO1086" s="33"/>
      <c r="AP1086" s="33"/>
    </row>
    <row r="1087" spans="2:46" ht="18.649999999999999" customHeight="1" thickBot="1">
      <c r="D1087" s="22" t="s">
        <v>80</v>
      </c>
      <c r="E1087" s="22"/>
      <c r="F1087" s="22"/>
      <c r="G1087" s="22"/>
      <c r="H1087" s="22"/>
      <c r="I1087" s="22" t="s">
        <v>81</v>
      </c>
      <c r="J1087" s="22"/>
      <c r="K1087" s="22"/>
      <c r="L1087" s="22"/>
      <c r="M1087" s="23"/>
      <c r="N1087" s="23"/>
      <c r="O1087" s="24" t="s">
        <v>82</v>
      </c>
      <c r="P1087" s="23"/>
      <c r="Q1087" s="23"/>
      <c r="R1087" s="23"/>
      <c r="S1087" s="22"/>
      <c r="T1087" s="22" t="s">
        <v>83</v>
      </c>
      <c r="U1087" s="23"/>
      <c r="V1087" s="23"/>
      <c r="W1087" s="23"/>
      <c r="X1087" s="23"/>
      <c r="Y1087" s="24" t="s">
        <v>84</v>
      </c>
      <c r="Z1087" s="23"/>
      <c r="AA1087" s="23"/>
      <c r="AB1087" s="23"/>
      <c r="AC1087" s="24" t="s">
        <v>85</v>
      </c>
      <c r="AD1087" s="22"/>
      <c r="AE1087" s="22"/>
      <c r="AF1087" s="22"/>
      <c r="AG1087" s="22"/>
      <c r="AH1087" s="23"/>
      <c r="AI1087" s="24" t="s">
        <v>86</v>
      </c>
      <c r="AJ1087" s="23"/>
      <c r="AK1087" s="23"/>
      <c r="AL1087" s="22"/>
    </row>
    <row r="1088" spans="2:46" ht="18.649999999999999" customHeight="1" thickBot="1">
      <c r="B1088" s="11"/>
      <c r="D1088" s="217" t="s">
        <v>55</v>
      </c>
      <c r="E1088" s="218"/>
      <c r="F1088" s="219" t="s">
        <v>56</v>
      </c>
      <c r="G1088" s="220"/>
      <c r="H1088" s="204"/>
      <c r="I1088" s="217" t="s">
        <v>87</v>
      </c>
      <c r="J1088" s="218"/>
      <c r="K1088" s="219" t="s">
        <v>88</v>
      </c>
      <c r="L1088" s="220"/>
      <c r="M1088" s="23"/>
      <c r="N1088" s="213" t="s">
        <v>57</v>
      </c>
      <c r="O1088" s="214"/>
      <c r="P1088" s="215" t="s">
        <v>58</v>
      </c>
      <c r="Q1088" s="216"/>
      <c r="R1088" s="23"/>
      <c r="S1088" s="217" t="s">
        <v>59</v>
      </c>
      <c r="T1088" s="218"/>
      <c r="U1088" s="219" t="s">
        <v>60</v>
      </c>
      <c r="V1088" s="220"/>
      <c r="W1088" s="22"/>
      <c r="X1088" s="213" t="s">
        <v>61</v>
      </c>
      <c r="Y1088" s="214"/>
      <c r="Z1088" s="215" t="s">
        <v>62</v>
      </c>
      <c r="AA1088" s="216"/>
      <c r="AB1088" s="22"/>
      <c r="AC1088" s="217" t="s">
        <v>63</v>
      </c>
      <c r="AD1088" s="218"/>
      <c r="AE1088" s="219" t="s">
        <v>89</v>
      </c>
      <c r="AF1088" s="220"/>
      <c r="AG1088" s="22"/>
      <c r="AH1088" s="213" t="s">
        <v>64</v>
      </c>
      <c r="AI1088" s="214"/>
      <c r="AJ1088" s="215" t="s">
        <v>65</v>
      </c>
      <c r="AK1088" s="216"/>
      <c r="AL1088" s="22"/>
      <c r="AM1088" s="25" t="s">
        <v>2</v>
      </c>
      <c r="AO1088" s="132" t="s">
        <v>41</v>
      </c>
      <c r="AQ1088" s="32"/>
      <c r="AR1088" s="32"/>
      <c r="AS1088" s="32"/>
      <c r="AT1088" s="32"/>
    </row>
    <row r="1089" spans="2:46" ht="18.649999999999999" customHeight="1" thickTop="1" thickBot="1">
      <c r="B1089" s="36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9">
        <f t="shared" ref="L1089" si="4877">IF(0=(1-$J$9*$K$9*$B1089^2),10^14,$B1089*$K$9/(1-$J$9*$K$9*$B1089^2))</f>
        <v>-1.6088400614034462</v>
      </c>
      <c r="N1089" s="1">
        <f t="shared" ref="N1089" si="4878">D1089*I1089+F1089*I1092-E1089*J1089-G1089*J1092</f>
        <v>1</v>
      </c>
      <c r="O1089" s="9">
        <f t="shared" ref="O1089" si="4879">(D1089*J1089+E1089*I1089+F1089*J1092+G1089*I1092)</f>
        <v>0</v>
      </c>
      <c r="P1089" s="2">
        <f t="shared" ref="P1089" si="4880">D1089*K1089+F1089*K1092-E1089*L1089-G1089*L1092</f>
        <v>0</v>
      </c>
      <c r="Q1089" s="8">
        <f t="shared" ref="Q1089" si="4881">(D1089*L1089+E1089*K1089+F1089*L1092+G1089*K1092)</f>
        <v>-1.6088400614034462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4882">N1089*S1089+P1089*S1092-O1089*T1089-Q1089*T1092</f>
        <v>7.0701290973062694</v>
      </c>
      <c r="Y1089" s="9">
        <f t="shared" ref="Y1089" si="4883">(N1089*T1089+O1089*S1089+P1089*T1092+Q1089*S1092)</f>
        <v>0</v>
      </c>
      <c r="Z1089" s="2">
        <f t="shared" ref="Z1089" si="4884">N1089*U1089+P1089*U1092-O1089*V1089-Q1089*V1092</f>
        <v>0</v>
      </c>
      <c r="AA1089" s="8">
        <f t="shared" ref="AA1089" si="4885">(N1089*V1089+O1089*U1089+P1089*V1092+Q1089*U1092)</f>
        <v>-1.6088400614034462</v>
      </c>
      <c r="AB1089" s="22"/>
      <c r="AC1089" s="1">
        <v>1</v>
      </c>
      <c r="AD1089" s="9">
        <v>0</v>
      </c>
      <c r="AE1089" s="2">
        <v>0</v>
      </c>
      <c r="AF1089" s="9">
        <f t="shared" ref="AF1089" si="4886">$B1089*$AE$9</f>
        <v>2.5293528000000003</v>
      </c>
      <c r="AH1089" s="1">
        <f t="shared" ref="AH1089" si="4887">X1089*AC1089+Z1089*AC1092-Y1089*AD1089-AA1089*AD1092</f>
        <v>7.0701290973062694</v>
      </c>
      <c r="AI1089" s="9">
        <f t="shared" ref="AI1089" si="4888">(X1089*AD1089+Y1089*AC1089+Z1089*AD1092+AA1089*AC1092)</f>
        <v>0</v>
      </c>
      <c r="AJ1089" s="2">
        <f t="shared" ref="AJ1089" si="4889">X1089*AE1089+Z1089*AE1092-Y1089*AF1089-AA1089*AF1092</f>
        <v>0</v>
      </c>
      <c r="AK1089" s="8">
        <f t="shared" ref="AK1089" si="4890">(X1089*AF1089+Y1089*AE1089+Z1089*AF1092+AA1089*AE1092)</f>
        <v>16.27401076722964</v>
      </c>
      <c r="AM1089" s="26">
        <f t="shared" ref="AM1089" si="4891">20*LOG((2*$AH$9)/(($AH$9*AH1089+AJ1089+$AH$9*AH1092+AJ1092)^2+($AH$9*AI1089+AK1089+$AH$9*AI1092+AK1092)^2)^0.5)</f>
        <v>-26.933517596717579</v>
      </c>
      <c r="AO1089" s="133">
        <f t="shared" ref="AO1089" si="4892">((AI1089^2+AJ1089^2+AK1089^2+AL1089^2)/(AI1092^2+AJ1092^2+AK1092^2+AL1092^2))^0.5</f>
        <v>0.39973540068136387</v>
      </c>
      <c r="AP1089" s="13"/>
      <c r="AQ1089" s="32"/>
      <c r="AR1089" s="32"/>
      <c r="AS1089" s="32"/>
      <c r="AT1089" s="32"/>
    </row>
    <row r="1090" spans="2:46" ht="18.649999999999999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O1090" s="134"/>
      <c r="AP1090" s="33"/>
      <c r="AQ1090" s="32"/>
      <c r="AR1090" s="32"/>
      <c r="AS1090" s="32"/>
      <c r="AT1090" s="32"/>
    </row>
    <row r="1091" spans="2:46" ht="18.649999999999999" customHeight="1" thickBot="1">
      <c r="D1091" s="209" t="s">
        <v>66</v>
      </c>
      <c r="E1091" s="210"/>
      <c r="F1091" s="211" t="s">
        <v>67</v>
      </c>
      <c r="G1091" s="212"/>
      <c r="H1091" s="204"/>
      <c r="I1091" s="209" t="s">
        <v>68</v>
      </c>
      <c r="J1091" s="210"/>
      <c r="K1091" s="211" t="s">
        <v>69</v>
      </c>
      <c r="L1091" s="212"/>
      <c r="N1091" s="213" t="s">
        <v>70</v>
      </c>
      <c r="O1091" s="214"/>
      <c r="P1091" s="215" t="s">
        <v>71</v>
      </c>
      <c r="Q1091" s="216"/>
      <c r="S1091" s="209" t="s">
        <v>72</v>
      </c>
      <c r="T1091" s="210"/>
      <c r="U1091" s="211" t="s">
        <v>73</v>
      </c>
      <c r="V1091" s="212"/>
      <c r="W1091" s="22"/>
      <c r="X1091" s="213" t="s">
        <v>74</v>
      </c>
      <c r="Y1091" s="214"/>
      <c r="Z1091" s="215" t="s">
        <v>75</v>
      </c>
      <c r="AA1091" s="216"/>
      <c r="AB1091" s="22"/>
      <c r="AC1091" s="209" t="s">
        <v>76</v>
      </c>
      <c r="AD1091" s="210"/>
      <c r="AE1091" s="211" t="s">
        <v>77</v>
      </c>
      <c r="AF1091" s="212"/>
      <c r="AG1091" s="22"/>
      <c r="AH1091" s="213" t="s">
        <v>78</v>
      </c>
      <c r="AI1091" s="214"/>
      <c r="AJ1091" s="215" t="s">
        <v>79</v>
      </c>
      <c r="AK1091" s="216"/>
      <c r="AL1091" s="22"/>
      <c r="AM1091" s="44" t="s">
        <v>6</v>
      </c>
      <c r="AO1091" s="135" t="s">
        <v>42</v>
      </c>
      <c r="AP1091" s="33"/>
      <c r="AQ1091" s="32"/>
      <c r="AR1091" s="32"/>
      <c r="AS1091" s="32"/>
      <c r="AT1091" s="32"/>
    </row>
    <row r="1092" spans="2:46" ht="18.649999999999999" customHeight="1" thickTop="1" thickBot="1">
      <c r="D1092" s="1">
        <v>0</v>
      </c>
      <c r="E1092" s="8">
        <f t="shared" ref="E1092" si="4893">$E$9*$B1089</f>
        <v>1.7681352000000001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4894">D1092*I1089+F1092*I1092-E1092*J1089-G1092*J1092</f>
        <v>0</v>
      </c>
      <c r="O1092" s="9">
        <f t="shared" ref="O1092" si="4895">(D1092*J1089+E1092*I1089+F1092*J1092+G1092*I1092)</f>
        <v>1.7681352000000001</v>
      </c>
      <c r="P1092" s="2">
        <f t="shared" ref="P1092" si="4896">D1092*K1089+F1092*K1092-E1092*L1089-G1092*L1092</f>
        <v>3.8446467437375946</v>
      </c>
      <c r="Q1092" s="8">
        <f t="shared" ref="Q1092" si="4897">(D1092*L1089+E1092*K1089+F1092*L1092+G1092*K1092)</f>
        <v>0</v>
      </c>
      <c r="S1092" s="1">
        <v>0</v>
      </c>
      <c r="T1092" s="8">
        <f t="shared" ref="T1092" si="4898">$T$9*$B1089</f>
        <v>3.7729848000000001</v>
      </c>
      <c r="U1092" s="2">
        <v>1</v>
      </c>
      <c r="V1092" s="8">
        <v>0</v>
      </c>
      <c r="X1092" s="1">
        <f t="shared" ref="X1092" si="4899">N1092*S1089+P1092*S1092-O1092*T1089-Q1092*T1092</f>
        <v>0</v>
      </c>
      <c r="Y1092" s="9">
        <f t="shared" ref="Y1092" si="4900">(N1092*T1089+O1092*S1089+P1092*T1092+Q1092*S1092)</f>
        <v>16.27392892549144</v>
      </c>
      <c r="Z1092" s="2">
        <f t="shared" ref="Z1092" si="4901">N1092*U1089+P1092*U1092-O1092*V1089-Q1092*V1092</f>
        <v>3.8446467437375946</v>
      </c>
      <c r="AA1092" s="8">
        <f t="shared" ref="AA1092" si="4902">(N1092*V1089+O1092*U1089+P1092*V1092+Q1092*U1092)</f>
        <v>0</v>
      </c>
      <c r="AB1092" s="22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4903">X1092*AC1089+Z1092*AC1092-Y1092*AD1089-AA1092*AD1092</f>
        <v>0</v>
      </c>
      <c r="AI1092" s="9">
        <f t="shared" ref="AI1092" si="4904">(X1092*AD1089+Y1092*AC1089+Z1092*AD1092+AA1092*AC1092)</f>
        <v>16.27392892549144</v>
      </c>
      <c r="AJ1092" s="2">
        <f t="shared" ref="AJ1092" si="4905">X1092*AE1089+Z1092*AE1092-Y1092*AF1089-AA1092*AF1092</f>
        <v>-37.317860950955179</v>
      </c>
      <c r="AK1092" s="8">
        <f t="shared" ref="AK1092" si="4906">(X1092*AF1089+Y1092*AE1089+Z1092*AF1092+AA1092*AE1092)</f>
        <v>0</v>
      </c>
      <c r="AM1092" s="45">
        <f t="shared" ref="AM1092" si="4907">(180/PI())*ATAN(-1*(($AH$9*AJ1089+AL1089+$AH$9*AJ1092+AL1092)/($AH$9*AI1089+AK1089+$AH$9*AI1092+AK1092)))</f>
        <v>48.905672197775615</v>
      </c>
      <c r="AO1092" s="206">
        <f t="shared" ref="AO1092" si="4908">20*LOG(((($AH$9*AH1089+AJ1089-$AH$9*AH1092-AJ1092)^2+($AH$9*AI1089+AK1089-$AH$9*AI1092-AK1092)^2)/(($AH$9*AH1089+AJ1089+$AH$9*AH1092+AJ1092)^2+($AH$9*AI1089+AK1089+$AH$9*AI1092+AK1092)^2))^0.5)</f>
        <v>-8.8079100887432614E-3</v>
      </c>
      <c r="AP1092" s="33"/>
      <c r="AQ1092" s="32"/>
      <c r="AR1092" s="32"/>
      <c r="AS1092" s="32"/>
      <c r="AT1092" s="32"/>
    </row>
    <row r="1093" spans="2:46" ht="18.649999999999999" customHeight="1">
      <c r="AO1093" s="33"/>
      <c r="AP1093" s="33"/>
    </row>
    <row r="1094" spans="2:46" ht="18.649999999999999" customHeight="1" thickBot="1">
      <c r="D1094" s="22" t="s">
        <v>80</v>
      </c>
      <c r="E1094" s="22"/>
      <c r="F1094" s="22"/>
      <c r="G1094" s="22"/>
      <c r="H1094" s="22"/>
      <c r="I1094" s="22" t="s">
        <v>81</v>
      </c>
      <c r="J1094" s="22"/>
      <c r="K1094" s="22"/>
      <c r="L1094" s="22"/>
      <c r="M1094" s="23"/>
      <c r="N1094" s="23"/>
      <c r="O1094" s="24" t="s">
        <v>82</v>
      </c>
      <c r="P1094" s="23"/>
      <c r="Q1094" s="23"/>
      <c r="R1094" s="23"/>
      <c r="S1094" s="22"/>
      <c r="T1094" s="22" t="s">
        <v>83</v>
      </c>
      <c r="U1094" s="23"/>
      <c r="V1094" s="23"/>
      <c r="W1094" s="23"/>
      <c r="X1094" s="23"/>
      <c r="Y1094" s="24" t="s">
        <v>84</v>
      </c>
      <c r="Z1094" s="23"/>
      <c r="AA1094" s="23"/>
      <c r="AB1094" s="23"/>
      <c r="AC1094" s="24" t="s">
        <v>85</v>
      </c>
      <c r="AD1094" s="22"/>
      <c r="AE1094" s="22"/>
      <c r="AF1094" s="22"/>
      <c r="AG1094" s="22"/>
      <c r="AH1094" s="23"/>
      <c r="AI1094" s="24" t="s">
        <v>86</v>
      </c>
      <c r="AJ1094" s="23"/>
      <c r="AK1094" s="23"/>
      <c r="AL1094" s="22"/>
    </row>
    <row r="1095" spans="2:46" ht="18.649999999999999" customHeight="1" thickBot="1">
      <c r="B1095" s="11"/>
      <c r="D1095" s="217" t="s">
        <v>55</v>
      </c>
      <c r="E1095" s="218"/>
      <c r="F1095" s="219" t="s">
        <v>56</v>
      </c>
      <c r="G1095" s="220"/>
      <c r="H1095" s="204"/>
      <c r="I1095" s="217" t="s">
        <v>87</v>
      </c>
      <c r="J1095" s="218"/>
      <c r="K1095" s="219" t="s">
        <v>88</v>
      </c>
      <c r="L1095" s="220"/>
      <c r="M1095" s="23"/>
      <c r="N1095" s="213" t="s">
        <v>57</v>
      </c>
      <c r="O1095" s="214"/>
      <c r="P1095" s="215" t="s">
        <v>58</v>
      </c>
      <c r="Q1095" s="216"/>
      <c r="R1095" s="23"/>
      <c r="S1095" s="217" t="s">
        <v>59</v>
      </c>
      <c r="T1095" s="218"/>
      <c r="U1095" s="219" t="s">
        <v>60</v>
      </c>
      <c r="V1095" s="220"/>
      <c r="W1095" s="22"/>
      <c r="X1095" s="213" t="s">
        <v>61</v>
      </c>
      <c r="Y1095" s="214"/>
      <c r="Z1095" s="215" t="s">
        <v>62</v>
      </c>
      <c r="AA1095" s="216"/>
      <c r="AB1095" s="22"/>
      <c r="AC1095" s="217" t="s">
        <v>63</v>
      </c>
      <c r="AD1095" s="218"/>
      <c r="AE1095" s="219" t="s">
        <v>89</v>
      </c>
      <c r="AF1095" s="220"/>
      <c r="AG1095" s="22"/>
      <c r="AH1095" s="213" t="s">
        <v>64</v>
      </c>
      <c r="AI1095" s="214"/>
      <c r="AJ1095" s="215" t="s">
        <v>65</v>
      </c>
      <c r="AK1095" s="216"/>
      <c r="AL1095" s="22"/>
      <c r="AM1095" s="25" t="s">
        <v>2</v>
      </c>
      <c r="AO1095" s="132" t="s">
        <v>41</v>
      </c>
      <c r="AQ1095" s="32"/>
      <c r="AR1095" s="32"/>
      <c r="AS1095" s="32"/>
      <c r="AT1095" s="32"/>
    </row>
    <row r="1096" spans="2:46" ht="18.649999999999999" customHeight="1" thickTop="1" thickBot="1">
      <c r="B1096" s="36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9">
        <f t="shared" ref="L1096" si="4909">IF(0=(1-$J$9*$K$9*$B1096^2),10^14,$B1096*$K$9/(1-$J$9*$K$9*$B1096^2))</f>
        <v>-1.5878221108309465</v>
      </c>
      <c r="N1096" s="1">
        <f t="shared" ref="N1096" si="4910">D1096*I1096+F1096*I1099-E1096*J1096-G1096*J1099</f>
        <v>1</v>
      </c>
      <c r="O1096" s="9">
        <f t="shared" ref="O1096" si="4911">(D1096*J1096+E1096*I1096+F1096*J1099+G1096*I1099)</f>
        <v>0</v>
      </c>
      <c r="P1096" s="2">
        <f t="shared" ref="P1096" si="4912">D1096*K1096+F1096*K1099-E1096*L1096-G1096*L1099</f>
        <v>0</v>
      </c>
      <c r="Q1096" s="8">
        <f t="shared" ref="Q1096" si="4913">(D1096*L1096+E1096*K1096+F1096*L1099+G1096*K1099)</f>
        <v>-1.5878221108309465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4914">N1096*S1096+P1096*S1099-O1096*T1096-Q1096*T1099</f>
        <v>7.029231437277212</v>
      </c>
      <c r="Y1096" s="9">
        <f t="shared" ref="Y1096" si="4915">(N1096*T1096+O1096*S1096+P1096*T1099+Q1096*S1099)</f>
        <v>0</v>
      </c>
      <c r="Z1096" s="2">
        <f t="shared" ref="Z1096" si="4916">N1096*U1096+P1096*U1099-O1096*V1096-Q1096*V1099</f>
        <v>0</v>
      </c>
      <c r="AA1096" s="8">
        <f t="shared" ref="AA1096" si="4917">(N1096*V1096+O1096*U1096+P1096*V1099+Q1096*U1099)</f>
        <v>-1.5878221108309465</v>
      </c>
      <c r="AB1096" s="22"/>
      <c r="AC1096" s="1">
        <v>1</v>
      </c>
      <c r="AD1096" s="9">
        <v>0</v>
      </c>
      <c r="AE1096" s="2">
        <v>0</v>
      </c>
      <c r="AF1096" s="9">
        <f t="shared" ref="AF1096" si="4918">$B1096*$AE$9</f>
        <v>2.5455666000000003</v>
      </c>
      <c r="AH1096" s="1">
        <f t="shared" ref="AH1096" si="4919">X1096*AC1096+Z1096*AC1099-Y1096*AD1096-AA1096*AD1099</f>
        <v>7.029231437277212</v>
      </c>
      <c r="AI1096" s="9">
        <f t="shared" ref="AI1096" si="4920">(X1096*AD1096+Y1096*AC1096+Z1096*AD1099+AA1096*AC1099)</f>
        <v>0</v>
      </c>
      <c r="AJ1096" s="2">
        <f t="shared" ref="AJ1096" si="4921">X1096*AE1096+Z1096*AE1099-Y1096*AF1096-AA1096*AF1099</f>
        <v>0</v>
      </c>
      <c r="AK1096" s="8">
        <f t="shared" ref="AK1096" si="4922">(X1096*AF1096+Y1096*AE1096+Z1096*AF1099+AA1096*AE1099)</f>
        <v>16.305554659571921</v>
      </c>
      <c r="AM1096" s="26">
        <f t="shared" ref="AM1096" si="4923">20*LOG((2*$AH$9)/(($AH$9*AH1096+AJ1096+$AH$9*AH1099+AJ1099)^2+($AH$9*AI1096+AK1096+$AH$9*AI1099+AK1099)^2)^0.5)</f>
        <v>-26.996256081544768</v>
      </c>
      <c r="AO1096" s="133">
        <f t="shared" ref="AO1096" si="4924">((AI1096^2+AJ1096^2+AK1096^2+AL1096^2)/(AI1099^2+AJ1099^2+AK1099^2+AL1099^2))^0.5</f>
        <v>0.39713690754717179</v>
      </c>
      <c r="AP1096" s="13"/>
      <c r="AQ1096" s="32"/>
      <c r="AR1096" s="32"/>
      <c r="AS1096" s="32"/>
      <c r="AT1096" s="32"/>
    </row>
    <row r="1097" spans="2:46" ht="18.649999999999999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O1097" s="134"/>
      <c r="AP1097" s="33"/>
      <c r="AQ1097" s="32"/>
      <c r="AR1097" s="32"/>
      <c r="AS1097" s="32"/>
      <c r="AT1097" s="32"/>
    </row>
    <row r="1098" spans="2:46" ht="18.649999999999999" customHeight="1" thickBot="1">
      <c r="D1098" s="209" t="s">
        <v>66</v>
      </c>
      <c r="E1098" s="210"/>
      <c r="F1098" s="211" t="s">
        <v>67</v>
      </c>
      <c r="G1098" s="212"/>
      <c r="H1098" s="204"/>
      <c r="I1098" s="209" t="s">
        <v>68</v>
      </c>
      <c r="J1098" s="210"/>
      <c r="K1098" s="211" t="s">
        <v>69</v>
      </c>
      <c r="L1098" s="212"/>
      <c r="N1098" s="213" t="s">
        <v>70</v>
      </c>
      <c r="O1098" s="214"/>
      <c r="P1098" s="215" t="s">
        <v>71</v>
      </c>
      <c r="Q1098" s="216"/>
      <c r="S1098" s="209" t="s">
        <v>72</v>
      </c>
      <c r="T1098" s="210"/>
      <c r="U1098" s="211" t="s">
        <v>73</v>
      </c>
      <c r="V1098" s="212"/>
      <c r="W1098" s="22"/>
      <c r="X1098" s="213" t="s">
        <v>74</v>
      </c>
      <c r="Y1098" s="214"/>
      <c r="Z1098" s="215" t="s">
        <v>75</v>
      </c>
      <c r="AA1098" s="216"/>
      <c r="AB1098" s="22"/>
      <c r="AC1098" s="209" t="s">
        <v>76</v>
      </c>
      <c r="AD1098" s="210"/>
      <c r="AE1098" s="211" t="s">
        <v>77</v>
      </c>
      <c r="AF1098" s="212"/>
      <c r="AG1098" s="22"/>
      <c r="AH1098" s="213" t="s">
        <v>78</v>
      </c>
      <c r="AI1098" s="214"/>
      <c r="AJ1098" s="215" t="s">
        <v>79</v>
      </c>
      <c r="AK1098" s="216"/>
      <c r="AL1098" s="22"/>
      <c r="AM1098" s="44" t="s">
        <v>6</v>
      </c>
      <c r="AO1098" s="135" t="s">
        <v>42</v>
      </c>
      <c r="AP1098" s="33"/>
      <c r="AQ1098" s="32"/>
      <c r="AR1098" s="32"/>
      <c r="AS1098" s="32"/>
      <c r="AT1098" s="32"/>
    </row>
    <row r="1099" spans="2:46" ht="18.649999999999999" customHeight="1" thickTop="1" thickBot="1">
      <c r="D1099" s="1">
        <v>0</v>
      </c>
      <c r="E1099" s="8">
        <f t="shared" ref="E1099" si="4925">$E$9*$B1096</f>
        <v>1.7794694000000002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4926">D1099*I1096+F1099*I1099-E1099*J1096-G1099*J1099</f>
        <v>0</v>
      </c>
      <c r="O1099" s="9">
        <f t="shared" ref="O1099" si="4927">(D1099*J1096+E1099*I1096+F1099*J1099+G1099*I1099)</f>
        <v>1.7794694000000002</v>
      </c>
      <c r="P1099" s="2">
        <f t="shared" ref="P1099" si="4928">D1099*K1096+F1099*K1099-E1099*L1096-G1099*L1099</f>
        <v>3.8254808588670781</v>
      </c>
      <c r="Q1099" s="8">
        <f t="shared" ref="Q1099" si="4929">(D1099*L1096+E1099*K1096+F1099*L1099+G1099*K1099)</f>
        <v>0</v>
      </c>
      <c r="S1099" s="1">
        <v>0</v>
      </c>
      <c r="T1099" s="8">
        <f t="shared" ref="T1099" si="4930">$T$9*$B1096</f>
        <v>3.7971706000000003</v>
      </c>
      <c r="U1099" s="2">
        <v>1</v>
      </c>
      <c r="V1099" s="8">
        <v>0</v>
      </c>
      <c r="X1099" s="1">
        <f t="shared" ref="X1099" si="4931">N1099*S1096+P1099*S1099-O1099*T1096-Q1099*T1099</f>
        <v>0</v>
      </c>
      <c r="Y1099" s="9">
        <f t="shared" ref="Y1099" si="4932">(N1099*T1096+O1099*S1096+P1099*T1099+Q1099*S1099)</f>
        <v>16.305472848152821</v>
      </c>
      <c r="Z1099" s="2">
        <f t="shared" ref="Z1099" si="4933">N1099*U1096+P1099*U1099-O1099*V1096-Q1099*V1099</f>
        <v>3.8254808588670781</v>
      </c>
      <c r="AA1099" s="8">
        <f t="shared" ref="AA1099" si="4934">(N1099*V1096+O1099*U1096+P1099*V1099+Q1099*U1099)</f>
        <v>0</v>
      </c>
      <c r="AB1099" s="22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4935">X1099*AC1096+Z1099*AC1099-Y1099*AD1096-AA1099*AD1099</f>
        <v>0</v>
      </c>
      <c r="AI1099" s="9">
        <f t="shared" ref="AI1099" si="4936">(X1099*AD1096+Y1099*AC1096+Z1099*AD1099+AA1099*AC1099)</f>
        <v>16.305472848152821</v>
      </c>
      <c r="AJ1099" s="2">
        <f t="shared" ref="AJ1099" si="4937">X1099*AE1096+Z1099*AE1099-Y1099*AF1096-AA1099*AF1099</f>
        <v>-37.681186220597617</v>
      </c>
      <c r="AK1099" s="8">
        <f t="shared" ref="AK1099" si="4938">(X1099*AF1096+Y1099*AE1096+Z1099*AF1099+AA1099*AE1099)</f>
        <v>0</v>
      </c>
      <c r="AM1099" s="45">
        <f t="shared" ref="AM1099" si="4939">(180/PI())*ATAN(-1*(($AH$9*AJ1096+AL1096+$AH$9*AJ1099+AL1099)/($AH$9*AI1096+AK1096+$AH$9*AI1099+AK1099)))</f>
        <v>49.125584538730934</v>
      </c>
      <c r="AO1099" s="206">
        <f t="shared" ref="AO1099" si="4940">20*LOG(((($AH$9*AH1096+AJ1096-$AH$9*AH1099-AJ1099)^2+($AH$9*AI1096+AK1096-$AH$9*AI1099-AK1099)^2)/(($AH$9*AH1096+AJ1096+$AH$9*AH1099+AJ1099)^2+($AH$9*AI1096+AK1096+$AH$9*AI1099+AK1099)^2))^0.5)</f>
        <v>-8.6814587047905761E-3</v>
      </c>
      <c r="AP1099" s="33"/>
      <c r="AQ1099" s="32"/>
      <c r="AR1099" s="32"/>
      <c r="AS1099" s="32"/>
      <c r="AT1099" s="32"/>
    </row>
    <row r="1100" spans="2:46" ht="18.649999999999999" customHeight="1">
      <c r="AO1100" s="33"/>
      <c r="AP1100" s="33"/>
    </row>
    <row r="1101" spans="2:46" ht="18.649999999999999" customHeight="1" thickBot="1">
      <c r="D1101" s="22" t="s">
        <v>80</v>
      </c>
      <c r="E1101" s="22"/>
      <c r="F1101" s="22"/>
      <c r="G1101" s="22"/>
      <c r="H1101" s="22"/>
      <c r="I1101" s="22" t="s">
        <v>81</v>
      </c>
      <c r="J1101" s="22"/>
      <c r="K1101" s="22"/>
      <c r="L1101" s="22"/>
      <c r="M1101" s="23"/>
      <c r="N1101" s="23"/>
      <c r="O1101" s="24" t="s">
        <v>82</v>
      </c>
      <c r="P1101" s="23"/>
      <c r="Q1101" s="23"/>
      <c r="R1101" s="23"/>
      <c r="S1101" s="22"/>
      <c r="T1101" s="22" t="s">
        <v>83</v>
      </c>
      <c r="U1101" s="23"/>
      <c r="V1101" s="23"/>
      <c r="W1101" s="23"/>
      <c r="X1101" s="23"/>
      <c r="Y1101" s="24" t="s">
        <v>84</v>
      </c>
      <c r="Z1101" s="23"/>
      <c r="AA1101" s="23"/>
      <c r="AB1101" s="23"/>
      <c r="AC1101" s="24" t="s">
        <v>85</v>
      </c>
      <c r="AD1101" s="22"/>
      <c r="AE1101" s="22"/>
      <c r="AF1101" s="22"/>
      <c r="AG1101" s="22"/>
      <c r="AH1101" s="23"/>
      <c r="AI1101" s="24" t="s">
        <v>86</v>
      </c>
      <c r="AJ1101" s="23"/>
      <c r="AK1101" s="23"/>
      <c r="AL1101" s="22"/>
    </row>
    <row r="1102" spans="2:46" ht="18.649999999999999" customHeight="1" thickBot="1">
      <c r="B1102" s="11"/>
      <c r="D1102" s="217" t="s">
        <v>55</v>
      </c>
      <c r="E1102" s="218"/>
      <c r="F1102" s="219" t="s">
        <v>56</v>
      </c>
      <c r="G1102" s="220"/>
      <c r="H1102" s="204"/>
      <c r="I1102" s="217" t="s">
        <v>87</v>
      </c>
      <c r="J1102" s="218"/>
      <c r="K1102" s="219" t="s">
        <v>88</v>
      </c>
      <c r="L1102" s="220"/>
      <c r="M1102" s="23"/>
      <c r="N1102" s="213" t="s">
        <v>57</v>
      </c>
      <c r="O1102" s="214"/>
      <c r="P1102" s="215" t="s">
        <v>58</v>
      </c>
      <c r="Q1102" s="216"/>
      <c r="R1102" s="23"/>
      <c r="S1102" s="217" t="s">
        <v>59</v>
      </c>
      <c r="T1102" s="218"/>
      <c r="U1102" s="219" t="s">
        <v>60</v>
      </c>
      <c r="V1102" s="220"/>
      <c r="W1102" s="22"/>
      <c r="X1102" s="213" t="s">
        <v>61</v>
      </c>
      <c r="Y1102" s="214"/>
      <c r="Z1102" s="215" t="s">
        <v>62</v>
      </c>
      <c r="AA1102" s="216"/>
      <c r="AB1102" s="22"/>
      <c r="AC1102" s="217" t="s">
        <v>63</v>
      </c>
      <c r="AD1102" s="218"/>
      <c r="AE1102" s="219" t="s">
        <v>89</v>
      </c>
      <c r="AF1102" s="220"/>
      <c r="AG1102" s="22"/>
      <c r="AH1102" s="213" t="s">
        <v>64</v>
      </c>
      <c r="AI1102" s="214"/>
      <c r="AJ1102" s="215" t="s">
        <v>65</v>
      </c>
      <c r="AK1102" s="216"/>
      <c r="AL1102" s="22"/>
      <c r="AM1102" s="25" t="s">
        <v>2</v>
      </c>
      <c r="AO1102" s="132" t="s">
        <v>41</v>
      </c>
      <c r="AQ1102" s="32"/>
      <c r="AR1102" s="32"/>
      <c r="AS1102" s="32"/>
      <c r="AT1102" s="32"/>
    </row>
    <row r="1103" spans="2:46" ht="18.649999999999999" customHeight="1" thickTop="1" thickBot="1">
      <c r="B1103" s="36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9">
        <f t="shared" ref="L1103" si="4941">IF(0=(1-$J$9*$K$9*$B1103^2),10^14,$B1103*$K$9/(1-$J$9*$K$9*$B1103^2))</f>
        <v>-1.5674120030076941</v>
      </c>
      <c r="N1103" s="1">
        <f t="shared" ref="N1103" si="4942">D1103*I1103+F1103*I1106-E1103*J1103-G1103*J1106</f>
        <v>1</v>
      </c>
      <c r="O1103" s="9">
        <f t="shared" ref="O1103" si="4943">(D1103*J1103+E1103*I1103+F1103*J1106+G1103*I1106)</f>
        <v>0</v>
      </c>
      <c r="P1103" s="2">
        <f t="shared" ref="P1103" si="4944">D1103*K1103+F1103*K1106-E1103*L1103-G1103*L1106</f>
        <v>0</v>
      </c>
      <c r="Q1103" s="8">
        <f t="shared" ref="Q1103" si="4945">(D1103*L1103+E1103*K1103+F1103*L1106+G1103*K1106)</f>
        <v>-1.5674120030076941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4946">N1103*S1103+P1103*S1106-O1103*T1103-Q1103*T1106</f>
        <v>6.9896398891302711</v>
      </c>
      <c r="Y1103" s="9">
        <f t="shared" ref="Y1103" si="4947">(N1103*T1103+O1103*S1103+P1103*T1106+Q1103*S1106)</f>
        <v>0</v>
      </c>
      <c r="Z1103" s="2">
        <f t="shared" ref="Z1103" si="4948">N1103*U1103+P1103*U1106-O1103*V1103-Q1103*V1106</f>
        <v>0</v>
      </c>
      <c r="AA1103" s="8">
        <f t="shared" ref="AA1103" si="4949">(N1103*V1103+O1103*U1103+P1103*V1106+Q1103*U1106)</f>
        <v>-1.5674120030076941</v>
      </c>
      <c r="AB1103" s="22"/>
      <c r="AC1103" s="1">
        <v>1</v>
      </c>
      <c r="AD1103" s="9">
        <v>0</v>
      </c>
      <c r="AE1103" s="2">
        <v>0</v>
      </c>
      <c r="AF1103" s="9">
        <f t="shared" ref="AF1103" si="4950">$B1103*$AE$9</f>
        <v>2.5617804000000004</v>
      </c>
      <c r="AH1103" s="1">
        <f t="shared" ref="AH1103" si="4951">X1103*AC1103+Z1103*AC1106-Y1103*AD1103-AA1103*AD1106</f>
        <v>6.9896398891302711</v>
      </c>
      <c r="AI1103" s="9">
        <f t="shared" ref="AI1103" si="4952">(X1103*AD1103+Y1103*AC1103+Z1103*AD1106+AA1103*AC1106)</f>
        <v>0</v>
      </c>
      <c r="AJ1103" s="2">
        <f t="shared" ref="AJ1103" si="4953">X1103*AE1103+Z1103*AE1106-Y1103*AF1103-AA1103*AF1106</f>
        <v>0</v>
      </c>
      <c r="AK1103" s="8">
        <f t="shared" ref="AK1103" si="4954">(X1103*AF1103+Y1103*AE1103+Z1103*AF1106+AA1103*AE1106)</f>
        <v>16.338510468024413</v>
      </c>
      <c r="AM1103" s="26">
        <f t="shared" ref="AM1103" si="4955">20*LOG((2*$AH$9)/(($AH$9*AH1103+AJ1103+$AH$9*AH1106+AJ1106)^2+($AH$9*AI1103+AK1103+$AH$9*AI1106+AK1106)^2)^0.5)</f>
        <v>-27.059572259787089</v>
      </c>
      <c r="AO1103" s="133">
        <f t="shared" ref="AO1103" si="4956">((AI1103^2+AJ1103^2+AK1103^2+AL1103^2)/(AI1106^2+AJ1106^2+AK1106^2+AL1106^2))^0.5</f>
        <v>0.39457225443762717</v>
      </c>
      <c r="AP1103" s="13"/>
      <c r="AQ1103" s="32"/>
      <c r="AR1103" s="32"/>
      <c r="AS1103" s="32"/>
      <c r="AT1103" s="32"/>
    </row>
    <row r="1104" spans="2:46" ht="18.649999999999999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O1104" s="134"/>
      <c r="AP1104" s="33"/>
      <c r="AQ1104" s="32"/>
      <c r="AR1104" s="32"/>
      <c r="AS1104" s="32"/>
      <c r="AT1104" s="32"/>
    </row>
    <row r="1105" spans="2:46" ht="18.649999999999999" customHeight="1" thickBot="1">
      <c r="D1105" s="209" t="s">
        <v>66</v>
      </c>
      <c r="E1105" s="210"/>
      <c r="F1105" s="211" t="s">
        <v>67</v>
      </c>
      <c r="G1105" s="212"/>
      <c r="H1105" s="204"/>
      <c r="I1105" s="209" t="s">
        <v>68</v>
      </c>
      <c r="J1105" s="210"/>
      <c r="K1105" s="211" t="s">
        <v>69</v>
      </c>
      <c r="L1105" s="212"/>
      <c r="N1105" s="213" t="s">
        <v>70</v>
      </c>
      <c r="O1105" s="214"/>
      <c r="P1105" s="215" t="s">
        <v>71</v>
      </c>
      <c r="Q1105" s="216"/>
      <c r="S1105" s="209" t="s">
        <v>72</v>
      </c>
      <c r="T1105" s="210"/>
      <c r="U1105" s="211" t="s">
        <v>73</v>
      </c>
      <c r="V1105" s="212"/>
      <c r="W1105" s="22"/>
      <c r="X1105" s="213" t="s">
        <v>74</v>
      </c>
      <c r="Y1105" s="214"/>
      <c r="Z1105" s="215" t="s">
        <v>75</v>
      </c>
      <c r="AA1105" s="216"/>
      <c r="AB1105" s="22"/>
      <c r="AC1105" s="209" t="s">
        <v>76</v>
      </c>
      <c r="AD1105" s="210"/>
      <c r="AE1105" s="211" t="s">
        <v>77</v>
      </c>
      <c r="AF1105" s="212"/>
      <c r="AG1105" s="22"/>
      <c r="AH1105" s="213" t="s">
        <v>78</v>
      </c>
      <c r="AI1105" s="214"/>
      <c r="AJ1105" s="215" t="s">
        <v>79</v>
      </c>
      <c r="AK1105" s="216"/>
      <c r="AL1105" s="22"/>
      <c r="AM1105" s="44" t="s">
        <v>6</v>
      </c>
      <c r="AO1105" s="135" t="s">
        <v>42</v>
      </c>
      <c r="AP1105" s="33"/>
      <c r="AQ1105" s="32"/>
      <c r="AR1105" s="32"/>
      <c r="AS1105" s="32"/>
      <c r="AT1105" s="32"/>
    </row>
    <row r="1106" spans="2:46" ht="18.649999999999999" customHeight="1" thickTop="1" thickBot="1">
      <c r="D1106" s="1">
        <v>0</v>
      </c>
      <c r="E1106" s="8">
        <f t="shared" ref="E1106" si="4957">$E$9*$B1103</f>
        <v>1.7908036000000003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4958">D1106*I1103+F1106*I1106-E1106*J1103-G1106*J1106</f>
        <v>0</v>
      </c>
      <c r="O1106" s="9">
        <f t="shared" ref="O1106" si="4959">(D1106*J1103+E1106*I1103+F1106*J1106+G1106*I1106)</f>
        <v>1.7908036000000003</v>
      </c>
      <c r="P1106" s="2">
        <f t="shared" ref="P1106" si="4960">D1106*K1103+F1106*K1106-E1106*L1103-G1106*L1106</f>
        <v>3.8069270576693901</v>
      </c>
      <c r="Q1106" s="8">
        <f t="shared" ref="Q1106" si="4961">(D1106*L1103+E1106*K1103+F1106*L1106+G1106*K1106)</f>
        <v>0</v>
      </c>
      <c r="S1106" s="1">
        <v>0</v>
      </c>
      <c r="T1106" s="8">
        <f t="shared" ref="T1106" si="4962">$T$9*$B1103</f>
        <v>3.8213564</v>
      </c>
      <c r="U1106" s="2">
        <v>1</v>
      </c>
      <c r="V1106" s="8">
        <v>0</v>
      </c>
      <c r="X1106" s="1">
        <f t="shared" ref="X1106" si="4963">N1106*S1103+P1106*S1106-O1106*T1103-Q1106*T1106</f>
        <v>0</v>
      </c>
      <c r="Y1106" s="9">
        <f t="shared" ref="Y1106" si="4964">(N1106*T1103+O1106*S1103+P1106*T1106+Q1106*S1106)</f>
        <v>16.338428676158095</v>
      </c>
      <c r="Z1106" s="2">
        <f t="shared" ref="Z1106" si="4965">N1106*U1103+P1106*U1106-O1106*V1103-Q1106*V1106</f>
        <v>3.8069270576693901</v>
      </c>
      <c r="AA1106" s="8">
        <f t="shared" ref="AA1106" si="4966">(N1106*V1103+O1106*U1103+P1106*V1106+Q1106*U1106)</f>
        <v>0</v>
      </c>
      <c r="AB1106" s="22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4967">X1106*AC1103+Z1106*AC1106-Y1106*AD1103-AA1106*AD1106</f>
        <v>0</v>
      </c>
      <c r="AI1106" s="9">
        <f t="shared" ref="AI1106" si="4968">(X1106*AD1103+Y1106*AC1103+Z1106*AD1106+AA1106*AC1106)</f>
        <v>16.338428676158095</v>
      </c>
      <c r="AJ1106" s="2">
        <f t="shared" ref="AJ1106" si="4969">X1106*AE1103+Z1106*AE1106-Y1106*AF1103-AA1106*AF1106</f>
        <v>-38.04853929171037</v>
      </c>
      <c r="AK1106" s="8">
        <f t="shared" ref="AK1106" si="4970">(X1106*AF1103+Y1106*AE1103+Z1106*AF1106+AA1106*AE1106)</f>
        <v>0</v>
      </c>
      <c r="AM1106" s="45">
        <f t="shared" ref="AM1106" si="4971">(180/PI())*ATAN(-1*(($AH$9*AJ1103+AL1103+$AH$9*AJ1106+AL1106)/($AH$9*AI1103+AK1103+$AH$9*AI1106+AK1106)))</f>
        <v>49.343276055449294</v>
      </c>
      <c r="AO1106" s="206">
        <f t="shared" ref="AO1106" si="4972">20*LOG(((($AH$9*AH1103+AJ1103-$AH$9*AH1106-AJ1106)^2+($AH$9*AI1103+AK1103-$AH$9*AI1106-AK1106)^2)/(($AH$9*AH1103+AJ1103+$AH$9*AH1106+AJ1106)^2+($AH$9*AI1103+AK1103+$AH$9*AI1106+AK1106)^2))^0.5)</f>
        <v>-8.5556852532131192E-3</v>
      </c>
      <c r="AP1106" s="33"/>
      <c r="AQ1106" s="32"/>
      <c r="AR1106" s="32"/>
      <c r="AS1106" s="32"/>
      <c r="AT1106" s="32"/>
    </row>
    <row r="1107" spans="2:46" ht="18.649999999999999" customHeight="1">
      <c r="AO1107" s="33"/>
      <c r="AP1107" s="33"/>
    </row>
    <row r="1108" spans="2:46" ht="18.649999999999999" customHeight="1" thickBot="1">
      <c r="D1108" s="22" t="s">
        <v>80</v>
      </c>
      <c r="E1108" s="22"/>
      <c r="F1108" s="22"/>
      <c r="G1108" s="22"/>
      <c r="H1108" s="22"/>
      <c r="I1108" s="22" t="s">
        <v>81</v>
      </c>
      <c r="J1108" s="22"/>
      <c r="K1108" s="22"/>
      <c r="L1108" s="22"/>
      <c r="M1108" s="23"/>
      <c r="N1108" s="23"/>
      <c r="O1108" s="24" t="s">
        <v>82</v>
      </c>
      <c r="P1108" s="23"/>
      <c r="Q1108" s="23"/>
      <c r="R1108" s="23"/>
      <c r="S1108" s="22"/>
      <c r="T1108" s="22" t="s">
        <v>83</v>
      </c>
      <c r="U1108" s="23"/>
      <c r="V1108" s="23"/>
      <c r="W1108" s="23"/>
      <c r="X1108" s="23"/>
      <c r="Y1108" s="24" t="s">
        <v>84</v>
      </c>
      <c r="Z1108" s="23"/>
      <c r="AA1108" s="23"/>
      <c r="AB1108" s="23"/>
      <c r="AC1108" s="24" t="s">
        <v>85</v>
      </c>
      <c r="AD1108" s="22"/>
      <c r="AE1108" s="22"/>
      <c r="AF1108" s="22"/>
      <c r="AG1108" s="22"/>
      <c r="AH1108" s="23"/>
      <c r="AI1108" s="24" t="s">
        <v>86</v>
      </c>
      <c r="AJ1108" s="23"/>
      <c r="AK1108" s="23"/>
      <c r="AL1108" s="22"/>
    </row>
    <row r="1109" spans="2:46" ht="18.649999999999999" customHeight="1" thickBot="1">
      <c r="B1109" s="11"/>
      <c r="D1109" s="217" t="s">
        <v>55</v>
      </c>
      <c r="E1109" s="218"/>
      <c r="F1109" s="219" t="s">
        <v>56</v>
      </c>
      <c r="G1109" s="220"/>
      <c r="H1109" s="204"/>
      <c r="I1109" s="217" t="s">
        <v>87</v>
      </c>
      <c r="J1109" s="218"/>
      <c r="K1109" s="219" t="s">
        <v>88</v>
      </c>
      <c r="L1109" s="220"/>
      <c r="M1109" s="23"/>
      <c r="N1109" s="213" t="s">
        <v>57</v>
      </c>
      <c r="O1109" s="214"/>
      <c r="P1109" s="215" t="s">
        <v>58</v>
      </c>
      <c r="Q1109" s="216"/>
      <c r="R1109" s="23"/>
      <c r="S1109" s="217" t="s">
        <v>59</v>
      </c>
      <c r="T1109" s="218"/>
      <c r="U1109" s="219" t="s">
        <v>60</v>
      </c>
      <c r="V1109" s="220"/>
      <c r="W1109" s="22"/>
      <c r="X1109" s="213" t="s">
        <v>61</v>
      </c>
      <c r="Y1109" s="214"/>
      <c r="Z1109" s="215" t="s">
        <v>62</v>
      </c>
      <c r="AA1109" s="216"/>
      <c r="AB1109" s="22"/>
      <c r="AC1109" s="217" t="s">
        <v>63</v>
      </c>
      <c r="AD1109" s="218"/>
      <c r="AE1109" s="219" t="s">
        <v>89</v>
      </c>
      <c r="AF1109" s="220"/>
      <c r="AG1109" s="22"/>
      <c r="AH1109" s="213" t="s">
        <v>64</v>
      </c>
      <c r="AI1109" s="214"/>
      <c r="AJ1109" s="215" t="s">
        <v>65</v>
      </c>
      <c r="AK1109" s="216"/>
      <c r="AL1109" s="22"/>
      <c r="AM1109" s="25" t="s">
        <v>2</v>
      </c>
      <c r="AO1109" s="132" t="s">
        <v>41</v>
      </c>
      <c r="AQ1109" s="32"/>
      <c r="AR1109" s="32"/>
      <c r="AS1109" s="32"/>
      <c r="AT1109" s="32"/>
    </row>
    <row r="1110" spans="2:46" ht="18.649999999999999" customHeight="1" thickTop="1" thickBot="1">
      <c r="B1110" s="36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9">
        <f t="shared" ref="L1110" si="4973">IF(0=(1-$J$9*$K$9*$B1110^2),10^14,$B1110*$K$9/(1-$J$9*$K$9*$B1110^2))</f>
        <v>-1.547582848102077</v>
      </c>
      <c r="N1110" s="1">
        <f t="shared" ref="N1110" si="4974">D1110*I1110+F1110*I1113-E1110*J1110-G1110*J1113</f>
        <v>1</v>
      </c>
      <c r="O1110" s="9">
        <f t="shared" ref="O1110" si="4975">(D1110*J1110+E1110*I1110+F1110*J1113+G1110*I1113)</f>
        <v>0</v>
      </c>
      <c r="P1110" s="2">
        <f t="shared" ref="P1110" si="4976">D1110*K1110+F1110*K1113-E1110*L1110-G1110*L1113</f>
        <v>0</v>
      </c>
      <c r="Q1110" s="8">
        <f t="shared" ref="Q1110" si="4977">(D1110*L1110+E1110*K1110+F1110*L1113+G1110*K1113)</f>
        <v>-1.547582848102077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4978">N1110*S1110+P1110*S1113-O1110*T1110-Q1110*T1113</f>
        <v>6.9512951503727276</v>
      </c>
      <c r="Y1110" s="9">
        <f t="shared" ref="Y1110" si="4979">(N1110*T1110+O1110*S1110+P1110*T1113+Q1110*S1113)</f>
        <v>0</v>
      </c>
      <c r="Z1110" s="2">
        <f t="shared" ref="Z1110" si="4980">N1110*U1110+P1110*U1113-O1110*V1110-Q1110*V1113</f>
        <v>0</v>
      </c>
      <c r="AA1110" s="8">
        <f t="shared" ref="AA1110" si="4981">(N1110*V1110+O1110*U1110+P1110*V1113+Q1110*U1113)</f>
        <v>-1.547582848102077</v>
      </c>
      <c r="AB1110" s="22"/>
      <c r="AC1110" s="1">
        <v>1</v>
      </c>
      <c r="AD1110" s="9">
        <v>0</v>
      </c>
      <c r="AE1110" s="2">
        <v>0</v>
      </c>
      <c r="AF1110" s="9">
        <f t="shared" ref="AF1110" si="4982">$B1110*$AE$9</f>
        <v>2.5779942</v>
      </c>
      <c r="AH1110" s="1">
        <f t="shared" ref="AH1110" si="4983">X1110*AC1110+Z1110*AC1113-Y1110*AD1110-AA1110*AD1113</f>
        <v>6.9512951503727276</v>
      </c>
      <c r="AI1110" s="9">
        <f t="shared" ref="AI1110" si="4984">(X1110*AD1110+Y1110*AC1110+Z1110*AD1113+AA1110*AC1113)</f>
        <v>0</v>
      </c>
      <c r="AJ1110" s="2">
        <f t="shared" ref="AJ1110" si="4985">X1110*AE1110+Z1110*AE1113-Y1110*AF1110-AA1110*AF1113</f>
        <v>0</v>
      </c>
      <c r="AK1110" s="8">
        <f t="shared" ref="AK1110" si="4986">(X1110*AF1110+Y1110*AE1110+Z1110*AF1113+AA1110*AE1113)</f>
        <v>16.372815732046941</v>
      </c>
      <c r="AM1110" s="26">
        <f t="shared" ref="AM1110" si="4987">20*LOG((2*$AH$9)/(($AH$9*AH1110+AJ1110+$AH$9*AH1113+AJ1113)^2+($AH$9*AI1110+AK1110+$AH$9*AI1113+AK1113)^2)^0.5)</f>
        <v>-27.123426667273151</v>
      </c>
      <c r="AO1110" s="133">
        <f t="shared" ref="AO1110" si="4988">((AI1110^2+AJ1110^2+AK1110^2+AL1110^2)/(AI1113^2+AJ1113^2+AK1113^2+AL1113^2))^0.5</f>
        <v>0.39204077903885992</v>
      </c>
      <c r="AP1110" s="13"/>
      <c r="AQ1110" s="32"/>
      <c r="AR1110" s="32"/>
      <c r="AS1110" s="32"/>
      <c r="AT1110" s="32"/>
    </row>
    <row r="1111" spans="2:46" ht="18.649999999999999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O1111" s="134"/>
      <c r="AP1111" s="33"/>
      <c r="AQ1111" s="32"/>
      <c r="AR1111" s="32"/>
      <c r="AS1111" s="32"/>
      <c r="AT1111" s="32"/>
    </row>
    <row r="1112" spans="2:46" ht="18.649999999999999" customHeight="1" thickBot="1">
      <c r="D1112" s="209" t="s">
        <v>66</v>
      </c>
      <c r="E1112" s="210"/>
      <c r="F1112" s="211" t="s">
        <v>67</v>
      </c>
      <c r="G1112" s="212"/>
      <c r="H1112" s="204"/>
      <c r="I1112" s="209" t="s">
        <v>68</v>
      </c>
      <c r="J1112" s="210"/>
      <c r="K1112" s="211" t="s">
        <v>69</v>
      </c>
      <c r="L1112" s="212"/>
      <c r="N1112" s="213" t="s">
        <v>70</v>
      </c>
      <c r="O1112" s="214"/>
      <c r="P1112" s="215" t="s">
        <v>71</v>
      </c>
      <c r="Q1112" s="216"/>
      <c r="S1112" s="209" t="s">
        <v>72</v>
      </c>
      <c r="T1112" s="210"/>
      <c r="U1112" s="211" t="s">
        <v>73</v>
      </c>
      <c r="V1112" s="212"/>
      <c r="W1112" s="22"/>
      <c r="X1112" s="213" t="s">
        <v>74</v>
      </c>
      <c r="Y1112" s="214"/>
      <c r="Z1112" s="215" t="s">
        <v>75</v>
      </c>
      <c r="AA1112" s="216"/>
      <c r="AB1112" s="22"/>
      <c r="AC1112" s="209" t="s">
        <v>76</v>
      </c>
      <c r="AD1112" s="210"/>
      <c r="AE1112" s="211" t="s">
        <v>77</v>
      </c>
      <c r="AF1112" s="212"/>
      <c r="AG1112" s="22"/>
      <c r="AH1112" s="213" t="s">
        <v>78</v>
      </c>
      <c r="AI1112" s="214"/>
      <c r="AJ1112" s="215" t="s">
        <v>79</v>
      </c>
      <c r="AK1112" s="216"/>
      <c r="AL1112" s="22"/>
      <c r="AM1112" s="44" t="s">
        <v>6</v>
      </c>
      <c r="AO1112" s="135" t="s">
        <v>42</v>
      </c>
      <c r="AP1112" s="33"/>
      <c r="AQ1112" s="32"/>
      <c r="AR1112" s="32"/>
      <c r="AS1112" s="32"/>
      <c r="AT1112" s="32"/>
    </row>
    <row r="1113" spans="2:46" ht="18.649999999999999" customHeight="1" thickTop="1" thickBot="1">
      <c r="D1113" s="1">
        <v>0</v>
      </c>
      <c r="E1113" s="8">
        <f t="shared" ref="E1113" si="4989">$E$9*$B1110</f>
        <v>1.8021378000000003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4990">D1113*I1110+F1113*I1113-E1113*J1110-G1113*J1113</f>
        <v>0</v>
      </c>
      <c r="O1113" s="9">
        <f t="shared" ref="O1113" si="4991">(D1113*J1110+E1113*I1110+F1113*J1113+G1113*I1113)</f>
        <v>1.8021378000000003</v>
      </c>
      <c r="P1113" s="2">
        <f t="shared" ref="P1113" si="4992">D1113*K1110+F1113*K1113-E1113*L1110-G1113*L1113</f>
        <v>3.7889575491964118</v>
      </c>
      <c r="Q1113" s="8">
        <f t="shared" ref="Q1113" si="4993">(D1113*L1110+E1113*K1110+F1113*L1113+G1113*K1113)</f>
        <v>0</v>
      </c>
      <c r="S1113" s="1">
        <v>0</v>
      </c>
      <c r="T1113" s="8">
        <f t="shared" ref="T1113" si="4994">$T$9*$B1110</f>
        <v>3.8455422000000001</v>
      </c>
      <c r="U1113" s="2">
        <v>1</v>
      </c>
      <c r="V1113" s="8">
        <v>0</v>
      </c>
      <c r="X1113" s="1">
        <f t="shared" ref="X1113" si="4995">N1113*S1110+P1113*S1113-O1113*T1110-Q1113*T1113</f>
        <v>0</v>
      </c>
      <c r="Y1113" s="9">
        <f t="shared" ref="Y1113" si="4996">(N1113*T1110+O1113*S1110+P1113*T1113+Q1113*S1113)</f>
        <v>16.372733949443379</v>
      </c>
      <c r="Z1113" s="2">
        <f t="shared" ref="Z1113" si="4997">N1113*U1110+P1113*U1113-O1113*V1110-Q1113*V1113</f>
        <v>3.7889575491964118</v>
      </c>
      <c r="AA1113" s="8">
        <f t="shared" ref="AA1113" si="4998">(N1113*V1110+O1113*U1110+P1113*V1113+Q1113*U1113)</f>
        <v>0</v>
      </c>
      <c r="AB1113" s="22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4999">X1113*AC1110+Z1113*AC1113-Y1113*AD1110-AA1113*AD1113</f>
        <v>0</v>
      </c>
      <c r="AI1113" s="9">
        <f t="shared" ref="AI1113" si="5000">(X1113*AD1110+Y1113*AC1110+Z1113*AD1113+AA1113*AC1113)</f>
        <v>16.372733949443379</v>
      </c>
      <c r="AJ1113" s="2">
        <f t="shared" ref="AJ1113" si="5001">X1113*AE1110+Z1113*AE1113-Y1113*AF1110-AA1113*AF1113</f>
        <v>-38.419855610611712</v>
      </c>
      <c r="AK1113" s="8">
        <f t="shared" ref="AK1113" si="5002">(X1113*AF1110+Y1113*AE1110+Z1113*AF1113+AA1113*AE1113)</f>
        <v>0</v>
      </c>
      <c r="AM1113" s="45">
        <f t="shared" ref="AM1113" si="5003">(180/PI())*ATAN(-1*(($AH$9*AJ1110+AL1110+$AH$9*AJ1113+AL1113)/($AH$9*AI1110+AK1110+$AH$9*AI1113+AK1113)))</f>
        <v>49.558779985655683</v>
      </c>
      <c r="AO1113" s="206">
        <f t="shared" ref="AO1113" si="5004">20*LOG(((($AH$9*AH1110+AJ1110-$AH$9*AH1113-AJ1113)^2+($AH$9*AI1110+AK1110-$AH$9*AI1113-AK1113)^2)/(($AH$9*AH1110+AJ1110+$AH$9*AH1113+AJ1113)^2+($AH$9*AI1110+AK1110+$AH$9*AI1113+AK1113)^2))^0.5)</f>
        <v>-8.4306898149451148E-3</v>
      </c>
      <c r="AP1113" s="33"/>
      <c r="AQ1113" s="32"/>
      <c r="AR1113" s="32"/>
      <c r="AS1113" s="32"/>
      <c r="AT1113" s="32"/>
    </row>
    <row r="1114" spans="2:46" ht="18.649999999999999" customHeight="1">
      <c r="AO1114" s="33"/>
      <c r="AP1114" s="33"/>
    </row>
    <row r="1115" spans="2:46" ht="18.649999999999999" customHeight="1" thickBot="1">
      <c r="D1115" s="22" t="s">
        <v>80</v>
      </c>
      <c r="E1115" s="22"/>
      <c r="F1115" s="22"/>
      <c r="G1115" s="22"/>
      <c r="H1115" s="22"/>
      <c r="I1115" s="22" t="s">
        <v>81</v>
      </c>
      <c r="J1115" s="22"/>
      <c r="K1115" s="22"/>
      <c r="L1115" s="22"/>
      <c r="M1115" s="23"/>
      <c r="N1115" s="23"/>
      <c r="O1115" s="24" t="s">
        <v>82</v>
      </c>
      <c r="P1115" s="23"/>
      <c r="Q1115" s="23"/>
      <c r="R1115" s="23"/>
      <c r="S1115" s="22"/>
      <c r="T1115" s="22" t="s">
        <v>83</v>
      </c>
      <c r="U1115" s="23"/>
      <c r="V1115" s="23"/>
      <c r="W1115" s="23"/>
      <c r="X1115" s="23"/>
      <c r="Y1115" s="24" t="s">
        <v>84</v>
      </c>
      <c r="Z1115" s="23"/>
      <c r="AA1115" s="23"/>
      <c r="AB1115" s="23"/>
      <c r="AC1115" s="24" t="s">
        <v>85</v>
      </c>
      <c r="AD1115" s="22"/>
      <c r="AE1115" s="22"/>
      <c r="AF1115" s="22"/>
      <c r="AG1115" s="22"/>
      <c r="AH1115" s="23"/>
      <c r="AI1115" s="24" t="s">
        <v>86</v>
      </c>
      <c r="AJ1115" s="23"/>
      <c r="AK1115" s="23"/>
      <c r="AL1115" s="22"/>
    </row>
    <row r="1116" spans="2:46" ht="18.649999999999999" customHeight="1" thickBot="1">
      <c r="B1116" s="11"/>
      <c r="D1116" s="217" t="s">
        <v>55</v>
      </c>
      <c r="E1116" s="218"/>
      <c r="F1116" s="219" t="s">
        <v>56</v>
      </c>
      <c r="G1116" s="220"/>
      <c r="H1116" s="204"/>
      <c r="I1116" s="217" t="s">
        <v>87</v>
      </c>
      <c r="J1116" s="218"/>
      <c r="K1116" s="219" t="s">
        <v>88</v>
      </c>
      <c r="L1116" s="220"/>
      <c r="M1116" s="23"/>
      <c r="N1116" s="213" t="s">
        <v>57</v>
      </c>
      <c r="O1116" s="214"/>
      <c r="P1116" s="215" t="s">
        <v>58</v>
      </c>
      <c r="Q1116" s="216"/>
      <c r="R1116" s="23"/>
      <c r="S1116" s="217" t="s">
        <v>59</v>
      </c>
      <c r="T1116" s="218"/>
      <c r="U1116" s="219" t="s">
        <v>60</v>
      </c>
      <c r="V1116" s="220"/>
      <c r="W1116" s="22"/>
      <c r="X1116" s="213" t="s">
        <v>61</v>
      </c>
      <c r="Y1116" s="214"/>
      <c r="Z1116" s="215" t="s">
        <v>62</v>
      </c>
      <c r="AA1116" s="216"/>
      <c r="AB1116" s="22"/>
      <c r="AC1116" s="217" t="s">
        <v>63</v>
      </c>
      <c r="AD1116" s="218"/>
      <c r="AE1116" s="219" t="s">
        <v>89</v>
      </c>
      <c r="AF1116" s="220"/>
      <c r="AG1116" s="22"/>
      <c r="AH1116" s="213" t="s">
        <v>64</v>
      </c>
      <c r="AI1116" s="214"/>
      <c r="AJ1116" s="215" t="s">
        <v>65</v>
      </c>
      <c r="AK1116" s="216"/>
      <c r="AL1116" s="22"/>
      <c r="AM1116" s="25" t="s">
        <v>2</v>
      </c>
      <c r="AO1116" s="132" t="s">
        <v>41</v>
      </c>
      <c r="AQ1116" s="32"/>
      <c r="AR1116" s="32"/>
      <c r="AS1116" s="32"/>
      <c r="AT1116" s="32"/>
    </row>
    <row r="1117" spans="2:46" ht="18.649999999999999" customHeight="1" thickTop="1" thickBot="1">
      <c r="B1117" s="36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9">
        <f t="shared" ref="L1117" si="5005">IF(0=(1-$J$9*$K$9*$B1117^2),10^14,$B1117*$K$9/(1-$J$9*$K$9*$B1117^2))</f>
        <v>-1.5283093337978906</v>
      </c>
      <c r="N1117" s="1">
        <f t="shared" ref="N1117" si="5006">D1117*I1117+F1117*I1120-E1117*J1117-G1117*J1120</f>
        <v>1</v>
      </c>
      <c r="O1117" s="9">
        <f t="shared" ref="O1117" si="5007">(D1117*J1117+E1117*I1117+F1117*J1120+G1117*I1120)</f>
        <v>0</v>
      </c>
      <c r="P1117" s="2">
        <f t="shared" ref="P1117" si="5008">D1117*K1117+F1117*K1120-E1117*L1117-G1117*L1120</f>
        <v>0</v>
      </c>
      <c r="Q1117" s="8">
        <f t="shared" ref="Q1117" si="5009">(D1117*L1117+E1117*K1117+F1117*L1120+G1117*K1120)</f>
        <v>-1.5283093337978906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5010">N1117*S1117+P1117*S1120-O1117*T1117-Q1117*T1120</f>
        <v>6.9141414216590436</v>
      </c>
      <c r="Y1117" s="9">
        <f t="shared" ref="Y1117" si="5011">(N1117*T1117+O1117*S1117+P1117*T1120+Q1117*S1120)</f>
        <v>0</v>
      </c>
      <c r="Z1117" s="2">
        <f t="shared" ref="Z1117" si="5012">N1117*U1117+P1117*U1120-O1117*V1117-Q1117*V1120</f>
        <v>0</v>
      </c>
      <c r="AA1117" s="8">
        <f t="shared" ref="AA1117" si="5013">(N1117*V1117+O1117*U1117+P1117*V1120+Q1117*U1120)</f>
        <v>-1.5283093337978906</v>
      </c>
      <c r="AB1117" s="22"/>
      <c r="AC1117" s="1">
        <v>1</v>
      </c>
      <c r="AD1117" s="9">
        <v>0</v>
      </c>
      <c r="AE1117" s="2">
        <v>0</v>
      </c>
      <c r="AF1117" s="9">
        <f t="shared" ref="AF1117" si="5014">$B1117*$AE$9</f>
        <v>2.5942080000000001</v>
      </c>
      <c r="AH1117" s="1">
        <f t="shared" ref="AH1117" si="5015">X1117*AC1117+Z1117*AC1120-Y1117*AD1117-AA1117*AD1120</f>
        <v>6.9141414216590436</v>
      </c>
      <c r="AI1117" s="9">
        <f t="shared" ref="AI1117" si="5016">(X1117*AD1117+Y1117*AC1117+Z1117*AD1120+AA1117*AC1120)</f>
        <v>0</v>
      </c>
      <c r="AJ1117" s="2">
        <f t="shared" ref="AJ1117" si="5017">X1117*AE1117+Z1117*AE1120-Y1117*AF1117-AA1117*AF1120</f>
        <v>0</v>
      </c>
      <c r="AK1117" s="8">
        <f t="shared" ref="AK1117" si="5018">(X1117*AF1117+Y1117*AE1117+Z1117*AF1120+AA1117*AE1120)</f>
        <v>16.408411655401377</v>
      </c>
      <c r="AM1117" s="26">
        <f t="shared" ref="AM1117" si="5019">20*LOG((2*$AH$9)/(($AH$9*AH1117+AJ1117+$AH$9*AH1120+AJ1120)^2+($AH$9*AI1117+AK1117+$AH$9*AI1120+AK1120)^2)^0.5)</f>
        <v>-27.187782070461303</v>
      </c>
      <c r="AO1117" s="133">
        <f t="shared" ref="AO1117" si="5020">((AI1117^2+AJ1117^2+AK1117^2+AL1117^2)/(AI1120^2+AJ1120^2+AK1120^2+AL1120^2))^0.5</f>
        <v>0.38954183641019918</v>
      </c>
      <c r="AP1117" s="13"/>
      <c r="AQ1117" s="32"/>
      <c r="AR1117" s="32"/>
      <c r="AS1117" s="32"/>
      <c r="AT1117" s="32"/>
    </row>
    <row r="1118" spans="2:46" ht="18.649999999999999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O1118" s="134"/>
      <c r="AP1118" s="33"/>
      <c r="AQ1118" s="32"/>
      <c r="AR1118" s="32"/>
      <c r="AS1118" s="32"/>
      <c r="AT1118" s="32"/>
    </row>
    <row r="1119" spans="2:46" ht="18.649999999999999" customHeight="1" thickBot="1">
      <c r="D1119" s="209" t="s">
        <v>66</v>
      </c>
      <c r="E1119" s="210"/>
      <c r="F1119" s="211" t="s">
        <v>67</v>
      </c>
      <c r="G1119" s="212"/>
      <c r="H1119" s="204"/>
      <c r="I1119" s="209" t="s">
        <v>68</v>
      </c>
      <c r="J1119" s="210"/>
      <c r="K1119" s="211" t="s">
        <v>69</v>
      </c>
      <c r="L1119" s="212"/>
      <c r="N1119" s="213" t="s">
        <v>70</v>
      </c>
      <c r="O1119" s="214"/>
      <c r="P1119" s="215" t="s">
        <v>71</v>
      </c>
      <c r="Q1119" s="216"/>
      <c r="S1119" s="209" t="s">
        <v>72</v>
      </c>
      <c r="T1119" s="210"/>
      <c r="U1119" s="211" t="s">
        <v>73</v>
      </c>
      <c r="V1119" s="212"/>
      <c r="W1119" s="22"/>
      <c r="X1119" s="213" t="s">
        <v>74</v>
      </c>
      <c r="Y1119" s="214"/>
      <c r="Z1119" s="215" t="s">
        <v>75</v>
      </c>
      <c r="AA1119" s="216"/>
      <c r="AB1119" s="22"/>
      <c r="AC1119" s="209" t="s">
        <v>76</v>
      </c>
      <c r="AD1119" s="210"/>
      <c r="AE1119" s="211" t="s">
        <v>77</v>
      </c>
      <c r="AF1119" s="212"/>
      <c r="AG1119" s="22"/>
      <c r="AH1119" s="213" t="s">
        <v>78</v>
      </c>
      <c r="AI1119" s="214"/>
      <c r="AJ1119" s="215" t="s">
        <v>79</v>
      </c>
      <c r="AK1119" s="216"/>
      <c r="AL1119" s="22"/>
      <c r="AM1119" s="44" t="s">
        <v>6</v>
      </c>
      <c r="AO1119" s="135" t="s">
        <v>42</v>
      </c>
      <c r="AP1119" s="33"/>
      <c r="AQ1119" s="32"/>
      <c r="AR1119" s="32"/>
      <c r="AS1119" s="32"/>
      <c r="AT1119" s="32"/>
    </row>
    <row r="1120" spans="2:46" ht="18.649999999999999" customHeight="1" thickTop="1" thickBot="1">
      <c r="D1120" s="1">
        <v>0</v>
      </c>
      <c r="E1120" s="8">
        <f t="shared" ref="E1120" si="5021">$E$9*$B1117</f>
        <v>1.8134720000000002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5022">D1120*I1117+F1120*I1120-E1120*J1117-G1120*J1120</f>
        <v>0</v>
      </c>
      <c r="O1120" s="9">
        <f t="shared" ref="O1120" si="5023">(D1120*J1117+E1120*I1117+F1120*J1120+G1120*I1120)</f>
        <v>1.8134720000000002</v>
      </c>
      <c r="P1120" s="2">
        <f t="shared" ref="P1120" si="5024">D1120*K1117+F1120*K1120-E1120*L1117-G1120*L1120</f>
        <v>3.7715461841811284</v>
      </c>
      <c r="Q1120" s="8">
        <f t="shared" ref="Q1120" si="5025">(D1120*L1117+E1120*K1117+F1120*L1120+G1120*K1120)</f>
        <v>0</v>
      </c>
      <c r="S1120" s="1">
        <v>0</v>
      </c>
      <c r="T1120" s="8">
        <f t="shared" ref="T1120" si="5026">$T$9*$B1117</f>
        <v>3.8697280000000003</v>
      </c>
      <c r="U1120" s="2">
        <v>1</v>
      </c>
      <c r="V1120" s="8">
        <v>0</v>
      </c>
      <c r="X1120" s="1">
        <f t="shared" ref="X1120" si="5027">N1120*S1117+P1120*S1120-O1120*T1117-Q1120*T1120</f>
        <v>0</v>
      </c>
      <c r="Y1120" s="9">
        <f t="shared" ref="Y1120" si="5028">(N1120*T1117+O1120*S1117+P1120*T1120+Q1120*S1120)</f>
        <v>16.408329872218872</v>
      </c>
      <c r="Z1120" s="2">
        <f t="shared" ref="Z1120" si="5029">N1120*U1117+P1120*U1120-O1120*V1117-Q1120*V1120</f>
        <v>3.7715461841811284</v>
      </c>
      <c r="AA1120" s="8">
        <f t="shared" ref="AA1120" si="5030">(N1120*V1117+O1120*U1117+P1120*V1120+Q1120*U1120)</f>
        <v>0</v>
      </c>
      <c r="AB1120" s="22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5031">X1120*AC1117+Z1120*AC1120-Y1120*AD1117-AA1120*AD1120</f>
        <v>0</v>
      </c>
      <c r="AI1120" s="9">
        <f t="shared" ref="AI1120" si="5032">(X1120*AD1117+Y1120*AC1117+Z1120*AD1120+AA1120*AC1120)</f>
        <v>16.408329872218872</v>
      </c>
      <c r="AJ1120" s="2">
        <f t="shared" ref="AJ1120" si="5033">X1120*AE1117+Z1120*AE1120-Y1120*AF1117-AA1120*AF1120</f>
        <v>-38.795074436968051</v>
      </c>
      <c r="AK1120" s="8">
        <f t="shared" ref="AK1120" si="5034">(X1120*AF1117+Y1120*AE1117+Z1120*AF1120+AA1120*AE1120)</f>
        <v>0</v>
      </c>
      <c r="AM1120" s="45">
        <f t="shared" ref="AM1120" si="5035">(180/PI())*ATAN(-1*(($AH$9*AJ1117+AL1117+$AH$9*AJ1120+AL1120)/($AH$9*AI1117+AK1117+$AH$9*AI1120+AK1120)))</f>
        <v>49.772128853404531</v>
      </c>
      <c r="AO1120" s="206">
        <f t="shared" ref="AO1120" si="5036">20*LOG(((($AH$9*AH1117+AJ1117-$AH$9*AH1120-AJ1120)^2+($AH$9*AI1117+AK1117-$AH$9*AI1120-AK1120)^2)/(($AH$9*AH1117+AJ1117+$AH$9*AH1120+AJ1120)^2+($AH$9*AI1117+AK1117+$AH$9*AI1120+AK1120)^2))^0.5)</f>
        <v>-8.3065630562794632E-3</v>
      </c>
      <c r="AP1120" s="33"/>
      <c r="AQ1120" s="32"/>
      <c r="AR1120" s="32"/>
      <c r="AS1120" s="32"/>
      <c r="AT1120" s="32"/>
    </row>
    <row r="1121" spans="2:46" ht="18.649999999999999" customHeight="1">
      <c r="AO1121" s="33"/>
      <c r="AP1121" s="33"/>
    </row>
    <row r="1122" spans="2:46" ht="18.649999999999999" customHeight="1" thickBot="1">
      <c r="D1122" s="22" t="s">
        <v>80</v>
      </c>
      <c r="E1122" s="22"/>
      <c r="F1122" s="22"/>
      <c r="G1122" s="22"/>
      <c r="H1122" s="22"/>
      <c r="I1122" s="22" t="s">
        <v>81</v>
      </c>
      <c r="J1122" s="22"/>
      <c r="K1122" s="22"/>
      <c r="L1122" s="22"/>
      <c r="M1122" s="23"/>
      <c r="N1122" s="23"/>
      <c r="O1122" s="24" t="s">
        <v>82</v>
      </c>
      <c r="P1122" s="23"/>
      <c r="Q1122" s="23"/>
      <c r="R1122" s="23"/>
      <c r="S1122" s="22"/>
      <c r="T1122" s="22" t="s">
        <v>83</v>
      </c>
      <c r="U1122" s="23"/>
      <c r="V1122" s="23"/>
      <c r="W1122" s="23"/>
      <c r="X1122" s="23"/>
      <c r="Y1122" s="24" t="s">
        <v>84</v>
      </c>
      <c r="Z1122" s="23"/>
      <c r="AA1122" s="23"/>
      <c r="AB1122" s="23"/>
      <c r="AC1122" s="24" t="s">
        <v>85</v>
      </c>
      <c r="AD1122" s="22"/>
      <c r="AE1122" s="22"/>
      <c r="AF1122" s="22"/>
      <c r="AG1122" s="22"/>
      <c r="AH1122" s="23"/>
      <c r="AI1122" s="24" t="s">
        <v>86</v>
      </c>
      <c r="AJ1122" s="23"/>
      <c r="AK1122" s="23"/>
      <c r="AL1122" s="22"/>
    </row>
    <row r="1123" spans="2:46" ht="18.649999999999999" customHeight="1" thickBot="1">
      <c r="B1123" s="11"/>
      <c r="D1123" s="217" t="s">
        <v>55</v>
      </c>
      <c r="E1123" s="218"/>
      <c r="F1123" s="219" t="s">
        <v>56</v>
      </c>
      <c r="G1123" s="220"/>
      <c r="H1123" s="204"/>
      <c r="I1123" s="217" t="s">
        <v>87</v>
      </c>
      <c r="J1123" s="218"/>
      <c r="K1123" s="219" t="s">
        <v>88</v>
      </c>
      <c r="L1123" s="220"/>
      <c r="M1123" s="23"/>
      <c r="N1123" s="213" t="s">
        <v>57</v>
      </c>
      <c r="O1123" s="214"/>
      <c r="P1123" s="215" t="s">
        <v>58</v>
      </c>
      <c r="Q1123" s="216"/>
      <c r="R1123" s="23"/>
      <c r="S1123" s="217" t="s">
        <v>59</v>
      </c>
      <c r="T1123" s="218"/>
      <c r="U1123" s="219" t="s">
        <v>60</v>
      </c>
      <c r="V1123" s="220"/>
      <c r="W1123" s="22"/>
      <c r="X1123" s="213" t="s">
        <v>61</v>
      </c>
      <c r="Y1123" s="214"/>
      <c r="Z1123" s="215" t="s">
        <v>62</v>
      </c>
      <c r="AA1123" s="216"/>
      <c r="AB1123" s="22"/>
      <c r="AC1123" s="217" t="s">
        <v>63</v>
      </c>
      <c r="AD1123" s="218"/>
      <c r="AE1123" s="219" t="s">
        <v>89</v>
      </c>
      <c r="AF1123" s="220"/>
      <c r="AG1123" s="22"/>
      <c r="AH1123" s="213" t="s">
        <v>64</v>
      </c>
      <c r="AI1123" s="214"/>
      <c r="AJ1123" s="215" t="s">
        <v>65</v>
      </c>
      <c r="AK1123" s="216"/>
      <c r="AL1123" s="22"/>
      <c r="AM1123" s="25" t="s">
        <v>2</v>
      </c>
      <c r="AO1123" s="132" t="s">
        <v>41</v>
      </c>
      <c r="AQ1123" s="32"/>
      <c r="AR1123" s="32"/>
      <c r="AS1123" s="32"/>
      <c r="AT1123" s="32"/>
    </row>
    <row r="1124" spans="2:46" ht="18.649999999999999" customHeight="1" thickTop="1" thickBot="1">
      <c r="B1124" s="36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9">
        <f t="shared" ref="L1124" si="5037">IF(0=(1-$J$9*$K$9*$B1124^2),10^14,$B1124*$K$9/(1-$J$9*$K$9*$B1124^2))</f>
        <v>-1.5095676110019787</v>
      </c>
      <c r="N1124" s="1">
        <f t="shared" ref="N1124" si="5038">D1124*I1124+F1124*I1127-E1124*J1124-G1124*J1127</f>
        <v>1</v>
      </c>
      <c r="O1124" s="9">
        <f t="shared" ref="O1124" si="5039">(D1124*J1124+E1124*I1124+F1124*J1127+G1124*I1127)</f>
        <v>0</v>
      </c>
      <c r="P1124" s="2">
        <f t="shared" ref="P1124" si="5040">D1124*K1124+F1124*K1127-E1124*L1124-G1124*L1127</f>
        <v>0</v>
      </c>
      <c r="Q1124" s="8">
        <f t="shared" ref="Q1124" si="5041">(D1124*L1124+E1124*K1124+F1124*L1127+G1124*K1127)</f>
        <v>-1.5095676110019787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5042">N1124*S1124+P1124*S1127-O1124*T1124-Q1124*T1127</f>
        <v>6.8781261525136363</v>
      </c>
      <c r="Y1124" s="9">
        <f t="shared" ref="Y1124" si="5043">(N1124*T1124+O1124*S1124+P1124*T1127+Q1124*S1127)</f>
        <v>0</v>
      </c>
      <c r="Z1124" s="2">
        <f t="shared" ref="Z1124" si="5044">N1124*U1124+P1124*U1127-O1124*V1124-Q1124*V1127</f>
        <v>0</v>
      </c>
      <c r="AA1124" s="8">
        <f t="shared" ref="AA1124" si="5045">(N1124*V1124+O1124*U1124+P1124*V1127+Q1124*U1127)</f>
        <v>-1.5095676110019787</v>
      </c>
      <c r="AB1124" s="22"/>
      <c r="AC1124" s="1">
        <v>1</v>
      </c>
      <c r="AD1124" s="9">
        <v>0</v>
      </c>
      <c r="AE1124" s="2">
        <v>0</v>
      </c>
      <c r="AF1124" s="9">
        <f t="shared" ref="AF1124" si="5046">$B1124*$AE$9</f>
        <v>2.6104218000000001</v>
      </c>
      <c r="AH1124" s="1">
        <f t="shared" ref="AH1124" si="5047">X1124*AC1124+Z1124*AC1127-Y1124*AD1124-AA1124*AD1127</f>
        <v>6.8781261525136363</v>
      </c>
      <c r="AI1124" s="9">
        <f t="shared" ref="AI1124" si="5048">(X1124*AD1124+Y1124*AC1124+Z1124*AD1127+AA1124*AC1127)</f>
        <v>0</v>
      </c>
      <c r="AJ1124" s="2">
        <f t="shared" ref="AJ1124" si="5049">X1124*AE1124+Z1124*AE1127-Y1124*AF1124-AA1124*AF1127</f>
        <v>0</v>
      </c>
      <c r="AK1124" s="8">
        <f t="shared" ref="AK1124" si="5050">(X1124*AF1124+Y1124*AE1124+Z1124*AF1127+AA1124*AE1127)</f>
        <v>16.445242840669742</v>
      </c>
      <c r="AM1124" s="26">
        <f t="shared" ref="AM1124" si="5051">20*LOG((2*$AH$9)/(($AH$9*AH1124+AJ1124+$AH$9*AH1127+AJ1127)^2+($AH$9*AI1124+AK1124+$AH$9*AI1127+AK1127)^2)^0.5)</f>
        <v>-27.252603322157924</v>
      </c>
      <c r="AO1124" s="133">
        <f t="shared" ref="AO1124" si="5052">((AI1124^2+AJ1124^2+AK1124^2+AL1124^2)/(AI1127^2+AJ1127^2+AK1127^2+AL1127^2))^0.5</f>
        <v>0.38707479840708897</v>
      </c>
      <c r="AP1124" s="13"/>
      <c r="AQ1124" s="32"/>
      <c r="AR1124" s="32"/>
      <c r="AS1124" s="32"/>
      <c r="AT1124" s="32"/>
    </row>
    <row r="1125" spans="2:46" ht="18.649999999999999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O1125" s="134"/>
      <c r="AP1125" s="33"/>
      <c r="AQ1125" s="32"/>
      <c r="AR1125" s="32"/>
      <c r="AS1125" s="32"/>
      <c r="AT1125" s="32"/>
    </row>
    <row r="1126" spans="2:46" ht="18.649999999999999" customHeight="1" thickBot="1">
      <c r="D1126" s="209" t="s">
        <v>66</v>
      </c>
      <c r="E1126" s="210"/>
      <c r="F1126" s="211" t="s">
        <v>67</v>
      </c>
      <c r="G1126" s="212"/>
      <c r="H1126" s="204"/>
      <c r="I1126" s="209" t="s">
        <v>68</v>
      </c>
      <c r="J1126" s="210"/>
      <c r="K1126" s="211" t="s">
        <v>69</v>
      </c>
      <c r="L1126" s="212"/>
      <c r="N1126" s="213" t="s">
        <v>70</v>
      </c>
      <c r="O1126" s="214"/>
      <c r="P1126" s="215" t="s">
        <v>71</v>
      </c>
      <c r="Q1126" s="216"/>
      <c r="S1126" s="209" t="s">
        <v>72</v>
      </c>
      <c r="T1126" s="210"/>
      <c r="U1126" s="211" t="s">
        <v>73</v>
      </c>
      <c r="V1126" s="212"/>
      <c r="W1126" s="22"/>
      <c r="X1126" s="213" t="s">
        <v>74</v>
      </c>
      <c r="Y1126" s="214"/>
      <c r="Z1126" s="215" t="s">
        <v>75</v>
      </c>
      <c r="AA1126" s="216"/>
      <c r="AB1126" s="22"/>
      <c r="AC1126" s="209" t="s">
        <v>76</v>
      </c>
      <c r="AD1126" s="210"/>
      <c r="AE1126" s="211" t="s">
        <v>77</v>
      </c>
      <c r="AF1126" s="212"/>
      <c r="AG1126" s="22"/>
      <c r="AH1126" s="213" t="s">
        <v>78</v>
      </c>
      <c r="AI1126" s="214"/>
      <c r="AJ1126" s="215" t="s">
        <v>79</v>
      </c>
      <c r="AK1126" s="216"/>
      <c r="AL1126" s="22"/>
      <c r="AM1126" s="44" t="s">
        <v>6</v>
      </c>
      <c r="AO1126" s="135" t="s">
        <v>42</v>
      </c>
      <c r="AP1126" s="33"/>
      <c r="AQ1126" s="32"/>
      <c r="AR1126" s="32"/>
      <c r="AS1126" s="32"/>
      <c r="AT1126" s="32"/>
    </row>
    <row r="1127" spans="2:46" ht="18.649999999999999" customHeight="1" thickTop="1" thickBot="1">
      <c r="D1127" s="1">
        <v>0</v>
      </c>
      <c r="E1127" s="8">
        <f t="shared" ref="E1127" si="5053">$E$9*$B1124</f>
        <v>1.8248062000000003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5054">D1127*I1124+F1127*I1127-E1127*J1124-G1127*J1127</f>
        <v>0</v>
      </c>
      <c r="O1127" s="9">
        <f t="shared" ref="O1127" si="5055">(D1127*J1124+E1127*I1124+F1127*J1127+G1127*I1127)</f>
        <v>1.8248062000000003</v>
      </c>
      <c r="P1127" s="2">
        <f t="shared" ref="P1127" si="5056">D1127*K1124+F1127*K1127-E1127*L1124-G1127*L1127</f>
        <v>3.7546683358755994</v>
      </c>
      <c r="Q1127" s="8">
        <f t="shared" ref="Q1127" si="5057">(D1127*L1124+E1127*K1124+F1127*L1127+G1127*K1127)</f>
        <v>0</v>
      </c>
      <c r="S1127" s="1">
        <v>0</v>
      </c>
      <c r="T1127" s="8">
        <f t="shared" ref="T1127" si="5058">$T$9*$B1124</f>
        <v>3.8939138</v>
      </c>
      <c r="U1127" s="2">
        <v>1</v>
      </c>
      <c r="V1127" s="8">
        <v>0</v>
      </c>
      <c r="X1127" s="1">
        <f t="shared" ref="X1127" si="5059">N1127*S1124+P1127*S1127-O1127*T1124-Q1127*T1127</f>
        <v>0</v>
      </c>
      <c r="Y1127" s="9">
        <f t="shared" ref="Y1127" si="5060">(N1127*T1124+O1127*S1124+P1127*T1127+Q1127*S1127)</f>
        <v>16.445161047489034</v>
      </c>
      <c r="Z1127" s="2">
        <f t="shared" ref="Z1127" si="5061">N1127*U1124+P1127*U1127-O1127*V1124-Q1127*V1127</f>
        <v>3.7546683358755994</v>
      </c>
      <c r="AA1127" s="8">
        <f t="shared" ref="AA1127" si="5062">(N1127*V1124+O1127*U1124+P1127*V1127+Q1127*U1127)</f>
        <v>0</v>
      </c>
      <c r="AB1127" s="22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5063">X1127*AC1124+Z1127*AC1127-Y1127*AD1124-AA1127*AD1127</f>
        <v>0</v>
      </c>
      <c r="AI1127" s="9">
        <f t="shared" ref="AI1127" si="5064">(X1127*AD1124+Y1127*AC1124+Z1127*AD1127+AA1127*AC1127)</f>
        <v>16.445161047489034</v>
      </c>
      <c r="AJ1127" s="2">
        <f t="shared" ref="AJ1127" si="5065">X1127*AE1124+Z1127*AE1127-Y1127*AF1124-AA1127*AF1127</f>
        <v>-39.174138567000611</v>
      </c>
      <c r="AK1127" s="8">
        <f t="shared" ref="AK1127" si="5066">(X1127*AF1124+Y1127*AE1124+Z1127*AF1127+AA1127*AE1127)</f>
        <v>0</v>
      </c>
      <c r="AM1127" s="45">
        <f t="shared" ref="AM1127" si="5067">(180/PI())*ATAN(-1*(($AH$9*AJ1124+AL1124+$AH$9*AJ1127+AL1127)/($AH$9*AI1124+AK1124+$AH$9*AI1127+AK1127)))</f>
        <v>49.983354491904024</v>
      </c>
      <c r="AO1127" s="206">
        <f t="shared" ref="AO1127" si="5068">20*LOG(((($AH$9*AH1124+AJ1124-$AH$9*AH1127-AJ1127)^2+($AH$9*AI1124+AK1124-$AH$9*AI1127-AK1127)^2)/(($AH$9*AH1124+AJ1124+$AH$9*AH1127+AJ1127)^2+($AH$9*AI1124+AK1124+$AH$9*AI1127+AK1127)^2))^0.5)</f>
        <v>-8.183386893104003E-3</v>
      </c>
      <c r="AP1127" s="33"/>
      <c r="AQ1127" s="32"/>
      <c r="AR1127" s="32"/>
      <c r="AS1127" s="32"/>
      <c r="AT1127" s="32"/>
    </row>
    <row r="1128" spans="2:46" ht="18.649999999999999" customHeight="1">
      <c r="AO1128" s="33"/>
      <c r="AP1128" s="33"/>
    </row>
    <row r="1129" spans="2:46" ht="18.649999999999999" customHeight="1" thickBot="1">
      <c r="D1129" s="22" t="s">
        <v>80</v>
      </c>
      <c r="E1129" s="22"/>
      <c r="F1129" s="22"/>
      <c r="G1129" s="22"/>
      <c r="H1129" s="22"/>
      <c r="I1129" s="22" t="s">
        <v>81</v>
      </c>
      <c r="J1129" s="22"/>
      <c r="K1129" s="22"/>
      <c r="L1129" s="22"/>
      <c r="M1129" s="23"/>
      <c r="N1129" s="23"/>
      <c r="O1129" s="24" t="s">
        <v>82</v>
      </c>
      <c r="P1129" s="23"/>
      <c r="Q1129" s="23"/>
      <c r="R1129" s="23"/>
      <c r="S1129" s="22"/>
      <c r="T1129" s="22" t="s">
        <v>83</v>
      </c>
      <c r="U1129" s="23"/>
      <c r="V1129" s="23"/>
      <c r="W1129" s="23"/>
      <c r="X1129" s="23"/>
      <c r="Y1129" s="24" t="s">
        <v>84</v>
      </c>
      <c r="Z1129" s="23"/>
      <c r="AA1129" s="23"/>
      <c r="AB1129" s="23"/>
      <c r="AC1129" s="24" t="s">
        <v>85</v>
      </c>
      <c r="AD1129" s="22"/>
      <c r="AE1129" s="22"/>
      <c r="AF1129" s="22"/>
      <c r="AG1129" s="22"/>
      <c r="AH1129" s="23"/>
      <c r="AI1129" s="24" t="s">
        <v>86</v>
      </c>
      <c r="AJ1129" s="23"/>
      <c r="AK1129" s="23"/>
      <c r="AL1129" s="22"/>
    </row>
    <row r="1130" spans="2:46" ht="18.649999999999999" customHeight="1" thickBot="1">
      <c r="B1130" s="11"/>
      <c r="D1130" s="217" t="s">
        <v>55</v>
      </c>
      <c r="E1130" s="218"/>
      <c r="F1130" s="219" t="s">
        <v>56</v>
      </c>
      <c r="G1130" s="220"/>
      <c r="H1130" s="204"/>
      <c r="I1130" s="217" t="s">
        <v>87</v>
      </c>
      <c r="J1130" s="218"/>
      <c r="K1130" s="219" t="s">
        <v>88</v>
      </c>
      <c r="L1130" s="220"/>
      <c r="M1130" s="23"/>
      <c r="N1130" s="213" t="s">
        <v>57</v>
      </c>
      <c r="O1130" s="214"/>
      <c r="P1130" s="215" t="s">
        <v>58</v>
      </c>
      <c r="Q1130" s="216"/>
      <c r="R1130" s="23"/>
      <c r="S1130" s="217" t="s">
        <v>59</v>
      </c>
      <c r="T1130" s="218"/>
      <c r="U1130" s="219" t="s">
        <v>60</v>
      </c>
      <c r="V1130" s="220"/>
      <c r="W1130" s="22"/>
      <c r="X1130" s="213" t="s">
        <v>61</v>
      </c>
      <c r="Y1130" s="214"/>
      <c r="Z1130" s="215" t="s">
        <v>62</v>
      </c>
      <c r="AA1130" s="216"/>
      <c r="AB1130" s="22"/>
      <c r="AC1130" s="217" t="s">
        <v>63</v>
      </c>
      <c r="AD1130" s="218"/>
      <c r="AE1130" s="219" t="s">
        <v>89</v>
      </c>
      <c r="AF1130" s="220"/>
      <c r="AG1130" s="22"/>
      <c r="AH1130" s="213" t="s">
        <v>64</v>
      </c>
      <c r="AI1130" s="214"/>
      <c r="AJ1130" s="215" t="s">
        <v>65</v>
      </c>
      <c r="AK1130" s="216"/>
      <c r="AL1130" s="22"/>
      <c r="AM1130" s="25" t="s">
        <v>2</v>
      </c>
      <c r="AO1130" s="132" t="s">
        <v>41</v>
      </c>
      <c r="AQ1130" s="32"/>
      <c r="AR1130" s="32"/>
      <c r="AS1130" s="32"/>
      <c r="AT1130" s="32"/>
    </row>
    <row r="1131" spans="2:46" ht="18.649999999999999" customHeight="1" thickTop="1" thickBot="1">
      <c r="B1131" s="36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9">
        <f t="shared" ref="L1131" si="5069">IF(0=(1-$J$9*$K$9*$B1131^2),10^14,$B1131*$K$9/(1-$J$9*$K$9*$B1131^2))</f>
        <v>-1.491335189353119</v>
      </c>
      <c r="N1131" s="1">
        <f t="shared" ref="N1131" si="5070">D1131*I1131+F1131*I1134-E1131*J1131-G1131*J1134</f>
        <v>1</v>
      </c>
      <c r="O1131" s="9">
        <f t="shared" ref="O1131" si="5071">(D1131*J1131+E1131*I1131+F1131*J1134+G1131*I1134)</f>
        <v>0</v>
      </c>
      <c r="P1131" s="2">
        <f t="shared" ref="P1131" si="5072">D1131*K1131+F1131*K1134-E1131*L1131-G1131*L1134</f>
        <v>0</v>
      </c>
      <c r="Q1131" s="8">
        <f t="shared" ref="Q1131" si="5073">(D1131*L1131+E1131*K1131+F1131*L1134+G1131*K1134)</f>
        <v>-1.491335189353119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5074">N1131*S1131+P1131*S1134-O1131*T1131-Q1131*T1134</f>
        <v>6.8431998088703798</v>
      </c>
      <c r="Y1131" s="9">
        <f t="shared" ref="Y1131" si="5075">(N1131*T1131+O1131*S1131+P1131*T1134+Q1131*S1134)</f>
        <v>0</v>
      </c>
      <c r="Z1131" s="2">
        <f t="shared" ref="Z1131" si="5076">N1131*U1131+P1131*U1134-O1131*V1131-Q1131*V1134</f>
        <v>0</v>
      </c>
      <c r="AA1131" s="8">
        <f t="shared" ref="AA1131" si="5077">(N1131*V1131+O1131*U1131+P1131*V1134+Q1131*U1134)</f>
        <v>-1.491335189353119</v>
      </c>
      <c r="AB1131" s="22"/>
      <c r="AC1131" s="1">
        <v>1</v>
      </c>
      <c r="AD1131" s="9">
        <v>0</v>
      </c>
      <c r="AE1131" s="2">
        <v>0</v>
      </c>
      <c r="AF1131" s="9">
        <f t="shared" ref="AF1131" si="5078">$B1131*$AE$9</f>
        <v>2.6266356000000002</v>
      </c>
      <c r="AH1131" s="1">
        <f t="shared" ref="AH1131" si="5079">X1131*AC1131+Z1131*AC1134-Y1131*AD1131-AA1131*AD1134</f>
        <v>6.8431998088703798</v>
      </c>
      <c r="AI1131" s="9">
        <f t="shared" ref="AI1131" si="5080">(X1131*AD1131+Y1131*AC1131+Z1131*AD1134+AA1131*AC1134)</f>
        <v>0</v>
      </c>
      <c r="AJ1131" s="2">
        <f t="shared" ref="AJ1131" si="5081">X1131*AE1131+Z1131*AE1134-Y1131*AF1131-AA1131*AF1134</f>
        <v>0</v>
      </c>
      <c r="AK1131" s="8">
        <f t="shared" ref="AK1131" si="5082">(X1131*AF1131+Y1131*AE1131+Z1131*AF1134+AA1131*AE1134)</f>
        <v>16.483257046539016</v>
      </c>
      <c r="AM1131" s="26">
        <f t="shared" ref="AM1131" si="5083">20*LOG((2*$AH$9)/(($AH$9*AH1131+AJ1131+$AH$9*AH1134+AJ1134)^2+($AH$9*AI1131+AK1131+$AH$9*AI1134+AK1134)^2)^0.5)</f>
        <v>-27.31785722815183</v>
      </c>
      <c r="AO1131" s="133">
        <f t="shared" ref="AO1131" si="5084">((AI1131^2+AJ1131^2+AK1131^2+AL1131^2)/(AI1134^2+AJ1134^2+AK1134^2+AL1134^2))^0.5</f>
        <v>0.3846390531276197</v>
      </c>
      <c r="AP1131" s="13"/>
      <c r="AQ1131" s="32"/>
      <c r="AR1131" s="32"/>
      <c r="AS1131" s="32"/>
      <c r="AT1131" s="32"/>
    </row>
    <row r="1132" spans="2:46" ht="18.649999999999999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O1132" s="134"/>
      <c r="AP1132" s="33"/>
      <c r="AQ1132" s="32"/>
      <c r="AR1132" s="32"/>
      <c r="AS1132" s="32"/>
      <c r="AT1132" s="32"/>
    </row>
    <row r="1133" spans="2:46" ht="18.649999999999999" customHeight="1" thickBot="1">
      <c r="D1133" s="209" t="s">
        <v>66</v>
      </c>
      <c r="E1133" s="210"/>
      <c r="F1133" s="211" t="s">
        <v>67</v>
      </c>
      <c r="G1133" s="212"/>
      <c r="H1133" s="204"/>
      <c r="I1133" s="209" t="s">
        <v>68</v>
      </c>
      <c r="J1133" s="210"/>
      <c r="K1133" s="211" t="s">
        <v>69</v>
      </c>
      <c r="L1133" s="212"/>
      <c r="N1133" s="213" t="s">
        <v>70</v>
      </c>
      <c r="O1133" s="214"/>
      <c r="P1133" s="215" t="s">
        <v>71</v>
      </c>
      <c r="Q1133" s="216"/>
      <c r="S1133" s="209" t="s">
        <v>72</v>
      </c>
      <c r="T1133" s="210"/>
      <c r="U1133" s="211" t="s">
        <v>73</v>
      </c>
      <c r="V1133" s="212"/>
      <c r="W1133" s="22"/>
      <c r="X1133" s="213" t="s">
        <v>74</v>
      </c>
      <c r="Y1133" s="214"/>
      <c r="Z1133" s="215" t="s">
        <v>75</v>
      </c>
      <c r="AA1133" s="216"/>
      <c r="AB1133" s="22"/>
      <c r="AC1133" s="209" t="s">
        <v>76</v>
      </c>
      <c r="AD1133" s="210"/>
      <c r="AE1133" s="211" t="s">
        <v>77</v>
      </c>
      <c r="AF1133" s="212"/>
      <c r="AG1133" s="22"/>
      <c r="AH1133" s="213" t="s">
        <v>78</v>
      </c>
      <c r="AI1133" s="214"/>
      <c r="AJ1133" s="215" t="s">
        <v>79</v>
      </c>
      <c r="AK1133" s="216"/>
      <c r="AL1133" s="22"/>
      <c r="AM1133" s="44" t="s">
        <v>6</v>
      </c>
      <c r="AO1133" s="135" t="s">
        <v>42</v>
      </c>
      <c r="AP1133" s="33"/>
      <c r="AQ1133" s="32"/>
      <c r="AR1133" s="32"/>
      <c r="AS1133" s="32"/>
      <c r="AT1133" s="32"/>
    </row>
    <row r="1134" spans="2:46" ht="18.649999999999999" customHeight="1" thickTop="1" thickBot="1">
      <c r="D1134" s="1">
        <v>0</v>
      </c>
      <c r="E1134" s="8">
        <f t="shared" ref="E1134" si="5085">$E$9*$B1131</f>
        <v>1.8361404000000003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5086">D1134*I1131+F1134*I1134-E1134*J1131-G1134*J1134</f>
        <v>0</v>
      </c>
      <c r="O1134" s="9">
        <f t="shared" ref="O1134" si="5087">(D1134*J1131+E1134*I1131+F1134*J1134+G1134*I1134)</f>
        <v>1.8361404000000003</v>
      </c>
      <c r="P1134" s="2">
        <f t="shared" ref="P1134" si="5088">D1134*K1131+F1134*K1134-E1134*L1131-G1134*L1134</f>
        <v>3.7383007911129122</v>
      </c>
      <c r="Q1134" s="8">
        <f t="shared" ref="Q1134" si="5089">(D1134*L1131+E1134*K1131+F1134*L1134+G1134*K1134)</f>
        <v>0</v>
      </c>
      <c r="S1134" s="1">
        <v>0</v>
      </c>
      <c r="T1134" s="8">
        <f t="shared" ref="T1134" si="5090">$T$9*$B1131</f>
        <v>3.9180996000000001</v>
      </c>
      <c r="U1134" s="2">
        <v>1</v>
      </c>
      <c r="V1134" s="8">
        <v>0</v>
      </c>
      <c r="X1134" s="1">
        <f t="shared" ref="X1134" si="5091">N1134*S1131+P1134*S1134-O1134*T1131-Q1134*T1134</f>
        <v>0</v>
      </c>
      <c r="Y1134" s="9">
        <f t="shared" ref="Y1134" si="5092">(N1134*T1131+O1134*S1131+P1134*T1134+Q1134*S1134)</f>
        <v>16.483175234339186</v>
      </c>
      <c r="Z1134" s="2">
        <f t="shared" ref="Z1134" si="5093">N1134*U1131+P1134*U1134-O1134*V1131-Q1134*V1134</f>
        <v>3.7383007911129122</v>
      </c>
      <c r="AA1134" s="8">
        <f t="shared" ref="AA1134" si="5094">(N1134*V1131+O1134*U1131+P1134*V1134+Q1134*U1134)</f>
        <v>0</v>
      </c>
      <c r="AB1134" s="22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5095">X1134*AC1131+Z1134*AC1134-Y1134*AD1131-AA1134*AD1134</f>
        <v>0</v>
      </c>
      <c r="AI1134" s="9">
        <f t="shared" ref="AI1134" si="5096">(X1134*AD1131+Y1134*AC1131+Z1134*AD1134+AA1134*AC1134)</f>
        <v>16.483175234339186</v>
      </c>
      <c r="AJ1134" s="2">
        <f t="shared" ref="AJ1134" si="5097">X1134*AE1131+Z1134*AE1134-Y1134*AF1131-AA1134*AF1134</f>
        <v>-39.556994080440738</v>
      </c>
      <c r="AK1134" s="8">
        <f t="shared" ref="AK1134" si="5098">(X1134*AF1131+Y1134*AE1131+Z1134*AF1134+AA1134*AE1134)</f>
        <v>0</v>
      </c>
      <c r="AM1134" s="45">
        <f t="shared" ref="AM1134" si="5099">(180/PI())*ATAN(-1*(($AH$9*AJ1131+AL1131+$AH$9*AJ1134+AL1134)/($AH$9*AI1131+AK1131+$AH$9*AI1134+AK1134)))</f>
        <v>50.192488065268265</v>
      </c>
      <c r="AO1134" s="206">
        <f t="shared" ref="AO1134" si="5100">20*LOG(((($AH$9*AH1131+AJ1131-$AH$9*AH1134-AJ1134)^2+($AH$9*AI1131+AK1131-$AH$9*AI1134-AK1134)^2)/(($AH$9*AH1131+AJ1131+$AH$9*AH1134+AJ1134)^2+($AH$9*AI1131+AK1131+$AH$9*AI1134+AK1134)^2))^0.5)</f>
        <v>-8.0612351125861521E-3</v>
      </c>
      <c r="AP1134" s="33"/>
      <c r="AQ1134" s="32"/>
      <c r="AR1134" s="32"/>
      <c r="AS1134" s="32"/>
      <c r="AT1134" s="32"/>
    </row>
    <row r="1135" spans="2:46" ht="18.649999999999999" customHeight="1">
      <c r="AO1135" s="33"/>
      <c r="AP1135" s="33"/>
    </row>
    <row r="1136" spans="2:46" ht="18.649999999999999" customHeight="1" thickBot="1">
      <c r="D1136" s="22" t="s">
        <v>80</v>
      </c>
      <c r="E1136" s="22"/>
      <c r="F1136" s="22"/>
      <c r="G1136" s="22"/>
      <c r="H1136" s="22"/>
      <c r="I1136" s="22" t="s">
        <v>81</v>
      </c>
      <c r="J1136" s="22"/>
      <c r="K1136" s="22"/>
      <c r="L1136" s="22"/>
      <c r="M1136" s="23"/>
      <c r="N1136" s="23"/>
      <c r="O1136" s="24" t="s">
        <v>82</v>
      </c>
      <c r="P1136" s="23"/>
      <c r="Q1136" s="23"/>
      <c r="R1136" s="23"/>
      <c r="S1136" s="22"/>
      <c r="T1136" s="22" t="s">
        <v>83</v>
      </c>
      <c r="U1136" s="23"/>
      <c r="V1136" s="23"/>
      <c r="W1136" s="23"/>
      <c r="X1136" s="23"/>
      <c r="Y1136" s="24" t="s">
        <v>84</v>
      </c>
      <c r="Z1136" s="23"/>
      <c r="AA1136" s="23"/>
      <c r="AB1136" s="23"/>
      <c r="AC1136" s="24" t="s">
        <v>85</v>
      </c>
      <c r="AD1136" s="22"/>
      <c r="AE1136" s="22"/>
      <c r="AF1136" s="22"/>
      <c r="AG1136" s="22"/>
      <c r="AH1136" s="23"/>
      <c r="AI1136" s="24" t="s">
        <v>86</v>
      </c>
      <c r="AJ1136" s="23"/>
      <c r="AK1136" s="23"/>
      <c r="AL1136" s="22"/>
    </row>
    <row r="1137" spans="2:46" ht="18.649999999999999" customHeight="1" thickBot="1">
      <c r="B1137" s="11"/>
      <c r="D1137" s="217" t="s">
        <v>55</v>
      </c>
      <c r="E1137" s="218"/>
      <c r="F1137" s="219" t="s">
        <v>56</v>
      </c>
      <c r="G1137" s="220"/>
      <c r="H1137" s="204"/>
      <c r="I1137" s="217" t="s">
        <v>87</v>
      </c>
      <c r="J1137" s="218"/>
      <c r="K1137" s="219" t="s">
        <v>88</v>
      </c>
      <c r="L1137" s="220"/>
      <c r="M1137" s="23"/>
      <c r="N1137" s="213" t="s">
        <v>57</v>
      </c>
      <c r="O1137" s="214"/>
      <c r="P1137" s="215" t="s">
        <v>58</v>
      </c>
      <c r="Q1137" s="216"/>
      <c r="R1137" s="23"/>
      <c r="S1137" s="217" t="s">
        <v>59</v>
      </c>
      <c r="T1137" s="218"/>
      <c r="U1137" s="219" t="s">
        <v>60</v>
      </c>
      <c r="V1137" s="220"/>
      <c r="W1137" s="22"/>
      <c r="X1137" s="213" t="s">
        <v>61</v>
      </c>
      <c r="Y1137" s="214"/>
      <c r="Z1137" s="215" t="s">
        <v>62</v>
      </c>
      <c r="AA1137" s="216"/>
      <c r="AB1137" s="22"/>
      <c r="AC1137" s="217" t="s">
        <v>63</v>
      </c>
      <c r="AD1137" s="218"/>
      <c r="AE1137" s="219" t="s">
        <v>89</v>
      </c>
      <c r="AF1137" s="220"/>
      <c r="AG1137" s="22"/>
      <c r="AH1137" s="213" t="s">
        <v>64</v>
      </c>
      <c r="AI1137" s="214"/>
      <c r="AJ1137" s="215" t="s">
        <v>65</v>
      </c>
      <c r="AK1137" s="216"/>
      <c r="AL1137" s="22"/>
      <c r="AM1137" s="25" t="s">
        <v>2</v>
      </c>
      <c r="AO1137" s="132" t="s">
        <v>41</v>
      </c>
      <c r="AQ1137" s="32"/>
      <c r="AR1137" s="32"/>
      <c r="AS1137" s="32"/>
      <c r="AT1137" s="32"/>
    </row>
    <row r="1138" spans="2:46" ht="18.649999999999999" customHeight="1" thickTop="1" thickBot="1">
      <c r="B1138" s="36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9">
        <f t="shared" ref="L1138" si="5101">IF(0=(1-$J$9*$K$9*$B1138^2),10^14,$B1138*$K$9/(1-$J$9*$K$9*$B1138^2))</f>
        <v>-1.4735908415652148</v>
      </c>
      <c r="N1138" s="1">
        <f t="shared" ref="N1138" si="5102">D1138*I1138+F1138*I1141-E1138*J1138-G1138*J1141</f>
        <v>1</v>
      </c>
      <c r="O1138" s="9">
        <f t="shared" ref="O1138" si="5103">(D1138*J1138+E1138*I1138+F1138*J1141+G1138*I1141)</f>
        <v>0</v>
      </c>
      <c r="P1138" s="2">
        <f t="shared" ref="P1138" si="5104">D1138*K1138+F1138*K1141-E1138*L1138-G1138*L1141</f>
        <v>0</v>
      </c>
      <c r="Q1138" s="8">
        <f t="shared" ref="Q1138" si="5105">(D1138*L1138+E1138*K1138+F1138*L1141+G1138*K1141)</f>
        <v>-1.4735908415652148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5106">N1138*S1138+P1138*S1141-O1138*T1138-Q1138*T1141</f>
        <v>6.8093156602762592</v>
      </c>
      <c r="Y1138" s="9">
        <f t="shared" ref="Y1138" si="5107">(N1138*T1138+O1138*S1138+P1138*T1141+Q1138*S1141)</f>
        <v>0</v>
      </c>
      <c r="Z1138" s="2">
        <f t="shared" ref="Z1138" si="5108">N1138*U1138+P1138*U1141-O1138*V1138-Q1138*V1141</f>
        <v>0</v>
      </c>
      <c r="AA1138" s="8">
        <f t="shared" ref="AA1138" si="5109">(N1138*V1138+O1138*U1138+P1138*V1141+Q1138*U1141)</f>
        <v>-1.4735908415652148</v>
      </c>
      <c r="AB1138" s="22"/>
      <c r="AC1138" s="1">
        <v>1</v>
      </c>
      <c r="AD1138" s="9">
        <v>0</v>
      </c>
      <c r="AE1138" s="2">
        <v>0</v>
      </c>
      <c r="AF1138" s="9">
        <f t="shared" ref="AF1138" si="5110">$B1138*$AE$9</f>
        <v>2.6428493999999998</v>
      </c>
      <c r="AH1138" s="1">
        <f t="shared" ref="AH1138" si="5111">X1138*AC1138+Z1138*AC1141-Y1138*AD1138-AA1138*AD1141</f>
        <v>6.8093156602762592</v>
      </c>
      <c r="AI1138" s="9">
        <f t="shared" ref="AI1138" si="5112">(X1138*AD1138+Y1138*AC1138+Z1138*AD1141+AA1138*AC1141)</f>
        <v>0</v>
      </c>
      <c r="AJ1138" s="2">
        <f t="shared" ref="AJ1138" si="5113">X1138*AE1138+Z1138*AE1141-Y1138*AF1138-AA1138*AF1141</f>
        <v>0</v>
      </c>
      <c r="AK1138" s="8">
        <f t="shared" ref="AK1138" si="5114">(X1138*AF1138+Y1138*AE1138+Z1138*AF1141+AA1138*AE1141)</f>
        <v>16.522404965606498</v>
      </c>
      <c r="AM1138" s="26">
        <f t="shared" ref="AM1138" si="5115">20*LOG((2*$AH$9)/(($AH$9*AH1138+AJ1138+$AH$9*AH1141+AJ1141)^2+($AH$9*AI1138+AK1138+$AH$9*AI1141+AK1141)^2)^0.5)</f>
        <v>-27.383512423809982</v>
      </c>
      <c r="AO1138" s="133">
        <f t="shared" ref="AO1138" si="5116">((AI1138^2+AJ1138^2+AK1138^2+AL1138^2)/(AI1141^2+AJ1141^2+AK1141^2+AL1141^2))^0.5</f>
        <v>0.38223400438149352</v>
      </c>
      <c r="AP1138" s="13"/>
      <c r="AQ1138" s="32"/>
      <c r="AR1138" s="32"/>
      <c r="AS1138" s="32"/>
      <c r="AT1138" s="32"/>
    </row>
    <row r="1139" spans="2:46" ht="18.649999999999999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O1139" s="134"/>
      <c r="AP1139" s="33"/>
      <c r="AQ1139" s="32"/>
      <c r="AR1139" s="32"/>
      <c r="AS1139" s="32"/>
      <c r="AT1139" s="32"/>
    </row>
    <row r="1140" spans="2:46" ht="18.649999999999999" customHeight="1" thickBot="1">
      <c r="D1140" s="209" t="s">
        <v>66</v>
      </c>
      <c r="E1140" s="210"/>
      <c r="F1140" s="211" t="s">
        <v>67</v>
      </c>
      <c r="G1140" s="212"/>
      <c r="H1140" s="204"/>
      <c r="I1140" s="209" t="s">
        <v>68</v>
      </c>
      <c r="J1140" s="210"/>
      <c r="K1140" s="211" t="s">
        <v>69</v>
      </c>
      <c r="L1140" s="212"/>
      <c r="N1140" s="213" t="s">
        <v>70</v>
      </c>
      <c r="O1140" s="214"/>
      <c r="P1140" s="215" t="s">
        <v>71</v>
      </c>
      <c r="Q1140" s="216"/>
      <c r="S1140" s="209" t="s">
        <v>72</v>
      </c>
      <c r="T1140" s="210"/>
      <c r="U1140" s="211" t="s">
        <v>73</v>
      </c>
      <c r="V1140" s="212"/>
      <c r="W1140" s="22"/>
      <c r="X1140" s="213" t="s">
        <v>74</v>
      </c>
      <c r="Y1140" s="214"/>
      <c r="Z1140" s="215" t="s">
        <v>75</v>
      </c>
      <c r="AA1140" s="216"/>
      <c r="AB1140" s="22"/>
      <c r="AC1140" s="209" t="s">
        <v>76</v>
      </c>
      <c r="AD1140" s="210"/>
      <c r="AE1140" s="211" t="s">
        <v>77</v>
      </c>
      <c r="AF1140" s="212"/>
      <c r="AG1140" s="22"/>
      <c r="AH1140" s="213" t="s">
        <v>78</v>
      </c>
      <c r="AI1140" s="214"/>
      <c r="AJ1140" s="215" t="s">
        <v>79</v>
      </c>
      <c r="AK1140" s="216"/>
      <c r="AL1140" s="22"/>
      <c r="AM1140" s="44" t="s">
        <v>6</v>
      </c>
      <c r="AO1140" s="135" t="s">
        <v>42</v>
      </c>
      <c r="AP1140" s="33"/>
      <c r="AQ1140" s="32"/>
      <c r="AR1140" s="32"/>
      <c r="AS1140" s="32"/>
      <c r="AT1140" s="32"/>
    </row>
    <row r="1141" spans="2:46" ht="18.649999999999999" customHeight="1" thickTop="1" thickBot="1">
      <c r="D1141" s="1">
        <v>0</v>
      </c>
      <c r="E1141" s="8">
        <f t="shared" ref="E1141" si="5117">$E$9*$B1138</f>
        <v>1.8474746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5118">D1141*I1138+F1141*I1141-E1141*J1138-G1141*J1141</f>
        <v>0</v>
      </c>
      <c r="O1141" s="9">
        <f t="shared" ref="O1141" si="5119">(D1141*J1138+E1141*I1138+F1141*J1141+G1141*I1141)</f>
        <v>1.8474746</v>
      </c>
      <c r="P1141" s="2">
        <f t="shared" ref="P1141" si="5120">D1141*K1138+F1141*K1141-E1141*L1138-G1141*L1141</f>
        <v>3.7224216505843586</v>
      </c>
      <c r="Q1141" s="8">
        <f t="shared" ref="Q1141" si="5121">(D1141*L1138+E1141*K1138+F1141*L1141+G1141*K1141)</f>
        <v>0</v>
      </c>
      <c r="S1141" s="1">
        <v>0</v>
      </c>
      <c r="T1141" s="8">
        <f t="shared" ref="T1141" si="5122">$T$9*$B1138</f>
        <v>3.9422853999999998</v>
      </c>
      <c r="U1141" s="2">
        <v>1</v>
      </c>
      <c r="V1141" s="8">
        <v>0</v>
      </c>
      <c r="X1141" s="1">
        <f t="shared" ref="X1141" si="5123">N1141*S1138+P1141*S1141-O1141*T1138-Q1141*T1141</f>
        <v>0</v>
      </c>
      <c r="Y1141" s="9">
        <f t="shared" ref="Y1141" si="5124">(N1141*T1138+O1141*S1138+P1141*T1141+Q1141*S1141)</f>
        <v>16.522323125742616</v>
      </c>
      <c r="Z1141" s="2">
        <f t="shared" ref="Z1141" si="5125">N1141*U1138+P1141*U1141-O1141*V1138-Q1141*V1141</f>
        <v>3.7224216505843586</v>
      </c>
      <c r="AA1141" s="8">
        <f t="shared" ref="AA1141" si="5126">(N1141*V1138+O1141*U1138+P1141*V1141+Q1141*U1141)</f>
        <v>0</v>
      </c>
      <c r="AB1141" s="22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5127">X1141*AC1138+Z1141*AC1141-Y1141*AD1138-AA1141*AD1141</f>
        <v>0</v>
      </c>
      <c r="AI1141" s="9">
        <f t="shared" ref="AI1141" si="5128">(X1141*AD1138+Y1141*AC1138+Z1141*AD1141+AA1141*AC1141)</f>
        <v>16.522323125742616</v>
      </c>
      <c r="AJ1141" s="2">
        <f t="shared" ref="AJ1141" si="5129">X1141*AE1138+Z1141*AE1141-Y1141*AF1138-AA1141*AF1141</f>
        <v>-39.943590108890639</v>
      </c>
      <c r="AK1141" s="8">
        <f t="shared" ref="AK1141" si="5130">(X1141*AF1138+Y1141*AE1138+Z1141*AF1141+AA1141*AE1141)</f>
        <v>0</v>
      </c>
      <c r="AM1141" s="45">
        <f t="shared" ref="AM1141" si="5131">(180/PI())*ATAN(-1*(($AH$9*AJ1138+AL1138+$AH$9*AJ1141+AL1141)/($AH$9*AI1138+AK1138+$AH$9*AI1141+AK1141)))</f>
        <v>50.399560089264376</v>
      </c>
      <c r="AO1141" s="206">
        <f t="shared" ref="AO1141" si="5132">20*LOG(((($AH$9*AH1138+AJ1138-$AH$9*AH1141-AJ1141)^2+($AH$9*AI1138+AK1138-$AH$9*AI1141-AK1141)^2)/(($AH$9*AH1138+AJ1138+$AH$9*AH1141+AJ1141)^2+($AH$9*AI1138+AK1138+$AH$9*AI1141+AK1141)^2))^0.5)</f>
        <v>-7.9401739547034222E-3</v>
      </c>
      <c r="AP1141" s="33"/>
      <c r="AQ1141" s="32"/>
      <c r="AR1141" s="32"/>
      <c r="AS1141" s="32"/>
      <c r="AT1141" s="32"/>
    </row>
    <row r="1142" spans="2:46" ht="18.649999999999999" customHeight="1">
      <c r="AO1142" s="33"/>
      <c r="AP1142" s="33"/>
    </row>
    <row r="1143" spans="2:46" ht="18.649999999999999" customHeight="1" thickBot="1">
      <c r="D1143" s="22" t="s">
        <v>80</v>
      </c>
      <c r="E1143" s="22"/>
      <c r="F1143" s="22"/>
      <c r="G1143" s="22"/>
      <c r="H1143" s="22"/>
      <c r="I1143" s="22" t="s">
        <v>81</v>
      </c>
      <c r="J1143" s="22"/>
      <c r="K1143" s="22"/>
      <c r="L1143" s="22"/>
      <c r="M1143" s="23"/>
      <c r="N1143" s="23"/>
      <c r="O1143" s="24" t="s">
        <v>82</v>
      </c>
      <c r="P1143" s="23"/>
      <c r="Q1143" s="23"/>
      <c r="R1143" s="23"/>
      <c r="S1143" s="22"/>
      <c r="T1143" s="22" t="s">
        <v>83</v>
      </c>
      <c r="U1143" s="23"/>
      <c r="V1143" s="23"/>
      <c r="W1143" s="23"/>
      <c r="X1143" s="23"/>
      <c r="Y1143" s="24" t="s">
        <v>84</v>
      </c>
      <c r="Z1143" s="23"/>
      <c r="AA1143" s="23"/>
      <c r="AB1143" s="23"/>
      <c r="AC1143" s="24" t="s">
        <v>85</v>
      </c>
      <c r="AD1143" s="22"/>
      <c r="AE1143" s="22"/>
      <c r="AF1143" s="22"/>
      <c r="AG1143" s="22"/>
      <c r="AH1143" s="23"/>
      <c r="AI1143" s="24" t="s">
        <v>86</v>
      </c>
      <c r="AJ1143" s="23"/>
      <c r="AK1143" s="23"/>
      <c r="AL1143" s="22"/>
    </row>
    <row r="1144" spans="2:46" ht="18.649999999999999" customHeight="1" thickBot="1">
      <c r="B1144" s="11"/>
      <c r="D1144" s="217" t="s">
        <v>55</v>
      </c>
      <c r="E1144" s="218"/>
      <c r="F1144" s="219" t="s">
        <v>56</v>
      </c>
      <c r="G1144" s="220"/>
      <c r="H1144" s="204"/>
      <c r="I1144" s="217" t="s">
        <v>87</v>
      </c>
      <c r="J1144" s="218"/>
      <c r="K1144" s="219" t="s">
        <v>88</v>
      </c>
      <c r="L1144" s="220"/>
      <c r="M1144" s="23"/>
      <c r="N1144" s="213" t="s">
        <v>57</v>
      </c>
      <c r="O1144" s="214"/>
      <c r="P1144" s="215" t="s">
        <v>58</v>
      </c>
      <c r="Q1144" s="216"/>
      <c r="R1144" s="23"/>
      <c r="S1144" s="217" t="s">
        <v>59</v>
      </c>
      <c r="T1144" s="218"/>
      <c r="U1144" s="219" t="s">
        <v>60</v>
      </c>
      <c r="V1144" s="220"/>
      <c r="W1144" s="22"/>
      <c r="X1144" s="213" t="s">
        <v>61</v>
      </c>
      <c r="Y1144" s="214"/>
      <c r="Z1144" s="215" t="s">
        <v>62</v>
      </c>
      <c r="AA1144" s="216"/>
      <c r="AB1144" s="22"/>
      <c r="AC1144" s="217" t="s">
        <v>63</v>
      </c>
      <c r="AD1144" s="218"/>
      <c r="AE1144" s="219" t="s">
        <v>89</v>
      </c>
      <c r="AF1144" s="220"/>
      <c r="AG1144" s="22"/>
      <c r="AH1144" s="213" t="s">
        <v>64</v>
      </c>
      <c r="AI1144" s="214"/>
      <c r="AJ1144" s="215" t="s">
        <v>65</v>
      </c>
      <c r="AK1144" s="216"/>
      <c r="AL1144" s="22"/>
      <c r="AM1144" s="25" t="s">
        <v>2</v>
      </c>
      <c r="AO1144" s="132" t="s">
        <v>41</v>
      </c>
      <c r="AQ1144" s="32"/>
      <c r="AR1144" s="32"/>
      <c r="AS1144" s="32"/>
      <c r="AT1144" s="32"/>
    </row>
    <row r="1145" spans="2:46" ht="18.649999999999999" customHeight="1" thickTop="1" thickBot="1">
      <c r="B1145" s="36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9">
        <f t="shared" ref="L1145" si="5133">IF(0=(1-$J$9*$K$9*$B1145^2),10^14,$B1145*$K$9/(1-$J$9*$K$9*$B1145^2))</f>
        <v>-1.4563145157453294</v>
      </c>
      <c r="N1145" s="1">
        <f t="shared" ref="N1145" si="5134">D1145*I1145+F1145*I1148-E1145*J1145-G1145*J1148</f>
        <v>1</v>
      </c>
      <c r="O1145" s="9">
        <f t="shared" ref="O1145" si="5135">(D1145*J1145+E1145*I1145+F1145*J1148+G1145*I1148)</f>
        <v>0</v>
      </c>
      <c r="P1145" s="2">
        <f t="shared" ref="P1145" si="5136">D1145*K1145+F1145*K1148-E1145*L1145-G1145*L1148</f>
        <v>0</v>
      </c>
      <c r="Q1145" s="8">
        <f t="shared" ref="Q1145" si="5137">(D1145*L1145+E1145*K1145+F1145*L1148+G1145*K1148)</f>
        <v>-1.4563145157453294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5138">N1145*S1145+P1145*S1148-O1145*T1145-Q1145*T1148</f>
        <v>6.7764295848457952</v>
      </c>
      <c r="Y1145" s="9">
        <f t="shared" ref="Y1145" si="5139">(N1145*T1145+O1145*S1145+P1145*T1148+Q1145*S1148)</f>
        <v>0</v>
      </c>
      <c r="Z1145" s="2">
        <f t="shared" ref="Z1145" si="5140">N1145*U1145+P1145*U1148-O1145*V1145-Q1145*V1148</f>
        <v>0</v>
      </c>
      <c r="AA1145" s="8">
        <f t="shared" ref="AA1145" si="5141">(N1145*V1145+O1145*U1145+P1145*V1148+Q1145*U1148)</f>
        <v>-1.4563145157453294</v>
      </c>
      <c r="AB1145" s="22"/>
      <c r="AC1145" s="1">
        <v>1</v>
      </c>
      <c r="AD1145" s="9">
        <v>0</v>
      </c>
      <c r="AE1145" s="2">
        <v>0</v>
      </c>
      <c r="AF1145" s="9">
        <f t="shared" ref="AF1145" si="5142">$B1145*$AE$9</f>
        <v>2.6590631999999998</v>
      </c>
      <c r="AH1145" s="1">
        <f t="shared" ref="AH1145" si="5143">X1145*AC1145+Z1145*AC1148-Y1145*AD1145-AA1145*AD1148</f>
        <v>6.7764295848457952</v>
      </c>
      <c r="AI1145" s="9">
        <f t="shared" ref="AI1145" si="5144">(X1145*AD1145+Y1145*AC1145+Z1145*AD1148+AA1145*AC1148)</f>
        <v>0</v>
      </c>
      <c r="AJ1145" s="2">
        <f t="shared" ref="AJ1145" si="5145">X1145*AE1145+Z1145*AE1148-Y1145*AF1145-AA1145*AF1148</f>
        <v>0</v>
      </c>
      <c r="AK1145" s="8">
        <f t="shared" ref="AK1145" si="5146">(X1145*AF1145+Y1145*AE1145+Z1145*AF1148+AA1145*AE1148)</f>
        <v>16.562640020709402</v>
      </c>
      <c r="AM1145" s="26">
        <f t="shared" ref="AM1145" si="5147">20*LOG((2*$AH$9)/(($AH$9*AH1145+AJ1145+$AH$9*AH1148+AJ1148)^2+($AH$9*AI1145+AK1145+$AH$9*AI1148+AK1148)^2)^0.5)</f>
        <v>-27.449539259774653</v>
      </c>
      <c r="AO1145" s="133">
        <f t="shared" ref="AO1145" si="5148">((AI1145^2+AJ1145^2+AK1145^2+AL1145^2)/(AI1148^2+AJ1148^2+AK1148^2+AL1148^2))^0.5</f>
        <v>0.37985907118032081</v>
      </c>
      <c r="AP1145" s="13"/>
      <c r="AQ1145" s="32"/>
      <c r="AR1145" s="32"/>
      <c r="AS1145" s="32"/>
      <c r="AT1145" s="32"/>
    </row>
    <row r="1146" spans="2:46" ht="18.649999999999999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O1146" s="134"/>
      <c r="AP1146" s="33"/>
      <c r="AQ1146" s="32"/>
      <c r="AR1146" s="32"/>
      <c r="AS1146" s="32"/>
      <c r="AT1146" s="32"/>
    </row>
    <row r="1147" spans="2:46" ht="18.649999999999999" customHeight="1" thickBot="1">
      <c r="D1147" s="209" t="s">
        <v>66</v>
      </c>
      <c r="E1147" s="210"/>
      <c r="F1147" s="211" t="s">
        <v>67</v>
      </c>
      <c r="G1147" s="212"/>
      <c r="H1147" s="204"/>
      <c r="I1147" s="209" t="s">
        <v>68</v>
      </c>
      <c r="J1147" s="210"/>
      <c r="K1147" s="211" t="s">
        <v>69</v>
      </c>
      <c r="L1147" s="212"/>
      <c r="N1147" s="213" t="s">
        <v>70</v>
      </c>
      <c r="O1147" s="214"/>
      <c r="P1147" s="215" t="s">
        <v>71</v>
      </c>
      <c r="Q1147" s="216"/>
      <c r="S1147" s="209" t="s">
        <v>72</v>
      </c>
      <c r="T1147" s="210"/>
      <c r="U1147" s="211" t="s">
        <v>73</v>
      </c>
      <c r="V1147" s="212"/>
      <c r="W1147" s="22"/>
      <c r="X1147" s="213" t="s">
        <v>74</v>
      </c>
      <c r="Y1147" s="214"/>
      <c r="Z1147" s="215" t="s">
        <v>75</v>
      </c>
      <c r="AA1147" s="216"/>
      <c r="AB1147" s="22"/>
      <c r="AC1147" s="209" t="s">
        <v>76</v>
      </c>
      <c r="AD1147" s="210"/>
      <c r="AE1147" s="211" t="s">
        <v>77</v>
      </c>
      <c r="AF1147" s="212"/>
      <c r="AG1147" s="22"/>
      <c r="AH1147" s="213" t="s">
        <v>78</v>
      </c>
      <c r="AI1147" s="214"/>
      <c r="AJ1147" s="215" t="s">
        <v>79</v>
      </c>
      <c r="AK1147" s="216"/>
      <c r="AL1147" s="22"/>
      <c r="AM1147" s="44" t="s">
        <v>6</v>
      </c>
      <c r="AO1147" s="135" t="s">
        <v>42</v>
      </c>
      <c r="AP1147" s="33"/>
      <c r="AQ1147" s="32"/>
      <c r="AR1147" s="32"/>
      <c r="AS1147" s="32"/>
      <c r="AT1147" s="32"/>
    </row>
    <row r="1148" spans="2:46" ht="18.649999999999999" customHeight="1" thickTop="1" thickBot="1">
      <c r="D1148" s="1">
        <v>0</v>
      </c>
      <c r="E1148" s="8">
        <f t="shared" ref="E1148" si="5149">$E$9*$B1145</f>
        <v>1.8588088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5150">D1148*I1145+F1148*I1148-E1148*J1145-G1148*J1148</f>
        <v>0</v>
      </c>
      <c r="O1148" s="9">
        <f t="shared" ref="O1148" si="5151">(D1148*J1145+E1148*I1145+F1148*J1148+G1148*I1148)</f>
        <v>1.8588088</v>
      </c>
      <c r="P1148" s="2">
        <f t="shared" ref="P1148" si="5152">D1148*K1145+F1148*K1148-E1148*L1145-G1148*L1148</f>
        <v>3.7070102374351568</v>
      </c>
      <c r="Q1148" s="8">
        <f t="shared" ref="Q1148" si="5153">(D1148*L1145+E1148*K1145+F1148*L1148+G1148*K1148)</f>
        <v>0</v>
      </c>
      <c r="S1148" s="1">
        <v>0</v>
      </c>
      <c r="T1148" s="8">
        <f t="shared" ref="T1148" si="5154">$T$9*$B1145</f>
        <v>3.9664711999999995</v>
      </c>
      <c r="U1148" s="2">
        <v>1</v>
      </c>
      <c r="V1148" s="8">
        <v>0</v>
      </c>
      <c r="X1148" s="1">
        <f t="shared" ref="X1148" si="5155">N1148*S1145+P1148*S1148-O1148*T1145-Q1148*T1148</f>
        <v>0</v>
      </c>
      <c r="Y1148" s="9">
        <f t="shared" ref="Y1148" si="5156">(N1148*T1145+O1148*S1145+P1148*T1148+Q1148*S1148)</f>
        <v>16.56255814489171</v>
      </c>
      <c r="Z1148" s="2">
        <f t="shared" ref="Z1148" si="5157">N1148*U1145+P1148*U1148-O1148*V1145-Q1148*V1148</f>
        <v>3.7070102374351568</v>
      </c>
      <c r="AA1148" s="8">
        <f t="shared" ref="AA1148" si="5158">(N1148*V1145+O1148*U1145+P1148*V1148+Q1148*U1148)</f>
        <v>0</v>
      </c>
      <c r="AB1148" s="22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5159">X1148*AC1145+Z1148*AC1148-Y1148*AD1145-AA1148*AD1148</f>
        <v>0</v>
      </c>
      <c r="AI1148" s="9">
        <f t="shared" ref="AI1148" si="5160">(X1148*AD1145+Y1148*AC1145+Z1148*AD1148+AA1148*AC1148)</f>
        <v>16.56255814489171</v>
      </c>
      <c r="AJ1148" s="2">
        <f t="shared" ref="AJ1148" si="5161">X1148*AE1145+Z1148*AE1148-Y1148*AF1145-AA1148*AF1148</f>
        <v>-40.333878623506656</v>
      </c>
      <c r="AK1148" s="8">
        <f t="shared" ref="AK1148" si="5162">(X1148*AF1145+Y1148*AE1145+Z1148*AF1148+AA1148*AE1148)</f>
        <v>0</v>
      </c>
      <c r="AM1148" s="45">
        <f t="shared" ref="AM1148" si="5163">(180/PI())*ATAN(-1*(($AH$9*AJ1145+AL1145+$AH$9*AJ1148+AL1148)/($AH$9*AI1145+AK1145+$AH$9*AI1148+AK1148)))</f>
        <v>50.604600451116276</v>
      </c>
      <c r="AO1148" s="206">
        <f t="shared" ref="AO1148" si="5164">20*LOG(((($AH$9*AH1145+AJ1145-$AH$9*AH1148-AJ1148)^2+($AH$9*AI1145+AK1145-$AH$9*AI1148-AK1148)^2)/(($AH$9*AH1145+AJ1145+$AH$9*AH1148+AJ1148)^2+($AH$9*AI1145+AK1145+$AH$9*AI1148+AK1148)^2))^0.5)</f>
        <v>-7.8202626560676652E-3</v>
      </c>
      <c r="AP1148" s="33"/>
      <c r="AQ1148" s="32"/>
      <c r="AR1148" s="32"/>
      <c r="AS1148" s="32"/>
      <c r="AT1148" s="32"/>
    </row>
    <row r="1149" spans="2:46" ht="18.649999999999999" customHeight="1">
      <c r="AO1149" s="33"/>
      <c r="AP1149" s="33"/>
    </row>
    <row r="1150" spans="2:46" ht="18.649999999999999" customHeight="1" thickBot="1">
      <c r="D1150" s="22" t="s">
        <v>80</v>
      </c>
      <c r="E1150" s="22"/>
      <c r="F1150" s="22"/>
      <c r="G1150" s="22"/>
      <c r="H1150" s="22"/>
      <c r="I1150" s="22" t="s">
        <v>81</v>
      </c>
      <c r="J1150" s="22"/>
      <c r="K1150" s="22"/>
      <c r="L1150" s="22"/>
      <c r="M1150" s="23"/>
      <c r="N1150" s="23"/>
      <c r="O1150" s="24" t="s">
        <v>82</v>
      </c>
      <c r="P1150" s="23"/>
      <c r="Q1150" s="23"/>
      <c r="R1150" s="23"/>
      <c r="S1150" s="22"/>
      <c r="T1150" s="22" t="s">
        <v>83</v>
      </c>
      <c r="U1150" s="23"/>
      <c r="V1150" s="23"/>
      <c r="W1150" s="23"/>
      <c r="X1150" s="23"/>
      <c r="Y1150" s="24" t="s">
        <v>84</v>
      </c>
      <c r="Z1150" s="23"/>
      <c r="AA1150" s="23"/>
      <c r="AB1150" s="23"/>
      <c r="AC1150" s="24" t="s">
        <v>85</v>
      </c>
      <c r="AD1150" s="22"/>
      <c r="AE1150" s="22"/>
      <c r="AF1150" s="22"/>
      <c r="AG1150" s="22"/>
      <c r="AH1150" s="23"/>
      <c r="AI1150" s="24" t="s">
        <v>86</v>
      </c>
      <c r="AJ1150" s="23"/>
      <c r="AK1150" s="23"/>
      <c r="AL1150" s="22"/>
    </row>
    <row r="1151" spans="2:46" ht="18.649999999999999" customHeight="1" thickBot="1">
      <c r="B1151" s="11"/>
      <c r="D1151" s="217" t="s">
        <v>55</v>
      </c>
      <c r="E1151" s="218"/>
      <c r="F1151" s="219" t="s">
        <v>56</v>
      </c>
      <c r="G1151" s="220"/>
      <c r="H1151" s="204"/>
      <c r="I1151" s="217" t="s">
        <v>87</v>
      </c>
      <c r="J1151" s="218"/>
      <c r="K1151" s="219" t="s">
        <v>88</v>
      </c>
      <c r="L1151" s="220"/>
      <c r="M1151" s="23"/>
      <c r="N1151" s="213" t="s">
        <v>57</v>
      </c>
      <c r="O1151" s="214"/>
      <c r="P1151" s="215" t="s">
        <v>58</v>
      </c>
      <c r="Q1151" s="216"/>
      <c r="R1151" s="23"/>
      <c r="S1151" s="217" t="s">
        <v>59</v>
      </c>
      <c r="T1151" s="218"/>
      <c r="U1151" s="219" t="s">
        <v>60</v>
      </c>
      <c r="V1151" s="220"/>
      <c r="W1151" s="22"/>
      <c r="X1151" s="213" t="s">
        <v>61</v>
      </c>
      <c r="Y1151" s="214"/>
      <c r="Z1151" s="215" t="s">
        <v>62</v>
      </c>
      <c r="AA1151" s="216"/>
      <c r="AB1151" s="22"/>
      <c r="AC1151" s="217" t="s">
        <v>63</v>
      </c>
      <c r="AD1151" s="218"/>
      <c r="AE1151" s="219" t="s">
        <v>89</v>
      </c>
      <c r="AF1151" s="220"/>
      <c r="AG1151" s="22"/>
      <c r="AH1151" s="213" t="s">
        <v>64</v>
      </c>
      <c r="AI1151" s="214"/>
      <c r="AJ1151" s="215" t="s">
        <v>65</v>
      </c>
      <c r="AK1151" s="216"/>
      <c r="AL1151" s="22"/>
      <c r="AM1151" s="25" t="s">
        <v>2</v>
      </c>
      <c r="AO1151" s="132" t="s">
        <v>41</v>
      </c>
      <c r="AQ1151" s="32"/>
      <c r="AR1151" s="32"/>
      <c r="AS1151" s="32"/>
      <c r="AT1151" s="32"/>
    </row>
    <row r="1152" spans="2:46" ht="18.649999999999999" customHeight="1" thickTop="1" thickBot="1">
      <c r="B1152" s="36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9">
        <f t="shared" ref="L1152" si="5165">IF(0=(1-$J$9*$K$9*$B1152^2),10^14,$B1152*$K$9/(1-$J$9*$K$9*$B1152^2))</f>
        <v>-1.4394872549213933</v>
      </c>
      <c r="N1152" s="1">
        <f t="shared" ref="N1152" si="5166">D1152*I1152+F1152*I1155-E1152*J1152-G1152*J1155</f>
        <v>1</v>
      </c>
      <c r="O1152" s="9">
        <f t="shared" ref="O1152" si="5167">(D1152*J1152+E1152*I1152+F1152*J1155+G1152*I1155)</f>
        <v>0</v>
      </c>
      <c r="P1152" s="2">
        <f t="shared" ref="P1152" si="5168">D1152*K1152+F1152*K1155-E1152*L1152-G1152*L1155</f>
        <v>0</v>
      </c>
      <c r="Q1152" s="8">
        <f t="shared" ref="Q1152" si="5169">(D1152*L1152+E1152*K1152+F1152*L1155+G1152*K1155)</f>
        <v>-1.4394872549213933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5170">N1152*S1152+P1152*S1155-O1152*T1152-Q1152*T1155</f>
        <v>6.7444998902628424</v>
      </c>
      <c r="Y1152" s="9">
        <f t="shared" ref="Y1152" si="5171">(N1152*T1152+O1152*S1152+P1152*T1155+Q1152*S1155)</f>
        <v>0</v>
      </c>
      <c r="Z1152" s="2">
        <f t="shared" ref="Z1152" si="5172">N1152*U1152+P1152*U1155-O1152*V1152-Q1152*V1155</f>
        <v>0</v>
      </c>
      <c r="AA1152" s="8">
        <f t="shared" ref="AA1152" si="5173">(N1152*V1152+O1152*U1152+P1152*V1155+Q1152*U1155)</f>
        <v>-1.4394872549213933</v>
      </c>
      <c r="AB1152" s="22"/>
      <c r="AC1152" s="1">
        <v>1</v>
      </c>
      <c r="AD1152" s="9">
        <v>0</v>
      </c>
      <c r="AE1152" s="2">
        <v>0</v>
      </c>
      <c r="AF1152" s="9">
        <f t="shared" ref="AF1152" si="5174">$B1152*$AE$9</f>
        <v>2.6752769999999999</v>
      </c>
      <c r="AH1152" s="1">
        <f t="shared" ref="AH1152" si="5175">X1152*AC1152+Z1152*AC1155-Y1152*AD1152-AA1152*AD1155</f>
        <v>6.7444998902628424</v>
      </c>
      <c r="AI1152" s="9">
        <f t="shared" ref="AI1152" si="5176">(X1152*AD1152+Y1152*AC1152+Z1152*AD1155+AA1152*AC1155)</f>
        <v>0</v>
      </c>
      <c r="AJ1152" s="2">
        <f t="shared" ref="AJ1152" si="5177">X1152*AE1152+Z1152*AE1155-Y1152*AF1152-AA1152*AF1155</f>
        <v>0</v>
      </c>
      <c r="AK1152" s="8">
        <f t="shared" ref="AK1152" si="5178">(X1152*AF1152+Y1152*AE1152+Z1152*AF1155+AA1152*AE1155)</f>
        <v>16.603918178001312</v>
      </c>
      <c r="AM1152" s="26">
        <f t="shared" ref="AM1152" si="5179">20*LOG((2*$AH$9)/(($AH$9*AH1152+AJ1152+$AH$9*AH1155+AJ1155)^2+($AH$9*AI1152+AK1152+$AH$9*AI1155+AK1155)^2)^0.5)</f>
        <v>-27.515909695986856</v>
      </c>
      <c r="AO1152" s="133">
        <f t="shared" ref="AO1152" si="5180">((AI1152^2+AJ1152^2+AK1152^2+AL1152^2)/(AI1155^2+AJ1155^2+AK1155^2+AL1155^2))^0.5</f>
        <v>0.37751368724820639</v>
      </c>
      <c r="AP1152" s="13"/>
      <c r="AQ1152" s="32"/>
      <c r="AR1152" s="32"/>
      <c r="AS1152" s="32"/>
      <c r="AT1152" s="32"/>
    </row>
    <row r="1153" spans="2:46" ht="18.649999999999999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O1153" s="134"/>
      <c r="AP1153" s="33"/>
      <c r="AQ1153" s="32"/>
      <c r="AR1153" s="32"/>
      <c r="AS1153" s="32"/>
      <c r="AT1153" s="32"/>
    </row>
    <row r="1154" spans="2:46" ht="18.649999999999999" customHeight="1" thickBot="1">
      <c r="D1154" s="209" t="s">
        <v>66</v>
      </c>
      <c r="E1154" s="210"/>
      <c r="F1154" s="211" t="s">
        <v>67</v>
      </c>
      <c r="G1154" s="212"/>
      <c r="H1154" s="204"/>
      <c r="I1154" s="209" t="s">
        <v>68</v>
      </c>
      <c r="J1154" s="210"/>
      <c r="K1154" s="211" t="s">
        <v>69</v>
      </c>
      <c r="L1154" s="212"/>
      <c r="N1154" s="213" t="s">
        <v>70</v>
      </c>
      <c r="O1154" s="214"/>
      <c r="P1154" s="215" t="s">
        <v>71</v>
      </c>
      <c r="Q1154" s="216"/>
      <c r="S1154" s="209" t="s">
        <v>72</v>
      </c>
      <c r="T1154" s="210"/>
      <c r="U1154" s="211" t="s">
        <v>73</v>
      </c>
      <c r="V1154" s="212"/>
      <c r="W1154" s="22"/>
      <c r="X1154" s="213" t="s">
        <v>74</v>
      </c>
      <c r="Y1154" s="214"/>
      <c r="Z1154" s="215" t="s">
        <v>75</v>
      </c>
      <c r="AA1154" s="216"/>
      <c r="AB1154" s="22"/>
      <c r="AC1154" s="209" t="s">
        <v>76</v>
      </c>
      <c r="AD1154" s="210"/>
      <c r="AE1154" s="211" t="s">
        <v>77</v>
      </c>
      <c r="AF1154" s="212"/>
      <c r="AG1154" s="22"/>
      <c r="AH1154" s="213" t="s">
        <v>78</v>
      </c>
      <c r="AI1154" s="214"/>
      <c r="AJ1154" s="215" t="s">
        <v>79</v>
      </c>
      <c r="AK1154" s="216"/>
      <c r="AL1154" s="22"/>
      <c r="AM1154" s="44" t="s">
        <v>6</v>
      </c>
      <c r="AO1154" s="135" t="s">
        <v>42</v>
      </c>
      <c r="AP1154" s="33"/>
      <c r="AQ1154" s="32"/>
      <c r="AR1154" s="32"/>
      <c r="AS1154" s="32"/>
      <c r="AT1154" s="32"/>
    </row>
    <row r="1155" spans="2:46" ht="18.649999999999999" customHeight="1" thickTop="1" thickBot="1">
      <c r="D1155" s="1">
        <v>0</v>
      </c>
      <c r="E1155" s="8">
        <f t="shared" ref="E1155" si="5181">$E$9*$B1152</f>
        <v>1.8701430000000001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5182">D1155*I1152+F1155*I1155-E1155*J1152-G1155*J1155</f>
        <v>0</v>
      </c>
      <c r="O1155" s="9">
        <f t="shared" ref="O1155" si="5183">(D1155*J1152+E1155*I1152+F1155*J1155+G1155*I1155)</f>
        <v>1.8701430000000001</v>
      </c>
      <c r="P1155" s="2">
        <f t="shared" ref="P1155" si="5184">D1155*K1152+F1155*K1155-E1155*L1152-G1155*L1155</f>
        <v>3.6920470133804595</v>
      </c>
      <c r="Q1155" s="8">
        <f t="shared" ref="Q1155" si="5185">(D1155*L1152+E1155*K1152+F1155*L1155+G1155*K1155)</f>
        <v>0</v>
      </c>
      <c r="S1155" s="1">
        <v>0</v>
      </c>
      <c r="T1155" s="8">
        <f t="shared" ref="T1155" si="5186">$T$9*$B1152</f>
        <v>3.9906569999999997</v>
      </c>
      <c r="U1155" s="2">
        <v>1</v>
      </c>
      <c r="V1155" s="8">
        <v>0</v>
      </c>
      <c r="X1155" s="1">
        <f t="shared" ref="X1155" si="5187">N1155*S1152+P1155*S1155-O1155*T1152-Q1155*T1155</f>
        <v>0</v>
      </c>
      <c r="Y1155" s="9">
        <f t="shared" ref="Y1155" si="5188">(N1155*T1152+O1155*S1152+P1155*T1155+Q1155*S1155)</f>
        <v>16.603836258275823</v>
      </c>
      <c r="Z1155" s="2">
        <f t="shared" ref="Z1155" si="5189">N1155*U1152+P1155*U1155-O1155*V1152-Q1155*V1155</f>
        <v>3.6920470133804595</v>
      </c>
      <c r="AA1155" s="8">
        <f t="shared" ref="AA1155" si="5190">(N1155*V1152+O1155*U1152+P1155*V1155+Q1155*U1155)</f>
        <v>0</v>
      </c>
      <c r="AB1155" s="22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5191">X1155*AC1152+Z1155*AC1155-Y1155*AD1152-AA1155*AD1155</f>
        <v>0</v>
      </c>
      <c r="AI1155" s="9">
        <f t="shared" ref="AI1155" si="5192">(X1155*AD1152+Y1155*AC1152+Z1155*AD1155+AA1155*AC1155)</f>
        <v>16.603836258275823</v>
      </c>
      <c r="AJ1155" s="2">
        <f t="shared" ref="AJ1155" si="5193">X1155*AE1152+Z1155*AE1155-Y1155*AF1152-AA1155*AF1155</f>
        <v>-40.727814240150906</v>
      </c>
      <c r="AK1155" s="8">
        <f t="shared" ref="AK1155" si="5194">(X1155*AF1152+Y1155*AE1152+Z1155*AF1155+AA1155*AE1155)</f>
        <v>0</v>
      </c>
      <c r="AM1155" s="45">
        <f t="shared" ref="AM1155" si="5195">(180/PI())*ATAN(-1*(($AH$9*AJ1152+AL1152+$AH$9*AJ1155+AL1155)/($AH$9*AI1152+AK1152+$AH$9*AI1155+AK1155)))</f>
        <v>50.807638428422457</v>
      </c>
      <c r="AO1155" s="206">
        <f t="shared" ref="AO1155" si="5196">20*LOG(((($AH$9*AH1152+AJ1152-$AH$9*AH1155-AJ1155)^2+($AH$9*AI1152+AK1152-$AH$9*AI1155-AK1155)^2)/(($AH$9*AH1152+AJ1152+$AH$9*AH1155+AJ1155)^2+($AH$9*AI1152+AK1152+$AH$9*AI1155+AK1155)^2))^0.5)</f>
        <v>-7.7015539581753696E-3</v>
      </c>
      <c r="AP1155" s="33"/>
      <c r="AQ1155" s="32"/>
      <c r="AR1155" s="32"/>
      <c r="AS1155" s="32"/>
      <c r="AT1155" s="32"/>
    </row>
    <row r="1156" spans="2:46" ht="18.649999999999999" customHeight="1">
      <c r="AO1156" s="33"/>
      <c r="AP1156" s="33"/>
    </row>
    <row r="1157" spans="2:46" ht="18.649999999999999" customHeight="1" thickBot="1">
      <c r="D1157" s="22" t="s">
        <v>80</v>
      </c>
      <c r="E1157" s="22"/>
      <c r="F1157" s="22"/>
      <c r="G1157" s="22"/>
      <c r="H1157" s="22"/>
      <c r="I1157" s="22" t="s">
        <v>81</v>
      </c>
      <c r="J1157" s="22"/>
      <c r="K1157" s="22"/>
      <c r="L1157" s="22"/>
      <c r="M1157" s="23"/>
      <c r="N1157" s="23"/>
      <c r="O1157" s="24" t="s">
        <v>82</v>
      </c>
      <c r="P1157" s="23"/>
      <c r="Q1157" s="23"/>
      <c r="R1157" s="23"/>
      <c r="S1157" s="22"/>
      <c r="T1157" s="22" t="s">
        <v>83</v>
      </c>
      <c r="U1157" s="23"/>
      <c r="V1157" s="23"/>
      <c r="W1157" s="23"/>
      <c r="X1157" s="23"/>
      <c r="Y1157" s="24" t="s">
        <v>84</v>
      </c>
      <c r="Z1157" s="23"/>
      <c r="AA1157" s="23"/>
      <c r="AB1157" s="23"/>
      <c r="AC1157" s="24" t="s">
        <v>85</v>
      </c>
      <c r="AD1157" s="22"/>
      <c r="AE1157" s="22"/>
      <c r="AF1157" s="22"/>
      <c r="AG1157" s="22"/>
      <c r="AH1157" s="23"/>
      <c r="AI1157" s="24" t="s">
        <v>86</v>
      </c>
      <c r="AJ1157" s="23"/>
      <c r="AK1157" s="23"/>
      <c r="AL1157" s="22"/>
    </row>
    <row r="1158" spans="2:46" ht="18.649999999999999" customHeight="1" thickBot="1">
      <c r="B1158" s="11"/>
      <c r="D1158" s="217" t="s">
        <v>55</v>
      </c>
      <c r="E1158" s="218"/>
      <c r="F1158" s="219" t="s">
        <v>56</v>
      </c>
      <c r="G1158" s="220"/>
      <c r="H1158" s="204"/>
      <c r="I1158" s="217" t="s">
        <v>87</v>
      </c>
      <c r="J1158" s="218"/>
      <c r="K1158" s="219" t="s">
        <v>88</v>
      </c>
      <c r="L1158" s="220"/>
      <c r="M1158" s="23"/>
      <c r="N1158" s="213" t="s">
        <v>57</v>
      </c>
      <c r="O1158" s="214"/>
      <c r="P1158" s="215" t="s">
        <v>58</v>
      </c>
      <c r="Q1158" s="216"/>
      <c r="R1158" s="23"/>
      <c r="S1158" s="217" t="s">
        <v>59</v>
      </c>
      <c r="T1158" s="218"/>
      <c r="U1158" s="219" t="s">
        <v>60</v>
      </c>
      <c r="V1158" s="220"/>
      <c r="W1158" s="22"/>
      <c r="X1158" s="213" t="s">
        <v>61</v>
      </c>
      <c r="Y1158" s="214"/>
      <c r="Z1158" s="215" t="s">
        <v>62</v>
      </c>
      <c r="AA1158" s="216"/>
      <c r="AB1158" s="22"/>
      <c r="AC1158" s="217" t="s">
        <v>63</v>
      </c>
      <c r="AD1158" s="218"/>
      <c r="AE1158" s="219" t="s">
        <v>89</v>
      </c>
      <c r="AF1158" s="220"/>
      <c r="AG1158" s="22"/>
      <c r="AH1158" s="213" t="s">
        <v>64</v>
      </c>
      <c r="AI1158" s="214"/>
      <c r="AJ1158" s="215" t="s">
        <v>65</v>
      </c>
      <c r="AK1158" s="216"/>
      <c r="AL1158" s="22"/>
      <c r="AM1158" s="25" t="s">
        <v>2</v>
      </c>
      <c r="AO1158" s="132" t="s">
        <v>41</v>
      </c>
      <c r="AQ1158" s="32"/>
      <c r="AR1158" s="32"/>
      <c r="AS1158" s="32"/>
      <c r="AT1158" s="32"/>
    </row>
    <row r="1159" spans="2:46" ht="18.649999999999999" customHeight="1" thickTop="1" thickBot="1">
      <c r="B1159" s="36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9">
        <f t="shared" ref="L1159" si="5197">IF(0=(1-$J$9*$K$9*$B1159^2),10^14,$B1159*$K$9/(1-$J$9*$K$9*$B1159^2))</f>
        <v>-1.423091123097149</v>
      </c>
      <c r="N1159" s="1">
        <f t="shared" ref="N1159" si="5198">D1159*I1159+F1159*I1162-E1159*J1159-G1159*J1162</f>
        <v>1</v>
      </c>
      <c r="O1159" s="9">
        <f t="shared" ref="O1159" si="5199">(D1159*J1159+E1159*I1159+F1159*J1162+G1159*I1162)</f>
        <v>0</v>
      </c>
      <c r="P1159" s="2">
        <f t="shared" ref="P1159" si="5200">D1159*K1159+F1159*K1162-E1159*L1159-G1159*L1162</f>
        <v>0</v>
      </c>
      <c r="Q1159" s="8">
        <f t="shared" ref="Q1159" si="5201">(D1159*L1159+E1159*K1159+F1159*L1162+G1159*K1162)</f>
        <v>-1.423091123097149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5202">N1159*S1159+P1159*S1162-O1159*T1159-Q1159*T1162</f>
        <v>6.7134871493105015</v>
      </c>
      <c r="Y1159" s="9">
        <f t="shared" ref="Y1159" si="5203">(N1159*T1159+O1159*S1159+P1159*T1162+Q1159*S1162)</f>
        <v>0</v>
      </c>
      <c r="Z1159" s="2">
        <f t="shared" ref="Z1159" si="5204">N1159*U1159+P1159*U1162-O1159*V1159-Q1159*V1162</f>
        <v>0</v>
      </c>
      <c r="AA1159" s="8">
        <f t="shared" ref="AA1159" si="5205">(N1159*V1159+O1159*U1159+P1159*V1162+Q1159*U1162)</f>
        <v>-1.423091123097149</v>
      </c>
      <c r="AB1159" s="22"/>
      <c r="AC1159" s="1">
        <v>1</v>
      </c>
      <c r="AD1159" s="9">
        <v>0</v>
      </c>
      <c r="AE1159" s="2">
        <v>0</v>
      </c>
      <c r="AF1159" s="9">
        <f t="shared" ref="AF1159" si="5206">$B1159*$AE$9</f>
        <v>2.6914908</v>
      </c>
      <c r="AH1159" s="1">
        <f t="shared" ref="AH1159" si="5207">X1159*AC1159+Z1159*AC1162-Y1159*AD1159-AA1159*AD1162</f>
        <v>6.7134871493105015</v>
      </c>
      <c r="AI1159" s="9">
        <f t="shared" ref="AI1159" si="5208">(X1159*AD1159+Y1159*AC1159+Z1159*AD1162+AA1159*AC1162)</f>
        <v>0</v>
      </c>
      <c r="AJ1159" s="2">
        <f t="shared" ref="AJ1159" si="5209">X1159*AE1159+Z1159*AE1162-Y1159*AF1159-AA1159*AF1162</f>
        <v>0</v>
      </c>
      <c r="AK1159" s="8">
        <f t="shared" ref="AK1159" si="5210">(X1159*AF1159+Y1159*AE1159+Z1159*AF1162+AA1159*AE1162)</f>
        <v>16.646197775190291</v>
      </c>
      <c r="AM1159" s="26">
        <f t="shared" ref="AM1159" si="5211">20*LOG((2*$AH$9)/(($AH$9*AH1159+AJ1159+$AH$9*AH1162+AJ1162)^2+($AH$9*AI1159+AK1159+$AH$9*AI1162+AK1162)^2)^0.5)</f>
        <v>-27.58259720333556</v>
      </c>
      <c r="AO1159" s="133">
        <f t="shared" ref="AO1159" si="5212">((AI1159^2+AJ1159^2+AK1159^2+AL1159^2)/(AI1162^2+AJ1162^2+AK1162^2+AL1162^2))^0.5</f>
        <v>0.37519730055164635</v>
      </c>
      <c r="AP1159" s="13"/>
      <c r="AQ1159" s="32"/>
      <c r="AR1159" s="32"/>
      <c r="AS1159" s="32"/>
      <c r="AT1159" s="32"/>
    </row>
    <row r="1160" spans="2:46" ht="18.649999999999999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O1160" s="134"/>
      <c r="AP1160" s="33"/>
      <c r="AQ1160" s="32"/>
      <c r="AR1160" s="32"/>
      <c r="AS1160" s="32"/>
      <c r="AT1160" s="32"/>
    </row>
    <row r="1161" spans="2:46" ht="18.649999999999999" customHeight="1" thickBot="1">
      <c r="D1161" s="209" t="s">
        <v>66</v>
      </c>
      <c r="E1161" s="210"/>
      <c r="F1161" s="211" t="s">
        <v>67</v>
      </c>
      <c r="G1161" s="212"/>
      <c r="H1161" s="204"/>
      <c r="I1161" s="209" t="s">
        <v>68</v>
      </c>
      <c r="J1161" s="210"/>
      <c r="K1161" s="211" t="s">
        <v>69</v>
      </c>
      <c r="L1161" s="212"/>
      <c r="N1161" s="213" t="s">
        <v>70</v>
      </c>
      <c r="O1161" s="214"/>
      <c r="P1161" s="215" t="s">
        <v>71</v>
      </c>
      <c r="Q1161" s="216"/>
      <c r="S1161" s="209" t="s">
        <v>72</v>
      </c>
      <c r="T1161" s="210"/>
      <c r="U1161" s="211" t="s">
        <v>73</v>
      </c>
      <c r="V1161" s="212"/>
      <c r="W1161" s="22"/>
      <c r="X1161" s="213" t="s">
        <v>74</v>
      </c>
      <c r="Y1161" s="214"/>
      <c r="Z1161" s="215" t="s">
        <v>75</v>
      </c>
      <c r="AA1161" s="216"/>
      <c r="AB1161" s="22"/>
      <c r="AC1161" s="209" t="s">
        <v>76</v>
      </c>
      <c r="AD1161" s="210"/>
      <c r="AE1161" s="211" t="s">
        <v>77</v>
      </c>
      <c r="AF1161" s="212"/>
      <c r="AG1161" s="22"/>
      <c r="AH1161" s="213" t="s">
        <v>78</v>
      </c>
      <c r="AI1161" s="214"/>
      <c r="AJ1161" s="215" t="s">
        <v>79</v>
      </c>
      <c r="AK1161" s="216"/>
      <c r="AL1161" s="22"/>
      <c r="AM1161" s="44" t="s">
        <v>6</v>
      </c>
      <c r="AO1161" s="135" t="s">
        <v>42</v>
      </c>
      <c r="AP1161" s="33"/>
      <c r="AQ1161" s="32"/>
      <c r="AR1161" s="32"/>
      <c r="AS1161" s="32"/>
      <c r="AT1161" s="32"/>
    </row>
    <row r="1162" spans="2:46" ht="18.649999999999999" customHeight="1" thickTop="1" thickBot="1">
      <c r="D1162" s="1">
        <v>0</v>
      </c>
      <c r="E1162" s="8">
        <f t="shared" ref="E1162" si="5213">$E$9*$B1159</f>
        <v>1.8814772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5214">D1162*I1159+F1162*I1162-E1162*J1159-G1162*J1162</f>
        <v>0</v>
      </c>
      <c r="O1162" s="9">
        <f t="shared" ref="O1162" si="5215">(D1162*J1159+E1162*I1159+F1162*J1162+G1162*I1162)</f>
        <v>1.8814772</v>
      </c>
      <c r="P1162" s="2">
        <f t="shared" ref="P1162" si="5216">D1162*K1159+F1162*K1162-E1162*L1159-G1162*L1162</f>
        <v>3.6775135016296794</v>
      </c>
      <c r="Q1162" s="8">
        <f t="shared" ref="Q1162" si="5217">(D1162*L1159+E1162*K1159+F1162*L1162+G1162*K1162)</f>
        <v>0</v>
      </c>
      <c r="S1162" s="1">
        <v>0</v>
      </c>
      <c r="T1162" s="8">
        <f t="shared" ref="T1162" si="5218">$T$9*$B1159</f>
        <v>4.0148427999999994</v>
      </c>
      <c r="U1162" s="2">
        <v>1</v>
      </c>
      <c r="V1162" s="8">
        <v>0</v>
      </c>
      <c r="X1162" s="1">
        <f t="shared" ref="X1162" si="5219">N1162*S1159+P1162*S1162-O1162*T1159-Q1162*T1162</f>
        <v>0</v>
      </c>
      <c r="Y1162" s="9">
        <f t="shared" ref="Y1162" si="5220">(N1162*T1159+O1162*S1159+P1162*T1162+Q1162*S1162)</f>
        <v>16.646115803920704</v>
      </c>
      <c r="Z1162" s="2">
        <f t="shared" ref="Z1162" si="5221">N1162*U1159+P1162*U1162-O1162*V1159-Q1162*V1162</f>
        <v>3.6775135016296794</v>
      </c>
      <c r="AA1162" s="8">
        <f t="shared" ref="AA1162" si="5222">(N1162*V1159+O1162*U1159+P1162*V1162+Q1162*U1162)</f>
        <v>0</v>
      </c>
      <c r="AB1162" s="22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5223">X1162*AC1159+Z1162*AC1162-Y1162*AD1159-AA1162*AD1162</f>
        <v>0</v>
      </c>
      <c r="AI1162" s="9">
        <f t="shared" ref="AI1162" si="5224">(X1162*AD1159+Y1162*AC1159+Z1162*AD1162+AA1162*AC1162)</f>
        <v>16.646115803920704</v>
      </c>
      <c r="AJ1162" s="2">
        <f t="shared" ref="AJ1162" si="5225">X1162*AE1159+Z1162*AE1162-Y1162*AF1159-AA1162*AF1162</f>
        <v>-41.125354040357493</v>
      </c>
      <c r="AK1162" s="8">
        <f t="shared" ref="AK1162" si="5226">(X1162*AF1159+Y1162*AE1159+Z1162*AF1162+AA1162*AE1162)</f>
        <v>0</v>
      </c>
      <c r="AM1162" s="45">
        <f t="shared" ref="AM1162" si="5227">(180/PI())*ATAN(-1*(($AH$9*AJ1159+AL1159+$AH$9*AJ1162+AL1162)/($AH$9*AI1159+AK1159+$AH$9*AI1162+AK1162)))</f>
        <v>51.008702707241049</v>
      </c>
      <c r="AO1162" s="206">
        <f t="shared" ref="AO1162" si="5228">20*LOG(((($AH$9*AH1159+AJ1159-$AH$9*AH1162-AJ1162)^2+($AH$9*AI1159+AK1159-$AH$9*AI1162-AK1162)^2)/(($AH$9*AH1159+AJ1159+$AH$9*AH1162+AJ1162)^2+($AH$9*AI1159+AK1159+$AH$9*AI1162+AK1162)^2))^0.5)</f>
        <v>-7.5840945823264653E-3</v>
      </c>
      <c r="AP1162" s="33"/>
      <c r="AQ1162" s="32"/>
      <c r="AR1162" s="32"/>
      <c r="AS1162" s="32"/>
      <c r="AT1162" s="32"/>
    </row>
    <row r="1163" spans="2:46" ht="18.649999999999999" customHeight="1">
      <c r="AO1163" s="33"/>
      <c r="AP1163" s="33"/>
    </row>
    <row r="1164" spans="2:46" ht="18.649999999999999" customHeight="1" thickBot="1">
      <c r="D1164" s="22" t="s">
        <v>80</v>
      </c>
      <c r="E1164" s="22"/>
      <c r="F1164" s="22"/>
      <c r="G1164" s="22"/>
      <c r="H1164" s="22"/>
      <c r="I1164" s="22" t="s">
        <v>81</v>
      </c>
      <c r="J1164" s="22"/>
      <c r="K1164" s="22"/>
      <c r="L1164" s="22"/>
      <c r="M1164" s="23"/>
      <c r="N1164" s="23"/>
      <c r="O1164" s="24" t="s">
        <v>82</v>
      </c>
      <c r="P1164" s="23"/>
      <c r="Q1164" s="23"/>
      <c r="R1164" s="23"/>
      <c r="S1164" s="22"/>
      <c r="T1164" s="22" t="s">
        <v>83</v>
      </c>
      <c r="U1164" s="23"/>
      <c r="V1164" s="23"/>
      <c r="W1164" s="23"/>
      <c r="X1164" s="23"/>
      <c r="Y1164" s="24" t="s">
        <v>84</v>
      </c>
      <c r="Z1164" s="23"/>
      <c r="AA1164" s="23"/>
      <c r="AB1164" s="23"/>
      <c r="AC1164" s="24" t="s">
        <v>85</v>
      </c>
      <c r="AD1164" s="22"/>
      <c r="AE1164" s="22"/>
      <c r="AF1164" s="22"/>
      <c r="AG1164" s="22"/>
      <c r="AH1164" s="23"/>
      <c r="AI1164" s="24" t="s">
        <v>86</v>
      </c>
      <c r="AJ1164" s="23"/>
      <c r="AK1164" s="23"/>
      <c r="AL1164" s="22"/>
    </row>
    <row r="1165" spans="2:46" ht="18.649999999999999" customHeight="1" thickBot="1">
      <c r="B1165" s="11"/>
      <c r="D1165" s="217" t="s">
        <v>55</v>
      </c>
      <c r="E1165" s="218"/>
      <c r="F1165" s="219" t="s">
        <v>56</v>
      </c>
      <c r="G1165" s="220"/>
      <c r="H1165" s="204"/>
      <c r="I1165" s="217" t="s">
        <v>87</v>
      </c>
      <c r="J1165" s="218"/>
      <c r="K1165" s="219" t="s">
        <v>88</v>
      </c>
      <c r="L1165" s="220"/>
      <c r="M1165" s="23"/>
      <c r="N1165" s="213" t="s">
        <v>57</v>
      </c>
      <c r="O1165" s="214"/>
      <c r="P1165" s="215" t="s">
        <v>58</v>
      </c>
      <c r="Q1165" s="216"/>
      <c r="R1165" s="23"/>
      <c r="S1165" s="217" t="s">
        <v>59</v>
      </c>
      <c r="T1165" s="218"/>
      <c r="U1165" s="219" t="s">
        <v>60</v>
      </c>
      <c r="V1165" s="220"/>
      <c r="W1165" s="22"/>
      <c r="X1165" s="213" t="s">
        <v>61</v>
      </c>
      <c r="Y1165" s="214"/>
      <c r="Z1165" s="215" t="s">
        <v>62</v>
      </c>
      <c r="AA1165" s="216"/>
      <c r="AB1165" s="22"/>
      <c r="AC1165" s="217" t="s">
        <v>63</v>
      </c>
      <c r="AD1165" s="218"/>
      <c r="AE1165" s="219" t="s">
        <v>89</v>
      </c>
      <c r="AF1165" s="220"/>
      <c r="AG1165" s="22"/>
      <c r="AH1165" s="213" t="s">
        <v>64</v>
      </c>
      <c r="AI1165" s="214"/>
      <c r="AJ1165" s="215" t="s">
        <v>65</v>
      </c>
      <c r="AK1165" s="216"/>
      <c r="AL1165" s="22"/>
      <c r="AM1165" s="25" t="s">
        <v>2</v>
      </c>
      <c r="AO1165" s="132" t="s">
        <v>41</v>
      </c>
      <c r="AQ1165" s="32"/>
      <c r="AR1165" s="32"/>
      <c r="AS1165" s="32"/>
      <c r="AT1165" s="32"/>
    </row>
    <row r="1166" spans="2:46" ht="18.649999999999999" customHeight="1" thickTop="1" thickBot="1">
      <c r="B1166" s="36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9">
        <f t="shared" ref="L1166" si="5229">IF(0=(1-$J$9*$K$9*$B1166^2),10^14,$B1166*$K$9/(1-$J$9*$K$9*$B1166^2))</f>
        <v>-1.4071091372247775</v>
      </c>
      <c r="N1166" s="1">
        <f t="shared" ref="N1166" si="5230">D1166*I1166+F1166*I1169-E1166*J1166-G1166*J1169</f>
        <v>1</v>
      </c>
      <c r="O1166" s="9">
        <f t="shared" ref="O1166" si="5231">(D1166*J1166+E1166*I1166+F1166*J1169+G1166*I1169)</f>
        <v>0</v>
      </c>
      <c r="P1166" s="2">
        <f t="shared" ref="P1166" si="5232">D1166*K1166+F1166*K1169-E1166*L1166-G1166*L1169</f>
        <v>0</v>
      </c>
      <c r="Q1166" s="8">
        <f t="shared" ref="Q1166" si="5233">(D1166*L1166+E1166*K1166+F1166*L1169+G1166*K1169)</f>
        <v>-1.4071091372247775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5234">N1166*S1166+P1166*S1169-O1166*T1166-Q1166*T1169</f>
        <v>6.6833540485722009</v>
      </c>
      <c r="Y1166" s="9">
        <f t="shared" ref="Y1166" si="5235">(N1166*T1166+O1166*S1166+P1166*T1169+Q1166*S1169)</f>
        <v>0</v>
      </c>
      <c r="Z1166" s="2">
        <f t="shared" ref="Z1166" si="5236">N1166*U1166+P1166*U1169-O1166*V1166-Q1166*V1169</f>
        <v>0</v>
      </c>
      <c r="AA1166" s="8">
        <f t="shared" ref="AA1166" si="5237">(N1166*V1166+O1166*U1166+P1166*V1169+Q1166*U1169)</f>
        <v>-1.4071091372247775</v>
      </c>
      <c r="AB1166" s="22"/>
      <c r="AC1166" s="1">
        <v>1</v>
      </c>
      <c r="AD1166" s="9">
        <v>0</v>
      </c>
      <c r="AE1166" s="2">
        <v>0</v>
      </c>
      <c r="AF1166" s="9">
        <f t="shared" ref="AF1166" si="5238">$B1166*$AE$9</f>
        <v>2.7077046</v>
      </c>
      <c r="AH1166" s="1">
        <f t="shared" ref="AH1166" si="5239">X1166*AC1166+Z1166*AC1169-Y1166*AD1166-AA1166*AD1169</f>
        <v>6.6833540485722009</v>
      </c>
      <c r="AI1166" s="9">
        <f t="shared" ref="AI1166" si="5240">(X1166*AD1166+Y1166*AC1166+Z1166*AD1169+AA1166*AC1169)</f>
        <v>0</v>
      </c>
      <c r="AJ1166" s="2">
        <f t="shared" ref="AJ1166" si="5241">X1166*AE1166+Z1166*AE1169-Y1166*AF1166-AA1166*AF1169</f>
        <v>0</v>
      </c>
      <c r="AK1166" s="8">
        <f t="shared" ref="AK1166" si="5242">(X1166*AF1166+Y1166*AE1166+Z1166*AF1169+AA1166*AE1169)</f>
        <v>16.689439363522794</v>
      </c>
      <c r="AM1166" s="26">
        <f t="shared" ref="AM1166" si="5243">20*LOG((2*$AH$9)/(($AH$9*AH1166+AJ1166+$AH$9*AH1169+AJ1169)^2+($AH$9*AI1166+AK1166+$AH$9*AI1169+AK1169)^2)^0.5)</f>
        <v>-27.649576672299521</v>
      </c>
      <c r="AO1166" s="133">
        <f t="shared" ref="AO1166" si="5244">((AI1166^2+AJ1166^2+AK1166^2+AL1166^2)/(AI1169^2+AJ1169^2+AK1169^2+AL1169^2))^0.5</f>
        <v>0.372909372847814</v>
      </c>
      <c r="AP1166" s="13"/>
      <c r="AQ1166" s="32"/>
      <c r="AR1166" s="32"/>
      <c r="AS1166" s="32"/>
      <c r="AT1166" s="32"/>
    </row>
    <row r="1167" spans="2:46" ht="18.649999999999999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O1167" s="134"/>
      <c r="AP1167" s="33"/>
      <c r="AQ1167" s="32"/>
      <c r="AR1167" s="32"/>
      <c r="AS1167" s="32"/>
      <c r="AT1167" s="32"/>
    </row>
    <row r="1168" spans="2:46" ht="18.649999999999999" customHeight="1" thickBot="1">
      <c r="D1168" s="209" t="s">
        <v>66</v>
      </c>
      <c r="E1168" s="210"/>
      <c r="F1168" s="211" t="s">
        <v>67</v>
      </c>
      <c r="G1168" s="212"/>
      <c r="H1168" s="204"/>
      <c r="I1168" s="209" t="s">
        <v>68</v>
      </c>
      <c r="J1168" s="210"/>
      <c r="K1168" s="211" t="s">
        <v>69</v>
      </c>
      <c r="L1168" s="212"/>
      <c r="N1168" s="213" t="s">
        <v>70</v>
      </c>
      <c r="O1168" s="214"/>
      <c r="P1168" s="215" t="s">
        <v>71</v>
      </c>
      <c r="Q1168" s="216"/>
      <c r="S1168" s="209" t="s">
        <v>72</v>
      </c>
      <c r="T1168" s="210"/>
      <c r="U1168" s="211" t="s">
        <v>73</v>
      </c>
      <c r="V1168" s="212"/>
      <c r="W1168" s="22"/>
      <c r="X1168" s="213" t="s">
        <v>74</v>
      </c>
      <c r="Y1168" s="214"/>
      <c r="Z1168" s="215" t="s">
        <v>75</v>
      </c>
      <c r="AA1168" s="216"/>
      <c r="AB1168" s="22"/>
      <c r="AC1168" s="209" t="s">
        <v>76</v>
      </c>
      <c r="AD1168" s="210"/>
      <c r="AE1168" s="211" t="s">
        <v>77</v>
      </c>
      <c r="AF1168" s="212"/>
      <c r="AG1168" s="22"/>
      <c r="AH1168" s="213" t="s">
        <v>78</v>
      </c>
      <c r="AI1168" s="214"/>
      <c r="AJ1168" s="215" t="s">
        <v>79</v>
      </c>
      <c r="AK1168" s="216"/>
      <c r="AL1168" s="22"/>
      <c r="AM1168" s="44" t="s">
        <v>6</v>
      </c>
      <c r="AO1168" s="135" t="s">
        <v>42</v>
      </c>
      <c r="AP1168" s="33"/>
      <c r="AQ1168" s="32"/>
      <c r="AR1168" s="32"/>
      <c r="AS1168" s="32"/>
      <c r="AT1168" s="32"/>
    </row>
    <row r="1169" spans="2:46" ht="18.649999999999999" customHeight="1" thickTop="1" thickBot="1">
      <c r="D1169" s="1">
        <v>0</v>
      </c>
      <c r="E1169" s="8">
        <f t="shared" ref="E1169" si="5245">$E$9*$B1166</f>
        <v>1.8928114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5246">D1169*I1166+F1169*I1169-E1169*J1166-G1169*J1169</f>
        <v>0</v>
      </c>
      <c r="O1169" s="9">
        <f t="shared" ref="O1169" si="5247">(D1169*J1166+E1169*I1166+F1169*J1169+G1169*I1169)</f>
        <v>1.8928114</v>
      </c>
      <c r="P1169" s="2">
        <f t="shared" ref="P1169" si="5248">D1169*K1166+F1169*K1169-E1169*L1166-G1169*L1169</f>
        <v>3.6633922159832233</v>
      </c>
      <c r="Q1169" s="8">
        <f t="shared" ref="Q1169" si="5249">(D1169*L1166+E1169*K1166+F1169*L1169+G1169*K1169)</f>
        <v>0</v>
      </c>
      <c r="S1169" s="1">
        <v>0</v>
      </c>
      <c r="T1169" s="8">
        <f t="shared" ref="T1169" si="5250">$T$9*$B1166</f>
        <v>4.0390286</v>
      </c>
      <c r="U1169" s="2">
        <v>1</v>
      </c>
      <c r="V1169" s="8">
        <v>0</v>
      </c>
      <c r="X1169" s="1">
        <f t="shared" ref="X1169" si="5251">N1169*S1166+P1169*S1169-O1169*T1166-Q1169*T1169</f>
        <v>0</v>
      </c>
      <c r="Y1169" s="9">
        <f t="shared" ref="Y1169" si="5252">(N1169*T1166+O1169*S1166+P1169*T1169+Q1169*S1169)</f>
        <v>16.689357333373618</v>
      </c>
      <c r="Z1169" s="2">
        <f t="shared" ref="Z1169" si="5253">N1169*U1166+P1169*U1169-O1169*V1166-Q1169*V1169</f>
        <v>3.6633922159832233</v>
      </c>
      <c r="AA1169" s="8">
        <f t="shared" ref="AA1169" si="5254">(N1169*V1166+O1169*U1166+P1169*V1169+Q1169*U1169)</f>
        <v>0</v>
      </c>
      <c r="AB1169" s="22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5255">X1169*AC1166+Z1169*AC1169-Y1169*AD1166-AA1169*AD1169</f>
        <v>0</v>
      </c>
      <c r="AI1169" s="9">
        <f t="shared" ref="AI1169" si="5256">(X1169*AD1166+Y1169*AC1166+Z1169*AD1169+AA1169*AC1169)</f>
        <v>16.689357333373618</v>
      </c>
      <c r="AJ1169" s="2">
        <f t="shared" ref="AJ1169" si="5257">X1169*AE1166+Z1169*AE1169-Y1169*AF1166-AA1169*AF1169</f>
        <v>-41.526457406636254</v>
      </c>
      <c r="AK1169" s="8">
        <f t="shared" ref="AK1169" si="5258">(X1169*AF1166+Y1169*AE1166+Z1169*AF1169+AA1169*AE1169)</f>
        <v>0</v>
      </c>
      <c r="AM1169" s="45">
        <f t="shared" ref="AM1169" si="5259">(180/PI())*ATAN(-1*(($AH$9*AJ1166+AL1166+$AH$9*AJ1169+AL1169)/($AH$9*AI1166+AK1166+$AH$9*AI1169+AK1169)))</f>
        <v>51.207821399391229</v>
      </c>
      <c r="AO1169" s="206">
        <f t="shared" ref="AO1169" si="5260">20*LOG(((($AH$9*AH1166+AJ1166-$AH$9*AH1169-AJ1169)^2+($AH$9*AI1166+AK1166-$AH$9*AI1169-AK1169)^2)/(($AH$9*AH1166+AJ1166+$AH$9*AH1169+AJ1169)^2+($AH$9*AI1166+AK1166+$AH$9*AI1169+AK1169)^2))^0.5)</f>
        <v>-7.4679256731547683E-3</v>
      </c>
      <c r="AP1169" s="33"/>
      <c r="AQ1169" s="32"/>
      <c r="AR1169" s="32"/>
      <c r="AS1169" s="32"/>
      <c r="AT1169" s="32"/>
    </row>
    <row r="1170" spans="2:46" ht="18.649999999999999" customHeight="1">
      <c r="AO1170" s="33"/>
      <c r="AP1170" s="33"/>
    </row>
    <row r="1171" spans="2:46" ht="18.649999999999999" customHeight="1" thickBot="1">
      <c r="D1171" s="22" t="s">
        <v>80</v>
      </c>
      <c r="E1171" s="22"/>
      <c r="F1171" s="22"/>
      <c r="G1171" s="22"/>
      <c r="H1171" s="22"/>
      <c r="I1171" s="22" t="s">
        <v>81</v>
      </c>
      <c r="J1171" s="22"/>
      <c r="K1171" s="22"/>
      <c r="L1171" s="22"/>
      <c r="M1171" s="23"/>
      <c r="N1171" s="23"/>
      <c r="O1171" s="24" t="s">
        <v>82</v>
      </c>
      <c r="P1171" s="23"/>
      <c r="Q1171" s="23"/>
      <c r="R1171" s="23"/>
      <c r="S1171" s="22"/>
      <c r="T1171" s="22" t="s">
        <v>83</v>
      </c>
      <c r="U1171" s="23"/>
      <c r="V1171" s="23"/>
      <c r="W1171" s="23"/>
      <c r="X1171" s="23"/>
      <c r="Y1171" s="24" t="s">
        <v>84</v>
      </c>
      <c r="Z1171" s="23"/>
      <c r="AA1171" s="23"/>
      <c r="AB1171" s="23"/>
      <c r="AC1171" s="24" t="s">
        <v>85</v>
      </c>
      <c r="AD1171" s="22"/>
      <c r="AE1171" s="22"/>
      <c r="AF1171" s="22"/>
      <c r="AG1171" s="22"/>
      <c r="AH1171" s="23"/>
      <c r="AI1171" s="24" t="s">
        <v>86</v>
      </c>
      <c r="AJ1171" s="23"/>
      <c r="AK1171" s="23"/>
      <c r="AL1171" s="22"/>
    </row>
    <row r="1172" spans="2:46" ht="18.649999999999999" customHeight="1" thickBot="1">
      <c r="B1172" s="11"/>
      <c r="D1172" s="217" t="s">
        <v>55</v>
      </c>
      <c r="E1172" s="218"/>
      <c r="F1172" s="219" t="s">
        <v>56</v>
      </c>
      <c r="G1172" s="220"/>
      <c r="H1172" s="204"/>
      <c r="I1172" s="217" t="s">
        <v>87</v>
      </c>
      <c r="J1172" s="218"/>
      <c r="K1172" s="219" t="s">
        <v>88</v>
      </c>
      <c r="L1172" s="220"/>
      <c r="M1172" s="23"/>
      <c r="N1172" s="213" t="s">
        <v>57</v>
      </c>
      <c r="O1172" s="214"/>
      <c r="P1172" s="215" t="s">
        <v>58</v>
      </c>
      <c r="Q1172" s="216"/>
      <c r="R1172" s="23"/>
      <c r="S1172" s="217" t="s">
        <v>59</v>
      </c>
      <c r="T1172" s="218"/>
      <c r="U1172" s="219" t="s">
        <v>60</v>
      </c>
      <c r="V1172" s="220"/>
      <c r="W1172" s="22"/>
      <c r="X1172" s="213" t="s">
        <v>61</v>
      </c>
      <c r="Y1172" s="214"/>
      <c r="Z1172" s="215" t="s">
        <v>62</v>
      </c>
      <c r="AA1172" s="216"/>
      <c r="AB1172" s="22"/>
      <c r="AC1172" s="217" t="s">
        <v>63</v>
      </c>
      <c r="AD1172" s="218"/>
      <c r="AE1172" s="219" t="s">
        <v>89</v>
      </c>
      <c r="AF1172" s="220"/>
      <c r="AG1172" s="22"/>
      <c r="AH1172" s="213" t="s">
        <v>64</v>
      </c>
      <c r="AI1172" s="214"/>
      <c r="AJ1172" s="215" t="s">
        <v>65</v>
      </c>
      <c r="AK1172" s="216"/>
      <c r="AL1172" s="22"/>
      <c r="AM1172" s="25" t="s">
        <v>2</v>
      </c>
      <c r="AO1172" s="132" t="s">
        <v>41</v>
      </c>
      <c r="AQ1172" s="32"/>
      <c r="AR1172" s="32"/>
      <c r="AS1172" s="32"/>
      <c r="AT1172" s="32"/>
    </row>
    <row r="1173" spans="2:46" ht="18.649999999999999" customHeight="1" thickTop="1" thickBot="1">
      <c r="B1173" s="36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9">
        <f t="shared" ref="L1173" si="5261">IF(0=(1-$J$9*$K$9*$B1173^2),10^14,$B1173*$K$9/(1-$J$9*$K$9*$B1173^2))</f>
        <v>-1.3915252045498281</v>
      </c>
      <c r="N1173" s="1">
        <f t="shared" ref="N1173" si="5262">D1173*I1173+F1173*I1176-E1173*J1173-G1173*J1176</f>
        <v>1</v>
      </c>
      <c r="O1173" s="9">
        <f t="shared" ref="O1173" si="5263">(D1173*J1173+E1173*I1173+F1173*J1176+G1173*I1176)</f>
        <v>0</v>
      </c>
      <c r="P1173" s="2">
        <f t="shared" ref="P1173" si="5264">D1173*K1173+F1173*K1176-E1173*L1173-G1173*L1176</f>
        <v>0</v>
      </c>
      <c r="Q1173" s="8">
        <f t="shared" ref="Q1173" si="5265">(D1173*L1173+E1173*K1173+F1173*L1176+G1173*K1176)</f>
        <v>-1.3915252045498281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5266">N1173*S1173+P1173*S1176-O1173*T1173-Q1173*T1176</f>
        <v>6.6540652490898067</v>
      </c>
      <c r="Y1173" s="9">
        <f t="shared" ref="Y1173" si="5267">(N1173*T1173+O1173*S1173+P1173*T1176+Q1173*S1176)</f>
        <v>0</v>
      </c>
      <c r="Z1173" s="2">
        <f t="shared" ref="Z1173" si="5268">N1173*U1173+P1173*U1176-O1173*V1173-Q1173*V1176</f>
        <v>0</v>
      </c>
      <c r="AA1173" s="8">
        <f t="shared" ref="AA1173" si="5269">(N1173*V1173+O1173*U1173+P1173*V1176+Q1173*U1176)</f>
        <v>-1.3915252045498281</v>
      </c>
      <c r="AB1173" s="22"/>
      <c r="AC1173" s="1">
        <v>1</v>
      </c>
      <c r="AD1173" s="9">
        <v>0</v>
      </c>
      <c r="AE1173" s="2">
        <v>0</v>
      </c>
      <c r="AF1173" s="9">
        <f t="shared" ref="AF1173" si="5270">$B1173*$AE$9</f>
        <v>2.7239184000000001</v>
      </c>
      <c r="AH1173" s="1">
        <f t="shared" ref="AH1173" si="5271">X1173*AC1173+Z1173*AC1176-Y1173*AD1173-AA1173*AD1176</f>
        <v>6.6540652490898067</v>
      </c>
      <c r="AI1173" s="9">
        <f t="shared" ref="AI1173" si="5272">(X1173*AD1173+Y1173*AC1173+Z1173*AD1176+AA1173*AC1176)</f>
        <v>0</v>
      </c>
      <c r="AJ1173" s="2">
        <f t="shared" ref="AJ1173" si="5273">X1173*AE1173+Z1173*AE1176-Y1173*AF1173-AA1173*AF1176</f>
        <v>0</v>
      </c>
      <c r="AK1173" s="8">
        <f t="shared" ref="AK1173" si="5274">(X1173*AF1173+Y1173*AE1173+Z1173*AF1176+AA1173*AE1176)</f>
        <v>16.733605562246478</v>
      </c>
      <c r="AM1173" s="26">
        <f t="shared" ref="AM1173" si="5275">20*LOG((2*$AH$9)/(($AH$9*AH1173+AJ1173+$AH$9*AH1176+AJ1176)^2+($AH$9*AI1173+AK1173+$AH$9*AI1176+AK1176)^2)^0.5)</f>
        <v>-27.716824328008094</v>
      </c>
      <c r="AO1173" s="133">
        <f t="shared" ref="AO1173" si="5276">((AI1173^2+AJ1173^2+AK1173^2+AL1173^2)/(AI1176^2+AJ1176^2+AK1176^2+AL1176^2))^0.5</f>
        <v>0.37064937925036645</v>
      </c>
      <c r="AP1173" s="13"/>
      <c r="AQ1173" s="32"/>
      <c r="AR1173" s="32"/>
      <c r="AS1173" s="32"/>
      <c r="AT1173" s="32"/>
    </row>
    <row r="1174" spans="2:46" ht="18.649999999999999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O1174" s="134"/>
      <c r="AP1174" s="33"/>
      <c r="AQ1174" s="32"/>
      <c r="AR1174" s="32"/>
      <c r="AS1174" s="32"/>
      <c r="AT1174" s="32"/>
    </row>
    <row r="1175" spans="2:46" ht="18.649999999999999" customHeight="1" thickBot="1">
      <c r="D1175" s="209" t="s">
        <v>66</v>
      </c>
      <c r="E1175" s="210"/>
      <c r="F1175" s="211" t="s">
        <v>67</v>
      </c>
      <c r="G1175" s="212"/>
      <c r="H1175" s="204"/>
      <c r="I1175" s="209" t="s">
        <v>68</v>
      </c>
      <c r="J1175" s="210"/>
      <c r="K1175" s="211" t="s">
        <v>69</v>
      </c>
      <c r="L1175" s="212"/>
      <c r="N1175" s="213" t="s">
        <v>70</v>
      </c>
      <c r="O1175" s="214"/>
      <c r="P1175" s="215" t="s">
        <v>71</v>
      </c>
      <c r="Q1175" s="216"/>
      <c r="S1175" s="209" t="s">
        <v>72</v>
      </c>
      <c r="T1175" s="210"/>
      <c r="U1175" s="211" t="s">
        <v>73</v>
      </c>
      <c r="V1175" s="212"/>
      <c r="W1175" s="22"/>
      <c r="X1175" s="213" t="s">
        <v>74</v>
      </c>
      <c r="Y1175" s="214"/>
      <c r="Z1175" s="215" t="s">
        <v>75</v>
      </c>
      <c r="AA1175" s="216"/>
      <c r="AB1175" s="22"/>
      <c r="AC1175" s="209" t="s">
        <v>76</v>
      </c>
      <c r="AD1175" s="210"/>
      <c r="AE1175" s="211" t="s">
        <v>77</v>
      </c>
      <c r="AF1175" s="212"/>
      <c r="AG1175" s="22"/>
      <c r="AH1175" s="213" t="s">
        <v>78</v>
      </c>
      <c r="AI1175" s="214"/>
      <c r="AJ1175" s="215" t="s">
        <v>79</v>
      </c>
      <c r="AK1175" s="216"/>
      <c r="AL1175" s="22"/>
      <c r="AM1175" s="44" t="s">
        <v>6</v>
      </c>
      <c r="AO1175" s="135" t="s">
        <v>42</v>
      </c>
      <c r="AP1175" s="33"/>
      <c r="AQ1175" s="32"/>
      <c r="AR1175" s="32"/>
      <c r="AS1175" s="32"/>
      <c r="AT1175" s="32"/>
    </row>
    <row r="1176" spans="2:46" ht="18.649999999999999" customHeight="1" thickTop="1" thickBot="1">
      <c r="D1176" s="1">
        <v>0</v>
      </c>
      <c r="E1176" s="8">
        <f t="shared" ref="E1176" si="5277">$E$9*$B1173</f>
        <v>1.9041456000000001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5278">D1176*I1173+F1176*I1176-E1176*J1173-G1176*J1176</f>
        <v>0</v>
      </c>
      <c r="O1176" s="9">
        <f t="shared" ref="O1176" si="5279">(D1176*J1173+E1176*I1173+F1176*J1176+G1176*I1176)</f>
        <v>1.9041456000000001</v>
      </c>
      <c r="P1176" s="2">
        <f t="shared" ref="P1176" si="5280">D1176*K1173+F1176*K1176-E1176*L1173-G1176*L1176</f>
        <v>3.6496665955326555</v>
      </c>
      <c r="Q1176" s="8">
        <f t="shared" ref="Q1176" si="5281">(D1176*L1173+E1176*K1173+F1176*L1176+G1176*K1176)</f>
        <v>0</v>
      </c>
      <c r="S1176" s="1">
        <v>0</v>
      </c>
      <c r="T1176" s="8">
        <f t="shared" ref="T1176" si="5282">$T$9*$B1173</f>
        <v>4.0632143999999997</v>
      </c>
      <c r="U1176" s="2">
        <v>1</v>
      </c>
      <c r="V1176" s="8">
        <v>0</v>
      </c>
      <c r="X1176" s="1">
        <f t="shared" ref="X1176" si="5283">N1176*S1173+P1176*S1176-O1176*T1173-Q1176*T1176</f>
        <v>0</v>
      </c>
      <c r="Y1176" s="9">
        <f t="shared" ref="Y1176" si="5284">(N1176*T1173+O1176*S1173+P1176*T1176+Q1176*S1176)</f>
        <v>16.733523466167259</v>
      </c>
      <c r="Z1176" s="2">
        <f t="shared" ref="Z1176" si="5285">N1176*U1173+P1176*U1176-O1176*V1173-Q1176*V1176</f>
        <v>3.6496665955326555</v>
      </c>
      <c r="AA1176" s="8">
        <f t="shared" ref="AA1176" si="5286">(N1176*V1173+O1176*U1173+P1176*V1176+Q1176*U1176)</f>
        <v>0</v>
      </c>
      <c r="AB1176" s="22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5287">X1176*AC1173+Z1176*AC1176-Y1176*AD1173-AA1176*AD1176</f>
        <v>0</v>
      </c>
      <c r="AI1176" s="9">
        <f t="shared" ref="AI1176" si="5288">(X1176*AD1173+Y1176*AC1173+Z1176*AD1176+AA1176*AC1176)</f>
        <v>16.733523466167259</v>
      </c>
      <c r="AJ1176" s="2">
        <f t="shared" ref="AJ1176" si="5289">X1176*AE1173+Z1176*AE1176-Y1176*AF1173-AA1176*AF1176</f>
        <v>-41.931085870792117</v>
      </c>
      <c r="AK1176" s="8">
        <f t="shared" ref="AK1176" si="5290">(X1176*AF1173+Y1176*AE1173+Z1176*AF1176+AA1176*AE1176)</f>
        <v>0</v>
      </c>
      <c r="AM1176" s="45">
        <f t="shared" ref="AM1176" si="5291">(180/PI())*ATAN(-1*(($AH$9*AJ1173+AL1173+$AH$9*AJ1176+AL1176)/($AH$9*AI1173+AK1173+$AH$9*AI1176+AK1176)))</f>
        <v>51.405022059016702</v>
      </c>
      <c r="AO1176" s="206">
        <f t="shared" ref="AO1176" si="5292">20*LOG(((($AH$9*AH1173+AJ1173-$AH$9*AH1176-AJ1176)^2+($AH$9*AI1173+AK1173-$AH$9*AI1176-AK1176)^2)/(($AH$9*AH1173+AJ1173+$AH$9*AH1176+AJ1176)^2+($AH$9*AI1173+AK1173+$AH$9*AI1176+AK1176)^2))^0.5)</f>
        <v>-7.3530832127595936E-3</v>
      </c>
      <c r="AP1176" s="33"/>
      <c r="AQ1176" s="32"/>
      <c r="AR1176" s="32"/>
      <c r="AS1176" s="32"/>
      <c r="AT1176" s="32"/>
    </row>
    <row r="1177" spans="2:46" ht="18.649999999999999" customHeight="1">
      <c r="AO1177" s="33"/>
      <c r="AP1177" s="33"/>
    </row>
    <row r="1178" spans="2:46" ht="18.649999999999999" customHeight="1" thickBot="1">
      <c r="D1178" s="22" t="s">
        <v>80</v>
      </c>
      <c r="E1178" s="22"/>
      <c r="F1178" s="22"/>
      <c r="G1178" s="22"/>
      <c r="H1178" s="22"/>
      <c r="I1178" s="22" t="s">
        <v>81</v>
      </c>
      <c r="J1178" s="22"/>
      <c r="K1178" s="22"/>
      <c r="L1178" s="22"/>
      <c r="M1178" s="23"/>
      <c r="N1178" s="23"/>
      <c r="O1178" s="24" t="s">
        <v>82</v>
      </c>
      <c r="P1178" s="23"/>
      <c r="Q1178" s="23"/>
      <c r="R1178" s="23"/>
      <c r="S1178" s="22"/>
      <c r="T1178" s="22" t="s">
        <v>83</v>
      </c>
      <c r="U1178" s="23"/>
      <c r="V1178" s="23"/>
      <c r="W1178" s="23"/>
      <c r="X1178" s="23"/>
      <c r="Y1178" s="24" t="s">
        <v>84</v>
      </c>
      <c r="Z1178" s="23"/>
      <c r="AA1178" s="23"/>
      <c r="AB1178" s="23"/>
      <c r="AC1178" s="24" t="s">
        <v>85</v>
      </c>
      <c r="AD1178" s="22"/>
      <c r="AE1178" s="22"/>
      <c r="AF1178" s="22"/>
      <c r="AG1178" s="22"/>
      <c r="AH1178" s="23"/>
      <c r="AI1178" s="24" t="s">
        <v>86</v>
      </c>
      <c r="AJ1178" s="23"/>
      <c r="AK1178" s="23"/>
      <c r="AL1178" s="22"/>
    </row>
    <row r="1179" spans="2:46" ht="18.649999999999999" customHeight="1" thickBot="1">
      <c r="B1179" s="11"/>
      <c r="D1179" s="217" t="s">
        <v>55</v>
      </c>
      <c r="E1179" s="218"/>
      <c r="F1179" s="219" t="s">
        <v>56</v>
      </c>
      <c r="G1179" s="220"/>
      <c r="H1179" s="204"/>
      <c r="I1179" s="217" t="s">
        <v>87</v>
      </c>
      <c r="J1179" s="218"/>
      <c r="K1179" s="219" t="s">
        <v>88</v>
      </c>
      <c r="L1179" s="220"/>
      <c r="M1179" s="23"/>
      <c r="N1179" s="213" t="s">
        <v>57</v>
      </c>
      <c r="O1179" s="214"/>
      <c r="P1179" s="215" t="s">
        <v>58</v>
      </c>
      <c r="Q1179" s="216"/>
      <c r="R1179" s="23"/>
      <c r="S1179" s="217" t="s">
        <v>59</v>
      </c>
      <c r="T1179" s="218"/>
      <c r="U1179" s="219" t="s">
        <v>60</v>
      </c>
      <c r="V1179" s="220"/>
      <c r="W1179" s="22"/>
      <c r="X1179" s="213" t="s">
        <v>61</v>
      </c>
      <c r="Y1179" s="214"/>
      <c r="Z1179" s="215" t="s">
        <v>62</v>
      </c>
      <c r="AA1179" s="216"/>
      <c r="AB1179" s="22"/>
      <c r="AC1179" s="217" t="s">
        <v>63</v>
      </c>
      <c r="AD1179" s="218"/>
      <c r="AE1179" s="219" t="s">
        <v>89</v>
      </c>
      <c r="AF1179" s="220"/>
      <c r="AG1179" s="22"/>
      <c r="AH1179" s="213" t="s">
        <v>64</v>
      </c>
      <c r="AI1179" s="214"/>
      <c r="AJ1179" s="215" t="s">
        <v>65</v>
      </c>
      <c r="AK1179" s="216"/>
      <c r="AL1179" s="22"/>
      <c r="AM1179" s="25" t="s">
        <v>2</v>
      </c>
      <c r="AO1179" s="132" t="s">
        <v>41</v>
      </c>
      <c r="AQ1179" s="32"/>
      <c r="AR1179" s="32"/>
      <c r="AS1179" s="32"/>
      <c r="AT1179" s="32"/>
    </row>
    <row r="1180" spans="2:46" ht="18.649999999999999" customHeight="1" thickTop="1" thickBot="1">
      <c r="B1180" s="36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9">
        <f t="shared" ref="L1180" si="5293">IF(0=(1-$J$9*$K$9*$B1180^2),10^14,$B1180*$K$9/(1-$J$9*$K$9*$B1180^2))</f>
        <v>-1.3763240648397905</v>
      </c>
      <c r="N1180" s="1">
        <f t="shared" ref="N1180" si="5294">D1180*I1180+F1180*I1183-E1180*J1180-G1180*J1183</f>
        <v>1</v>
      </c>
      <c r="O1180" s="9">
        <f t="shared" ref="O1180" si="5295">(D1180*J1180+E1180*I1180+F1180*J1183+G1180*I1183)</f>
        <v>0</v>
      </c>
      <c r="P1180" s="2">
        <f t="shared" ref="P1180" si="5296">D1180*K1180+F1180*K1183-E1180*L1180-G1180*L1183</f>
        <v>0</v>
      </c>
      <c r="Q1180" s="8">
        <f t="shared" ref="Q1180" si="5297">(D1180*L1180+E1180*K1180+F1180*L1183+G1180*K1183)</f>
        <v>-1.3763240648397905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5298">N1180*S1180+P1180*S1183-O1180*T1180-Q1180*T1183</f>
        <v>6.625587257890972</v>
      </c>
      <c r="Y1180" s="9">
        <f t="shared" ref="Y1180" si="5299">(N1180*T1180+O1180*S1180+P1180*T1183+Q1180*S1183)</f>
        <v>0</v>
      </c>
      <c r="Z1180" s="2">
        <f t="shared" ref="Z1180" si="5300">N1180*U1180+P1180*U1183-O1180*V1180-Q1180*V1183</f>
        <v>0</v>
      </c>
      <c r="AA1180" s="8">
        <f t="shared" ref="AA1180" si="5301">(N1180*V1180+O1180*U1180+P1180*V1183+Q1180*U1183)</f>
        <v>-1.3763240648397905</v>
      </c>
      <c r="AB1180" s="22"/>
      <c r="AC1180" s="1">
        <v>1</v>
      </c>
      <c r="AD1180" s="9">
        <v>0</v>
      </c>
      <c r="AE1180" s="2">
        <v>0</v>
      </c>
      <c r="AF1180" s="9">
        <f t="shared" ref="AF1180" si="5302">$B1180*$AE$9</f>
        <v>2.7401322000000001</v>
      </c>
      <c r="AH1180" s="1">
        <f t="shared" ref="AH1180" si="5303">X1180*AC1180+Z1180*AC1183-Y1180*AD1180-AA1180*AD1183</f>
        <v>6.625587257890972</v>
      </c>
      <c r="AI1180" s="9">
        <f t="shared" ref="AI1180" si="5304">(X1180*AD1180+Y1180*AC1180+Z1180*AD1183+AA1180*AC1183)</f>
        <v>0</v>
      </c>
      <c r="AJ1180" s="2">
        <f t="shared" ref="AJ1180" si="5305">X1180*AE1180+Z1180*AE1183-Y1180*AF1180-AA1180*AF1183</f>
        <v>0</v>
      </c>
      <c r="AK1180" s="8">
        <f t="shared" ref="AK1180" si="5306">(X1180*AF1180+Y1180*AE1180+Z1180*AF1183+AA1180*AE1183)</f>
        <v>16.778660924416968</v>
      </c>
      <c r="AM1180" s="26">
        <f t="shared" ref="AM1180" si="5307">20*LOG((2*$AH$9)/(($AH$9*AH1180+AJ1180+$AH$9*AH1183+AJ1183)^2+($AH$9*AI1180+AK1180+$AH$9*AI1183+AK1183)^2)^0.5)</f>
        <v>-27.784317651201086</v>
      </c>
      <c r="AO1180" s="133">
        <f t="shared" ref="AO1180" si="5308">((AI1180^2+AJ1180^2+AK1180^2+AL1180^2)/(AI1183^2+AJ1183^2+AK1183^2+AL1183^2))^0.5</f>
        <v>0.36841680781195107</v>
      </c>
      <c r="AP1180" s="13"/>
      <c r="AQ1180" s="32"/>
      <c r="AR1180" s="32"/>
      <c r="AS1180" s="32"/>
      <c r="AT1180" s="32"/>
    </row>
    <row r="1181" spans="2:46" ht="18.649999999999999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O1181" s="134"/>
      <c r="AP1181" s="33"/>
      <c r="AQ1181" s="32"/>
      <c r="AR1181" s="32"/>
      <c r="AS1181" s="32"/>
      <c r="AT1181" s="32"/>
    </row>
    <row r="1182" spans="2:46" ht="18.649999999999999" customHeight="1" thickBot="1">
      <c r="D1182" s="209" t="s">
        <v>66</v>
      </c>
      <c r="E1182" s="210"/>
      <c r="F1182" s="211" t="s">
        <v>67</v>
      </c>
      <c r="G1182" s="212"/>
      <c r="H1182" s="204"/>
      <c r="I1182" s="209" t="s">
        <v>68</v>
      </c>
      <c r="J1182" s="210"/>
      <c r="K1182" s="211" t="s">
        <v>69</v>
      </c>
      <c r="L1182" s="212"/>
      <c r="N1182" s="213" t="s">
        <v>70</v>
      </c>
      <c r="O1182" s="214"/>
      <c r="P1182" s="215" t="s">
        <v>71</v>
      </c>
      <c r="Q1182" s="216"/>
      <c r="S1182" s="209" t="s">
        <v>72</v>
      </c>
      <c r="T1182" s="210"/>
      <c r="U1182" s="211" t="s">
        <v>73</v>
      </c>
      <c r="V1182" s="212"/>
      <c r="W1182" s="22"/>
      <c r="X1182" s="213" t="s">
        <v>74</v>
      </c>
      <c r="Y1182" s="214"/>
      <c r="Z1182" s="215" t="s">
        <v>75</v>
      </c>
      <c r="AA1182" s="216"/>
      <c r="AB1182" s="22"/>
      <c r="AC1182" s="209" t="s">
        <v>76</v>
      </c>
      <c r="AD1182" s="210"/>
      <c r="AE1182" s="211" t="s">
        <v>77</v>
      </c>
      <c r="AF1182" s="212"/>
      <c r="AG1182" s="22"/>
      <c r="AH1182" s="213" t="s">
        <v>78</v>
      </c>
      <c r="AI1182" s="214"/>
      <c r="AJ1182" s="215" t="s">
        <v>79</v>
      </c>
      <c r="AK1182" s="216"/>
      <c r="AL1182" s="22"/>
      <c r="AM1182" s="44" t="s">
        <v>6</v>
      </c>
      <c r="AO1182" s="135" t="s">
        <v>42</v>
      </c>
      <c r="AP1182" s="33"/>
      <c r="AQ1182" s="32"/>
      <c r="AR1182" s="32"/>
      <c r="AS1182" s="32"/>
      <c r="AT1182" s="32"/>
    </row>
    <row r="1183" spans="2:46" ht="18.649999999999999" customHeight="1" thickTop="1" thickBot="1">
      <c r="D1183" s="1">
        <v>0</v>
      </c>
      <c r="E1183" s="8">
        <f t="shared" ref="E1183" si="5309">$E$9*$B1180</f>
        <v>1.9154798000000002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5310">D1183*I1180+F1183*I1183-E1183*J1180-G1183*J1183</f>
        <v>0</v>
      </c>
      <c r="O1183" s="9">
        <f t="shared" ref="O1183" si="5311">(D1183*J1180+E1183*I1180+F1183*J1183+G1183*I1183)</f>
        <v>1.9154798000000002</v>
      </c>
      <c r="P1183" s="2">
        <f t="shared" ref="P1183" si="5312">D1183*K1180+F1183*K1183-E1183*L1180-G1183*L1183</f>
        <v>3.6363209444545093</v>
      </c>
      <c r="Q1183" s="8">
        <f t="shared" ref="Q1183" si="5313">(D1183*L1180+E1183*K1180+F1183*L1183+G1183*K1183)</f>
        <v>0</v>
      </c>
      <c r="S1183" s="1">
        <v>0</v>
      </c>
      <c r="T1183" s="8">
        <f t="shared" ref="T1183" si="5314">$T$9*$B1180</f>
        <v>4.0874001999999994</v>
      </c>
      <c r="U1183" s="2">
        <v>1</v>
      </c>
      <c r="V1183" s="8">
        <v>0</v>
      </c>
      <c r="X1183" s="1">
        <f t="shared" ref="X1183" si="5315">N1183*S1180+P1183*S1183-O1183*T1180-Q1183*T1183</f>
        <v>0</v>
      </c>
      <c r="Y1183" s="9">
        <f t="shared" ref="Y1183" si="5316">(N1183*T1180+O1183*S1180+P1183*T1183+Q1183*S1183)</f>
        <v>16.778578755627549</v>
      </c>
      <c r="Z1183" s="2">
        <f t="shared" ref="Z1183" si="5317">N1183*U1180+P1183*U1183-O1183*V1180-Q1183*V1183</f>
        <v>3.6363209444545093</v>
      </c>
      <c r="AA1183" s="8">
        <f t="shared" ref="AA1183" si="5318">(N1183*V1180+O1183*U1180+P1183*V1183+Q1183*U1183)</f>
        <v>0</v>
      </c>
      <c r="AB1183" s="22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5319">X1183*AC1180+Z1183*AC1183-Y1183*AD1180-AA1183*AD1183</f>
        <v>0</v>
      </c>
      <c r="AI1183" s="9">
        <f t="shared" ref="AI1183" si="5320">(X1183*AD1180+Y1183*AC1180+Z1183*AD1183+AA1183*AC1183)</f>
        <v>16.778578755627549</v>
      </c>
      <c r="AJ1183" s="2">
        <f t="shared" ref="AJ1183" si="5321">X1183*AE1180+Z1183*AE1183-Y1183*AF1180-AA1183*AF1183</f>
        <v>-42.339202974076471</v>
      </c>
      <c r="AK1183" s="8">
        <f t="shared" ref="AK1183" si="5322">(X1183*AF1180+Y1183*AE1180+Z1183*AF1183+AA1183*AE1183)</f>
        <v>0</v>
      </c>
      <c r="AM1183" s="45">
        <f t="shared" ref="AM1183" si="5323">(180/PI())*ATAN(-1*(($AH$9*AJ1180+AL1180+$AH$9*AJ1183+AL1183)/($AH$9*AI1180+AK1180+$AH$9*AI1183+AK1183)))</f>
        <v>51.600331698453893</v>
      </c>
      <c r="AO1183" s="206">
        <f t="shared" ref="AO1183" si="5324">20*LOG(((($AH$9*AH1180+AJ1180-$AH$9*AH1183-AJ1183)^2+($AH$9*AI1180+AK1180-$AH$9*AI1183-AK1183)^2)/(($AH$9*AH1180+AJ1180+$AH$9*AH1183+AJ1183)^2+($AH$9*AI1180+AK1180+$AH$9*AI1183+AK1183)^2))^0.5)</f>
        <v>-7.2395984072416344E-3</v>
      </c>
      <c r="AP1183" s="33"/>
      <c r="AQ1183" s="32"/>
      <c r="AR1183" s="32"/>
      <c r="AS1183" s="32"/>
      <c r="AT1183" s="32"/>
    </row>
    <row r="1184" spans="2:46" ht="18.649999999999999" customHeight="1">
      <c r="AO1184" s="33"/>
      <c r="AP1184" s="33"/>
    </row>
    <row r="1185" spans="2:46" ht="18.649999999999999" customHeight="1" thickBot="1">
      <c r="D1185" s="22" t="s">
        <v>80</v>
      </c>
      <c r="E1185" s="22"/>
      <c r="F1185" s="22"/>
      <c r="G1185" s="22"/>
      <c r="H1185" s="22"/>
      <c r="I1185" s="22" t="s">
        <v>81</v>
      </c>
      <c r="J1185" s="22"/>
      <c r="K1185" s="22"/>
      <c r="L1185" s="22"/>
      <c r="M1185" s="23"/>
      <c r="N1185" s="23"/>
      <c r="O1185" s="24" t="s">
        <v>82</v>
      </c>
      <c r="P1185" s="23"/>
      <c r="Q1185" s="23"/>
      <c r="R1185" s="23"/>
      <c r="S1185" s="22"/>
      <c r="T1185" s="22" t="s">
        <v>83</v>
      </c>
      <c r="U1185" s="23"/>
      <c r="V1185" s="23"/>
      <c r="W1185" s="23"/>
      <c r="X1185" s="23"/>
      <c r="Y1185" s="24" t="s">
        <v>84</v>
      </c>
      <c r="Z1185" s="23"/>
      <c r="AA1185" s="23"/>
      <c r="AB1185" s="23"/>
      <c r="AC1185" s="24" t="s">
        <v>85</v>
      </c>
      <c r="AD1185" s="22"/>
      <c r="AE1185" s="22"/>
      <c r="AF1185" s="22"/>
      <c r="AG1185" s="22"/>
      <c r="AH1185" s="23"/>
      <c r="AI1185" s="24" t="s">
        <v>86</v>
      </c>
      <c r="AJ1185" s="23"/>
      <c r="AK1185" s="23"/>
      <c r="AL1185" s="22"/>
    </row>
    <row r="1186" spans="2:46" ht="18.649999999999999" customHeight="1" thickBot="1">
      <c r="B1186" s="11"/>
      <c r="D1186" s="217" t="s">
        <v>55</v>
      </c>
      <c r="E1186" s="218"/>
      <c r="F1186" s="219" t="s">
        <v>56</v>
      </c>
      <c r="G1186" s="220"/>
      <c r="H1186" s="204"/>
      <c r="I1186" s="217" t="s">
        <v>87</v>
      </c>
      <c r="J1186" s="218"/>
      <c r="K1186" s="219" t="s">
        <v>88</v>
      </c>
      <c r="L1186" s="220"/>
      <c r="M1186" s="23"/>
      <c r="N1186" s="213" t="s">
        <v>57</v>
      </c>
      <c r="O1186" s="214"/>
      <c r="P1186" s="215" t="s">
        <v>58</v>
      </c>
      <c r="Q1186" s="216"/>
      <c r="R1186" s="23"/>
      <c r="S1186" s="217" t="s">
        <v>59</v>
      </c>
      <c r="T1186" s="218"/>
      <c r="U1186" s="219" t="s">
        <v>60</v>
      </c>
      <c r="V1186" s="220"/>
      <c r="W1186" s="22"/>
      <c r="X1186" s="213" t="s">
        <v>61</v>
      </c>
      <c r="Y1186" s="214"/>
      <c r="Z1186" s="215" t="s">
        <v>62</v>
      </c>
      <c r="AA1186" s="216"/>
      <c r="AB1186" s="22"/>
      <c r="AC1186" s="217" t="s">
        <v>63</v>
      </c>
      <c r="AD1186" s="218"/>
      <c r="AE1186" s="219" t="s">
        <v>89</v>
      </c>
      <c r="AF1186" s="220"/>
      <c r="AG1186" s="22"/>
      <c r="AH1186" s="213" t="s">
        <v>64</v>
      </c>
      <c r="AI1186" s="214"/>
      <c r="AJ1186" s="215" t="s">
        <v>65</v>
      </c>
      <c r="AK1186" s="216"/>
      <c r="AL1186" s="22"/>
      <c r="AM1186" s="25" t="s">
        <v>2</v>
      </c>
      <c r="AO1186" s="132" t="s">
        <v>41</v>
      </c>
      <c r="AQ1186" s="32"/>
      <c r="AR1186" s="32"/>
      <c r="AS1186" s="32"/>
      <c r="AT1186" s="32"/>
    </row>
    <row r="1187" spans="2:46" ht="18.649999999999999" customHeight="1" thickTop="1" thickBot="1">
      <c r="B1187" s="36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9">
        <f t="shared" ref="L1187" si="5325">IF(0=(1-$J$9*$K$9*$B1187^2),10^14,$B1187*$K$9/(1-$J$9*$K$9*$B1187^2))</f>
        <v>-1.361491237057789</v>
      </c>
      <c r="N1187" s="1">
        <f t="shared" ref="N1187" si="5326">D1187*I1187+F1187*I1190-E1187*J1187-G1187*J1190</f>
        <v>1</v>
      </c>
      <c r="O1187" s="9">
        <f t="shared" ref="O1187" si="5327">(D1187*J1187+E1187*I1187+F1187*J1190+G1187*I1190)</f>
        <v>0</v>
      </c>
      <c r="P1187" s="2">
        <f t="shared" ref="P1187" si="5328">D1187*K1187+F1187*K1190-E1187*L1187-G1187*L1190</f>
        <v>0</v>
      </c>
      <c r="Q1187" s="8">
        <f t="shared" ref="Q1187" si="5329">(D1187*L1187+E1187*K1187+F1187*L1190+G1187*K1190)</f>
        <v>-1.361491237057789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5330">N1187*S1187+P1187*S1190-O1187*T1187-Q1187*T1190</f>
        <v>6.5978883094094867</v>
      </c>
      <c r="Y1187" s="9">
        <f t="shared" ref="Y1187" si="5331">(N1187*T1187+O1187*S1187+P1187*T1190+Q1187*S1190)</f>
        <v>0</v>
      </c>
      <c r="Z1187" s="2">
        <f t="shared" ref="Z1187" si="5332">N1187*U1187+P1187*U1190-O1187*V1187-Q1187*V1190</f>
        <v>0</v>
      </c>
      <c r="AA1187" s="8">
        <f t="shared" ref="AA1187" si="5333">(N1187*V1187+O1187*U1187+P1187*V1190+Q1187*U1190)</f>
        <v>-1.361491237057789</v>
      </c>
      <c r="AB1187" s="22"/>
      <c r="AC1187" s="1">
        <v>1</v>
      </c>
      <c r="AD1187" s="9">
        <v>0</v>
      </c>
      <c r="AE1187" s="2">
        <v>0</v>
      </c>
      <c r="AF1187" s="9">
        <f t="shared" ref="AF1187" si="5334">$B1187*$AE$9</f>
        <v>2.7563460000000002</v>
      </c>
      <c r="AH1187" s="1">
        <f t="shared" ref="AH1187" si="5335">X1187*AC1187+Z1187*AC1190-Y1187*AD1187-AA1187*AD1190</f>
        <v>6.5978883094094867</v>
      </c>
      <c r="AI1187" s="9">
        <f t="shared" ref="AI1187" si="5336">(X1187*AD1187+Y1187*AC1187+Z1187*AD1190+AA1187*AC1190)</f>
        <v>0</v>
      </c>
      <c r="AJ1187" s="2">
        <f t="shared" ref="AJ1187" si="5337">X1187*AE1187+Z1187*AE1190-Y1187*AF1187-AA1187*AF1190</f>
        <v>0</v>
      </c>
      <c r="AK1187" s="8">
        <f t="shared" ref="AK1187" si="5338">(X1187*AF1187+Y1187*AE1187+Z1187*AF1190+AA1187*AE1190)</f>
        <v>16.824571813029813</v>
      </c>
      <c r="AM1187" s="26">
        <f t="shared" ref="AM1187" si="5339">20*LOG((2*$AH$9)/(($AH$9*AH1187+AJ1187+$AH$9*AH1190+AJ1190)^2+($AH$9*AI1187+AK1187+$AH$9*AI1190+AK1190)^2)^0.5)</f>
        <v>-27.852035304615306</v>
      </c>
      <c r="AO1187" s="133">
        <f t="shared" ref="AO1187" si="5340">((AI1187^2+AJ1187^2+AK1187^2+AL1187^2)/(AI1190^2+AJ1190^2+AK1190^2+AL1190^2))^0.5</f>
        <v>0.36621115912263996</v>
      </c>
      <c r="AP1187" s="13"/>
      <c r="AQ1187" s="32"/>
      <c r="AR1187" s="32"/>
      <c r="AS1187" s="32"/>
      <c r="AT1187" s="32"/>
    </row>
    <row r="1188" spans="2:46" ht="18.649999999999999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O1188" s="134"/>
      <c r="AP1188" s="33"/>
      <c r="AQ1188" s="32"/>
      <c r="AR1188" s="32"/>
      <c r="AS1188" s="32"/>
      <c r="AT1188" s="32"/>
    </row>
    <row r="1189" spans="2:46" ht="18.649999999999999" customHeight="1" thickBot="1">
      <c r="D1189" s="209" t="s">
        <v>66</v>
      </c>
      <c r="E1189" s="210"/>
      <c r="F1189" s="211" t="s">
        <v>67</v>
      </c>
      <c r="G1189" s="212"/>
      <c r="H1189" s="204"/>
      <c r="I1189" s="209" t="s">
        <v>68</v>
      </c>
      <c r="J1189" s="210"/>
      <c r="K1189" s="211" t="s">
        <v>69</v>
      </c>
      <c r="L1189" s="212"/>
      <c r="N1189" s="213" t="s">
        <v>70</v>
      </c>
      <c r="O1189" s="214"/>
      <c r="P1189" s="215" t="s">
        <v>71</v>
      </c>
      <c r="Q1189" s="216"/>
      <c r="S1189" s="209" t="s">
        <v>72</v>
      </c>
      <c r="T1189" s="210"/>
      <c r="U1189" s="211" t="s">
        <v>73</v>
      </c>
      <c r="V1189" s="212"/>
      <c r="W1189" s="22"/>
      <c r="X1189" s="213" t="s">
        <v>74</v>
      </c>
      <c r="Y1189" s="214"/>
      <c r="Z1189" s="215" t="s">
        <v>75</v>
      </c>
      <c r="AA1189" s="216"/>
      <c r="AB1189" s="22"/>
      <c r="AC1189" s="209" t="s">
        <v>76</v>
      </c>
      <c r="AD1189" s="210"/>
      <c r="AE1189" s="211" t="s">
        <v>77</v>
      </c>
      <c r="AF1189" s="212"/>
      <c r="AG1189" s="22"/>
      <c r="AH1189" s="213" t="s">
        <v>78</v>
      </c>
      <c r="AI1189" s="214"/>
      <c r="AJ1189" s="215" t="s">
        <v>79</v>
      </c>
      <c r="AK1189" s="216"/>
      <c r="AL1189" s="22"/>
      <c r="AM1189" s="44" t="s">
        <v>6</v>
      </c>
      <c r="AO1189" s="135" t="s">
        <v>42</v>
      </c>
      <c r="AP1189" s="33"/>
      <c r="AQ1189" s="32"/>
      <c r="AR1189" s="32"/>
      <c r="AS1189" s="32"/>
      <c r="AT1189" s="32"/>
    </row>
    <row r="1190" spans="2:46" ht="18.649999999999999" customHeight="1" thickTop="1" thickBot="1">
      <c r="D1190" s="1">
        <v>0</v>
      </c>
      <c r="E1190" s="8">
        <f t="shared" ref="E1190" si="5341">$E$9*$B1187</f>
        <v>1.926814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5342">D1190*I1187+F1190*I1190-E1190*J1187-G1190*J1190</f>
        <v>0</v>
      </c>
      <c r="O1190" s="9">
        <f t="shared" ref="O1190" si="5343">(D1190*J1187+E1190*I1187+F1190*J1190+G1190*I1190)</f>
        <v>1.926814</v>
      </c>
      <c r="P1190" s="2">
        <f t="shared" ref="P1190" si="5344">D1190*K1187+F1190*K1190-E1190*L1187-G1190*L1190</f>
        <v>3.6233403764402667</v>
      </c>
      <c r="Q1190" s="8">
        <f t="shared" ref="Q1190" si="5345">(D1190*L1187+E1190*K1187+F1190*L1190+G1190*K1190)</f>
        <v>0</v>
      </c>
      <c r="S1190" s="1">
        <v>0</v>
      </c>
      <c r="T1190" s="8">
        <f t="shared" ref="T1190" si="5346">$T$9*$B1187</f>
        <v>4.111586</v>
      </c>
      <c r="U1190" s="2">
        <v>1</v>
      </c>
      <c r="V1190" s="8">
        <v>0</v>
      </c>
      <c r="X1190" s="1">
        <f t="shared" ref="X1190" si="5347">N1190*S1187+P1190*S1190-O1190*T1187-Q1190*T1190</f>
        <v>0</v>
      </c>
      <c r="Y1190" s="9">
        <f t="shared" ref="Y1190" si="5348">(N1190*T1187+O1190*S1187+P1190*T1190+Q1190*S1190)</f>
        <v>16.82448956500653</v>
      </c>
      <c r="Z1190" s="2">
        <f t="shared" ref="Z1190" si="5349">N1190*U1187+P1190*U1190-O1190*V1187-Q1190*V1190</f>
        <v>3.6233403764402667</v>
      </c>
      <c r="AA1190" s="8">
        <f t="shared" ref="AA1190" si="5350">(N1190*V1187+O1190*U1187+P1190*V1190+Q1190*U1190)</f>
        <v>0</v>
      </c>
      <c r="AB1190" s="22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5351">X1190*AC1187+Z1190*AC1190-Y1190*AD1187-AA1190*AD1190</f>
        <v>0</v>
      </c>
      <c r="AI1190" s="9">
        <f t="shared" ref="AI1190" si="5352">(X1190*AD1187+Y1190*AC1187+Z1190*AD1190+AA1190*AC1190)</f>
        <v>16.82448956500653</v>
      </c>
      <c r="AJ1190" s="2">
        <f t="shared" ref="AJ1190" si="5353">X1190*AE1187+Z1190*AE1190-Y1190*AF1187-AA1190*AF1190</f>
        <v>-42.750774138107225</v>
      </c>
      <c r="AK1190" s="8">
        <f t="shared" ref="AK1190" si="5354">(X1190*AF1187+Y1190*AE1187+Z1190*AF1190+AA1190*AE1190)</f>
        <v>0</v>
      </c>
      <c r="AM1190" s="45">
        <f t="shared" ref="AM1190" si="5355">(180/PI())*ATAN(-1*(($AH$9*AJ1187+AL1187+$AH$9*AJ1190+AL1190)/($AH$9*AI1187+AK1187+$AH$9*AI1190+AK1190)))</f>
        <v>51.793776803444061</v>
      </c>
      <c r="AO1190" s="206">
        <f t="shared" ref="AO1190" si="5356">20*LOG(((($AH$9*AH1187+AJ1187-$AH$9*AH1190-AJ1190)^2+($AH$9*AI1187+AK1187-$AH$9*AI1190-AK1190)^2)/(($AH$9*AH1187+AJ1187+$AH$9*AH1190+AJ1190)^2+($AH$9*AI1187+AK1187+$AH$9*AI1190+AK1190)^2))^0.5)</f>
        <v>-7.127498047350583E-3</v>
      </c>
      <c r="AP1190" s="33"/>
      <c r="AQ1190" s="32"/>
      <c r="AR1190" s="32"/>
      <c r="AS1190" s="32"/>
      <c r="AT1190" s="32"/>
    </row>
    <row r="1191" spans="2:46" ht="18.649999999999999" customHeight="1">
      <c r="AO1191" s="33"/>
      <c r="AP1191" s="33"/>
    </row>
    <row r="1192" spans="2:46" ht="18.649999999999999" customHeight="1" thickBot="1">
      <c r="D1192" s="22" t="s">
        <v>80</v>
      </c>
      <c r="E1192" s="22"/>
      <c r="F1192" s="22"/>
      <c r="G1192" s="22"/>
      <c r="H1192" s="22"/>
      <c r="I1192" s="22" t="s">
        <v>81</v>
      </c>
      <c r="J1192" s="22"/>
      <c r="K1192" s="22"/>
      <c r="L1192" s="22"/>
      <c r="M1192" s="23"/>
      <c r="N1192" s="23"/>
      <c r="O1192" s="24" t="s">
        <v>82</v>
      </c>
      <c r="P1192" s="23"/>
      <c r="Q1192" s="23"/>
      <c r="R1192" s="23"/>
      <c r="S1192" s="22"/>
      <c r="T1192" s="22" t="s">
        <v>83</v>
      </c>
      <c r="U1192" s="23"/>
      <c r="V1192" s="23"/>
      <c r="W1192" s="23"/>
      <c r="X1192" s="23"/>
      <c r="Y1192" s="24" t="s">
        <v>84</v>
      </c>
      <c r="Z1192" s="23"/>
      <c r="AA1192" s="23"/>
      <c r="AB1192" s="23"/>
      <c r="AC1192" s="24" t="s">
        <v>85</v>
      </c>
      <c r="AD1192" s="22"/>
      <c r="AE1192" s="22"/>
      <c r="AF1192" s="22"/>
      <c r="AG1192" s="22"/>
      <c r="AH1192" s="23"/>
      <c r="AI1192" s="24" t="s">
        <v>86</v>
      </c>
      <c r="AJ1192" s="23"/>
      <c r="AK1192" s="23"/>
      <c r="AL1192" s="22"/>
    </row>
    <row r="1193" spans="2:46" ht="18.649999999999999" customHeight="1" thickBot="1">
      <c r="B1193" s="11"/>
      <c r="D1193" s="217" t="s">
        <v>55</v>
      </c>
      <c r="E1193" s="218"/>
      <c r="F1193" s="219" t="s">
        <v>56</v>
      </c>
      <c r="G1193" s="220"/>
      <c r="H1193" s="204"/>
      <c r="I1193" s="217" t="s">
        <v>87</v>
      </c>
      <c r="J1193" s="218"/>
      <c r="K1193" s="219" t="s">
        <v>88</v>
      </c>
      <c r="L1193" s="220"/>
      <c r="M1193" s="23"/>
      <c r="N1193" s="213" t="s">
        <v>57</v>
      </c>
      <c r="O1193" s="214"/>
      <c r="P1193" s="215" t="s">
        <v>58</v>
      </c>
      <c r="Q1193" s="216"/>
      <c r="R1193" s="23"/>
      <c r="S1193" s="217" t="s">
        <v>59</v>
      </c>
      <c r="T1193" s="218"/>
      <c r="U1193" s="219" t="s">
        <v>60</v>
      </c>
      <c r="V1193" s="220"/>
      <c r="W1193" s="22"/>
      <c r="X1193" s="213" t="s">
        <v>61</v>
      </c>
      <c r="Y1193" s="214"/>
      <c r="Z1193" s="215" t="s">
        <v>62</v>
      </c>
      <c r="AA1193" s="216"/>
      <c r="AB1193" s="22"/>
      <c r="AC1193" s="217" t="s">
        <v>63</v>
      </c>
      <c r="AD1193" s="218"/>
      <c r="AE1193" s="219" t="s">
        <v>89</v>
      </c>
      <c r="AF1193" s="220"/>
      <c r="AG1193" s="22"/>
      <c r="AH1193" s="213" t="s">
        <v>64</v>
      </c>
      <c r="AI1193" s="214"/>
      <c r="AJ1193" s="215" t="s">
        <v>65</v>
      </c>
      <c r="AK1193" s="216"/>
      <c r="AL1193" s="22"/>
      <c r="AM1193" s="25" t="s">
        <v>2</v>
      </c>
      <c r="AO1193" s="132" t="s">
        <v>41</v>
      </c>
      <c r="AQ1193" s="32"/>
      <c r="AR1193" s="32"/>
      <c r="AS1193" s="32"/>
      <c r="AT1193" s="32"/>
    </row>
    <row r="1194" spans="2:46" ht="18.649999999999999" customHeight="1" thickTop="1" thickBot="1">
      <c r="B1194" s="36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9">
        <f t="shared" ref="L1194" si="5357">IF(0=(1-$J$9*$K$9*$B1194^2),10^14,$B1194*$K$9/(1-$J$9*$K$9*$B1194^2))</f>
        <v>-1.3470129700873172</v>
      </c>
      <c r="N1194" s="1">
        <f t="shared" ref="N1194" si="5358">D1194*I1194+F1194*I1197-E1194*J1194-G1194*J1197</f>
        <v>1</v>
      </c>
      <c r="O1194" s="9">
        <f t="shared" ref="O1194" si="5359">(D1194*J1194+E1194*I1194+F1194*J1197+G1194*I1197)</f>
        <v>0</v>
      </c>
      <c r="P1194" s="2">
        <f t="shared" ref="P1194" si="5360">D1194*K1194+F1194*K1197-E1194*L1194-G1194*L1197</f>
        <v>0</v>
      </c>
      <c r="Q1194" s="8">
        <f t="shared" ref="Q1194" si="5361">(D1194*L1194+E1194*K1194+F1194*L1197+G1194*K1197)</f>
        <v>-1.3470129700873172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5362">N1194*S1194+P1194*S1197-O1194*T1194-Q1194*T1197</f>
        <v>6.5709382559213694</v>
      </c>
      <c r="Y1194" s="9">
        <f t="shared" ref="Y1194" si="5363">(N1194*T1194+O1194*S1194+P1194*T1197+Q1194*S1197)</f>
        <v>0</v>
      </c>
      <c r="Z1194" s="2">
        <f t="shared" ref="Z1194" si="5364">N1194*U1194+P1194*U1197-O1194*V1194-Q1194*V1197</f>
        <v>0</v>
      </c>
      <c r="AA1194" s="8">
        <f t="shared" ref="AA1194" si="5365">(N1194*V1194+O1194*U1194+P1194*V1197+Q1194*U1197)</f>
        <v>-1.3470129700873172</v>
      </c>
      <c r="AB1194" s="22"/>
      <c r="AC1194" s="1">
        <v>1</v>
      </c>
      <c r="AD1194" s="9">
        <v>0</v>
      </c>
      <c r="AE1194" s="2">
        <v>0</v>
      </c>
      <c r="AF1194" s="9">
        <f t="shared" ref="AF1194" si="5366">$B1194*$AE$9</f>
        <v>2.7725597999999998</v>
      </c>
      <c r="AH1194" s="1">
        <f t="shared" ref="AH1194" si="5367">X1194*AC1194+Z1194*AC1197-Y1194*AD1194-AA1194*AD1197</f>
        <v>6.5709382559213694</v>
      </c>
      <c r="AI1194" s="9">
        <f t="shared" ref="AI1194" si="5368">(X1194*AD1194+Y1194*AC1194+Z1194*AD1197+AA1194*AC1197)</f>
        <v>0</v>
      </c>
      <c r="AJ1194" s="2">
        <f t="shared" ref="AJ1194" si="5369">X1194*AE1194+Z1194*AE1197-Y1194*AF1194-AA1194*AF1197</f>
        <v>0</v>
      </c>
      <c r="AK1194" s="8">
        <f t="shared" ref="AK1194" si="5370">(X1194*AF1194+Y1194*AE1194+Z1194*AF1197+AA1194*AE1197)</f>
        <v>16.871306286562383</v>
      </c>
      <c r="AM1194" s="26">
        <f t="shared" ref="AM1194" si="5371">20*LOG((2*$AH$9)/(($AH$9*AH1194+AJ1194+$AH$9*AH1197+AJ1197)^2+($AH$9*AI1194+AK1194+$AH$9*AI1197+AK1197)^2)^0.5)</f>
        <v>-27.919957064368766</v>
      </c>
      <c r="AO1194" s="133">
        <f t="shared" ref="AO1194" si="5372">((AI1194^2+AJ1194^2+AK1194^2+AL1194^2)/(AI1197^2+AJ1197^2+AK1197^2+AL1197^2))^0.5</f>
        <v>0.3640319459235597</v>
      </c>
      <c r="AP1194" s="13"/>
      <c r="AQ1194" s="32"/>
      <c r="AR1194" s="32"/>
      <c r="AS1194" s="32"/>
      <c r="AT1194" s="32"/>
    </row>
    <row r="1195" spans="2:46" ht="18.649999999999999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O1195" s="134"/>
      <c r="AP1195" s="33"/>
      <c r="AQ1195" s="32"/>
      <c r="AR1195" s="32"/>
      <c r="AS1195" s="32"/>
      <c r="AT1195" s="32"/>
    </row>
    <row r="1196" spans="2:46" ht="18.649999999999999" customHeight="1" thickBot="1">
      <c r="D1196" s="209" t="s">
        <v>66</v>
      </c>
      <c r="E1196" s="210"/>
      <c r="F1196" s="211" t="s">
        <v>67</v>
      </c>
      <c r="G1196" s="212"/>
      <c r="H1196" s="204"/>
      <c r="I1196" s="209" t="s">
        <v>68</v>
      </c>
      <c r="J1196" s="210"/>
      <c r="K1196" s="211" t="s">
        <v>69</v>
      </c>
      <c r="L1196" s="212"/>
      <c r="N1196" s="213" t="s">
        <v>70</v>
      </c>
      <c r="O1196" s="214"/>
      <c r="P1196" s="215" t="s">
        <v>71</v>
      </c>
      <c r="Q1196" s="216"/>
      <c r="S1196" s="209" t="s">
        <v>72</v>
      </c>
      <c r="T1196" s="210"/>
      <c r="U1196" s="211" t="s">
        <v>73</v>
      </c>
      <c r="V1196" s="212"/>
      <c r="W1196" s="22"/>
      <c r="X1196" s="213" t="s">
        <v>74</v>
      </c>
      <c r="Y1196" s="214"/>
      <c r="Z1196" s="215" t="s">
        <v>75</v>
      </c>
      <c r="AA1196" s="216"/>
      <c r="AB1196" s="22"/>
      <c r="AC1196" s="209" t="s">
        <v>76</v>
      </c>
      <c r="AD1196" s="210"/>
      <c r="AE1196" s="211" t="s">
        <v>77</v>
      </c>
      <c r="AF1196" s="212"/>
      <c r="AG1196" s="22"/>
      <c r="AH1196" s="213" t="s">
        <v>78</v>
      </c>
      <c r="AI1196" s="214"/>
      <c r="AJ1196" s="215" t="s">
        <v>79</v>
      </c>
      <c r="AK1196" s="216"/>
      <c r="AL1196" s="22"/>
      <c r="AM1196" s="44" t="s">
        <v>6</v>
      </c>
      <c r="AO1196" s="135" t="s">
        <v>42</v>
      </c>
      <c r="AP1196" s="33"/>
      <c r="AQ1196" s="32"/>
      <c r="AR1196" s="32"/>
      <c r="AS1196" s="32"/>
      <c r="AT1196" s="32"/>
    </row>
    <row r="1197" spans="2:46" ht="18.649999999999999" customHeight="1" thickTop="1" thickBot="1">
      <c r="D1197" s="1">
        <v>0</v>
      </c>
      <c r="E1197" s="8">
        <f t="shared" ref="E1197" si="5373">$E$9*$B1194</f>
        <v>1.9381482000000001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5374">D1197*I1194+F1197*I1197-E1197*J1194-G1197*J1197</f>
        <v>0</v>
      </c>
      <c r="O1197" s="9">
        <f t="shared" ref="O1197" si="5375">(D1197*J1194+E1197*I1194+F1197*J1197+G1197*I1197)</f>
        <v>1.9381482000000001</v>
      </c>
      <c r="P1197" s="2">
        <f t="shared" ref="P1197" si="5376">D1197*K1194+F1197*K1197-E1197*L1194-G1197*L1197</f>
        <v>3.610710763351388</v>
      </c>
      <c r="Q1197" s="8">
        <f t="shared" ref="Q1197" si="5377">(D1197*L1194+E1197*K1194+F1197*L1197+G1197*K1197)</f>
        <v>0</v>
      </c>
      <c r="S1197" s="1">
        <v>0</v>
      </c>
      <c r="T1197" s="8">
        <f t="shared" ref="T1197" si="5378">$T$9*$B1194</f>
        <v>4.1357717999999997</v>
      </c>
      <c r="U1197" s="2">
        <v>1</v>
      </c>
      <c r="V1197" s="8">
        <v>0</v>
      </c>
      <c r="X1197" s="1">
        <f t="shared" ref="X1197" si="5379">N1197*S1194+P1197*S1197-O1197*T1194-Q1197*T1197</f>
        <v>0</v>
      </c>
      <c r="Y1197" s="9">
        <f t="shared" ref="Y1197" si="5380">(N1197*T1194+O1197*S1194+P1197*T1197+Q1197*S1197)</f>
        <v>16.871223953025144</v>
      </c>
      <c r="Z1197" s="2">
        <f t="shared" ref="Z1197" si="5381">N1197*U1194+P1197*U1197-O1197*V1194-Q1197*V1197</f>
        <v>3.610710763351388</v>
      </c>
      <c r="AA1197" s="8">
        <f t="shared" ref="AA1197" si="5382">(N1197*V1194+O1197*U1194+P1197*V1197+Q1197*U1197)</f>
        <v>0</v>
      </c>
      <c r="AB1197" s="22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5383">X1197*AC1194+Z1197*AC1197-Y1197*AD1194-AA1197*AD1197</f>
        <v>0</v>
      </c>
      <c r="AI1197" s="9">
        <f t="shared" ref="AI1197" si="5384">(X1197*AD1194+Y1197*AC1194+Z1197*AD1197+AA1197*AC1197)</f>
        <v>16.871223953025144</v>
      </c>
      <c r="AJ1197" s="2">
        <f t="shared" ref="AJ1197" si="5385">X1197*AE1194+Z1197*AE1197-Y1197*AF1194-AA1197*AF1197</f>
        <v>-43.165766545603212</v>
      </c>
      <c r="AK1197" s="8">
        <f t="shared" ref="AK1197" si="5386">(X1197*AF1194+Y1197*AE1194+Z1197*AF1197+AA1197*AE1197)</f>
        <v>0</v>
      </c>
      <c r="AM1197" s="45">
        <f t="shared" ref="AM1197" si="5387">(180/PI())*ATAN(-1*(($AH$9*AJ1194+AL1194+$AH$9*AJ1197+AL1197)/($AH$9*AI1194+AK1194+$AH$9*AI1197+AK1197)))</f>
        <v>51.985383347726341</v>
      </c>
      <c r="AO1197" s="206">
        <f t="shared" ref="AO1197" si="5388">20*LOG(((($AH$9*AH1194+AJ1194-$AH$9*AH1197-AJ1197)^2+($AH$9*AI1194+AK1194-$AH$9*AI1197-AK1197)^2)/(($AH$9*AH1194+AJ1194+$AH$9*AH1197+AJ1197)^2+($AH$9*AI1194+AK1194+$AH$9*AI1197+AK1197)^2))^0.5)</f>
        <v>-7.0168048449094052E-3</v>
      </c>
      <c r="AP1197" s="33"/>
      <c r="AQ1197" s="32"/>
      <c r="AR1197" s="32"/>
      <c r="AS1197" s="32"/>
      <c r="AT1197" s="32"/>
    </row>
    <row r="1198" spans="2:46" ht="18.649999999999999" customHeight="1">
      <c r="AO1198" s="33"/>
      <c r="AP1198" s="33"/>
    </row>
    <row r="1199" spans="2:46" ht="18.649999999999999" customHeight="1" thickBot="1">
      <c r="D1199" s="22" t="s">
        <v>80</v>
      </c>
      <c r="E1199" s="22"/>
      <c r="F1199" s="22"/>
      <c r="G1199" s="22"/>
      <c r="H1199" s="22"/>
      <c r="I1199" s="22" t="s">
        <v>81</v>
      </c>
      <c r="J1199" s="22"/>
      <c r="K1199" s="22"/>
      <c r="L1199" s="22"/>
      <c r="M1199" s="23"/>
      <c r="N1199" s="23"/>
      <c r="O1199" s="24" t="s">
        <v>82</v>
      </c>
      <c r="P1199" s="23"/>
      <c r="Q1199" s="23"/>
      <c r="R1199" s="23"/>
      <c r="S1199" s="22"/>
      <c r="T1199" s="22" t="s">
        <v>83</v>
      </c>
      <c r="U1199" s="23"/>
      <c r="V1199" s="23"/>
      <c r="W1199" s="23"/>
      <c r="X1199" s="23"/>
      <c r="Y1199" s="24" t="s">
        <v>84</v>
      </c>
      <c r="Z1199" s="23"/>
      <c r="AA1199" s="23"/>
      <c r="AB1199" s="23"/>
      <c r="AC1199" s="24" t="s">
        <v>85</v>
      </c>
      <c r="AD1199" s="22"/>
      <c r="AE1199" s="22"/>
      <c r="AF1199" s="22"/>
      <c r="AG1199" s="22"/>
      <c r="AH1199" s="23"/>
      <c r="AI1199" s="24" t="s">
        <v>86</v>
      </c>
      <c r="AJ1199" s="23"/>
      <c r="AK1199" s="23"/>
      <c r="AL1199" s="22"/>
    </row>
    <row r="1200" spans="2:46" ht="18.649999999999999" customHeight="1" thickBot="1">
      <c r="B1200" s="11"/>
      <c r="D1200" s="217" t="s">
        <v>55</v>
      </c>
      <c r="E1200" s="218"/>
      <c r="F1200" s="219" t="s">
        <v>56</v>
      </c>
      <c r="G1200" s="220"/>
      <c r="H1200" s="204"/>
      <c r="I1200" s="217" t="s">
        <v>87</v>
      </c>
      <c r="J1200" s="218"/>
      <c r="K1200" s="219" t="s">
        <v>88</v>
      </c>
      <c r="L1200" s="220"/>
      <c r="M1200" s="23"/>
      <c r="N1200" s="213" t="s">
        <v>57</v>
      </c>
      <c r="O1200" s="214"/>
      <c r="P1200" s="215" t="s">
        <v>58</v>
      </c>
      <c r="Q1200" s="216"/>
      <c r="R1200" s="23"/>
      <c r="S1200" s="217" t="s">
        <v>59</v>
      </c>
      <c r="T1200" s="218"/>
      <c r="U1200" s="219" t="s">
        <v>60</v>
      </c>
      <c r="V1200" s="220"/>
      <c r="W1200" s="22"/>
      <c r="X1200" s="213" t="s">
        <v>61</v>
      </c>
      <c r="Y1200" s="214"/>
      <c r="Z1200" s="215" t="s">
        <v>62</v>
      </c>
      <c r="AA1200" s="216"/>
      <c r="AB1200" s="22"/>
      <c r="AC1200" s="217" t="s">
        <v>63</v>
      </c>
      <c r="AD1200" s="218"/>
      <c r="AE1200" s="219" t="s">
        <v>89</v>
      </c>
      <c r="AF1200" s="220"/>
      <c r="AG1200" s="22"/>
      <c r="AH1200" s="213" t="s">
        <v>64</v>
      </c>
      <c r="AI1200" s="214"/>
      <c r="AJ1200" s="215" t="s">
        <v>65</v>
      </c>
      <c r="AK1200" s="216"/>
      <c r="AL1200" s="22"/>
      <c r="AM1200" s="25" t="s">
        <v>2</v>
      </c>
      <c r="AO1200" s="132" t="s">
        <v>41</v>
      </c>
      <c r="AQ1200" s="32"/>
      <c r="AR1200" s="32"/>
      <c r="AS1200" s="32"/>
      <c r="AT1200" s="32"/>
    </row>
    <row r="1201" spans="2:46" ht="18.649999999999999" customHeight="1" thickTop="1" thickBot="1">
      <c r="B1201" s="36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9">
        <f t="shared" ref="L1201" si="5389">IF(0=(1-$J$9*$K$9*$B1201^2),10^14,$B1201*$K$9/(1-$J$9*$K$9*$B1201^2))</f>
        <v>-1.3328761971533618</v>
      </c>
      <c r="N1201" s="1">
        <f t="shared" ref="N1201" si="5390">D1201*I1201+F1201*I1204-E1201*J1201-G1201*J1204</f>
        <v>1</v>
      </c>
      <c r="O1201" s="9">
        <f t="shared" ref="O1201" si="5391">(D1201*J1201+E1201*I1201+F1201*J1204+G1201*I1204)</f>
        <v>0</v>
      </c>
      <c r="P1201" s="2">
        <f t="shared" ref="P1201" si="5392">D1201*K1201+F1201*K1204-E1201*L1201-G1201*L1204</f>
        <v>0</v>
      </c>
      <c r="Q1201" s="8">
        <f t="shared" ref="Q1201" si="5393">(D1201*L1201+E1201*K1201+F1201*L1204+G1201*K1204)</f>
        <v>-1.3328761971533618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5394">N1201*S1201+P1201*S1204-O1201*T1201-Q1201*T1204</f>
        <v>6.5447084662072266</v>
      </c>
      <c r="Y1201" s="9">
        <f t="shared" ref="Y1201" si="5395">(N1201*T1201+O1201*S1201+P1201*T1204+Q1201*S1204)</f>
        <v>0</v>
      </c>
      <c r="Z1201" s="2">
        <f t="shared" ref="Z1201" si="5396">N1201*U1201+P1201*U1204-O1201*V1201-Q1201*V1204</f>
        <v>0</v>
      </c>
      <c r="AA1201" s="8">
        <f t="shared" ref="AA1201" si="5397">(N1201*V1201+O1201*U1201+P1201*V1204+Q1201*U1204)</f>
        <v>-1.3328761971533618</v>
      </c>
      <c r="AB1201" s="22"/>
      <c r="AC1201" s="1">
        <v>1</v>
      </c>
      <c r="AD1201" s="9">
        <v>0</v>
      </c>
      <c r="AE1201" s="2">
        <v>0</v>
      </c>
      <c r="AF1201" s="9">
        <f t="shared" ref="AF1201" si="5398">$B1201*$AE$9</f>
        <v>2.7887735999999999</v>
      </c>
      <c r="AH1201" s="1">
        <f t="shared" ref="AH1201" si="5399">X1201*AC1201+Z1201*AC1204-Y1201*AD1201-AA1201*AD1204</f>
        <v>6.5447084662072266</v>
      </c>
      <c r="AI1201" s="9">
        <f t="shared" ref="AI1201" si="5400">(X1201*AD1201+Y1201*AC1201+Z1201*AD1204+AA1201*AC1204)</f>
        <v>0</v>
      </c>
      <c r="AJ1201" s="2">
        <f t="shared" ref="AJ1201" si="5401">X1201*AE1201+Z1201*AE1204-Y1201*AF1201-AA1201*AF1204</f>
        <v>0</v>
      </c>
      <c r="AK1201" s="8">
        <f t="shared" ref="AK1201" si="5402">(X1201*AF1201+Y1201*AE1201+Z1201*AF1204+AA1201*AE1204)</f>
        <v>16.918833993101845</v>
      </c>
      <c r="AM1201" s="26">
        <f t="shared" ref="AM1201" si="5403">20*LOG((2*$AH$9)/(($AH$9*AH1201+AJ1201+$AH$9*AH1204+AJ1204)^2+($AH$9*AI1201+AK1201+$AH$9*AI1204+AK1204)^2)^0.5)</f>
        <v>-27.988063755951657</v>
      </c>
      <c r="AO1201" s="133">
        <f t="shared" ref="AO1201" si="5404">((AI1201^2+AJ1201^2+AK1201^2+AL1201^2)/(AI1204^2+AJ1204^2+AK1204^2+AL1204^2))^0.5</f>
        <v>0.3618786927350286</v>
      </c>
      <c r="AP1201" s="13"/>
      <c r="AQ1201" s="32"/>
      <c r="AR1201" s="32"/>
      <c r="AS1201" s="32"/>
      <c r="AT1201" s="32"/>
    </row>
    <row r="1202" spans="2:46" ht="18.649999999999999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O1202" s="134"/>
      <c r="AP1202" s="33"/>
      <c r="AQ1202" s="32"/>
      <c r="AR1202" s="32"/>
      <c r="AS1202" s="32"/>
      <c r="AT1202" s="32"/>
    </row>
    <row r="1203" spans="2:46" ht="18.649999999999999" customHeight="1" thickBot="1">
      <c r="D1203" s="209" t="s">
        <v>66</v>
      </c>
      <c r="E1203" s="210"/>
      <c r="F1203" s="211" t="s">
        <v>67</v>
      </c>
      <c r="G1203" s="212"/>
      <c r="H1203" s="204"/>
      <c r="I1203" s="209" t="s">
        <v>68</v>
      </c>
      <c r="J1203" s="210"/>
      <c r="K1203" s="211" t="s">
        <v>69</v>
      </c>
      <c r="L1203" s="212"/>
      <c r="N1203" s="213" t="s">
        <v>70</v>
      </c>
      <c r="O1203" s="214"/>
      <c r="P1203" s="215" t="s">
        <v>71</v>
      </c>
      <c r="Q1203" s="216"/>
      <c r="S1203" s="209" t="s">
        <v>72</v>
      </c>
      <c r="T1203" s="210"/>
      <c r="U1203" s="211" t="s">
        <v>73</v>
      </c>
      <c r="V1203" s="212"/>
      <c r="W1203" s="22"/>
      <c r="X1203" s="213" t="s">
        <v>74</v>
      </c>
      <c r="Y1203" s="214"/>
      <c r="Z1203" s="215" t="s">
        <v>75</v>
      </c>
      <c r="AA1203" s="216"/>
      <c r="AB1203" s="22"/>
      <c r="AC1203" s="209" t="s">
        <v>76</v>
      </c>
      <c r="AD1203" s="210"/>
      <c r="AE1203" s="211" t="s">
        <v>77</v>
      </c>
      <c r="AF1203" s="212"/>
      <c r="AG1203" s="22"/>
      <c r="AH1203" s="213" t="s">
        <v>78</v>
      </c>
      <c r="AI1203" s="214"/>
      <c r="AJ1203" s="215" t="s">
        <v>79</v>
      </c>
      <c r="AK1203" s="216"/>
      <c r="AL1203" s="22"/>
      <c r="AM1203" s="44" t="s">
        <v>6</v>
      </c>
      <c r="AO1203" s="135" t="s">
        <v>42</v>
      </c>
      <c r="AP1203" s="33"/>
      <c r="AQ1203" s="32"/>
      <c r="AR1203" s="32"/>
      <c r="AS1203" s="32"/>
      <c r="AT1203" s="32"/>
    </row>
    <row r="1204" spans="2:46" ht="18.649999999999999" customHeight="1" thickTop="1" thickBot="1">
      <c r="D1204" s="1">
        <v>0</v>
      </c>
      <c r="E1204" s="8">
        <f t="shared" ref="E1204" si="5405">$E$9*$B1201</f>
        <v>1.9494824000000002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5406">D1204*I1201+F1204*I1204-E1204*J1201-G1204*J1204</f>
        <v>0</v>
      </c>
      <c r="O1204" s="9">
        <f t="shared" ref="O1204" si="5407">(D1204*J1201+E1204*I1201+F1204*J1204+G1204*I1204)</f>
        <v>1.9494824000000002</v>
      </c>
      <c r="P1204" s="2">
        <f t="shared" ref="P1204" si="5408">D1204*K1201+F1204*K1204-E1204*L1201-G1204*L1204</f>
        <v>3.5984186877294091</v>
      </c>
      <c r="Q1204" s="8">
        <f t="shared" ref="Q1204" si="5409">(D1204*L1201+E1204*K1201+F1204*L1204+G1204*K1204)</f>
        <v>0</v>
      </c>
      <c r="S1204" s="1">
        <v>0</v>
      </c>
      <c r="T1204" s="8">
        <f t="shared" ref="T1204" si="5410">$T$9*$B1201</f>
        <v>4.1599576000000003</v>
      </c>
      <c r="U1204" s="2">
        <v>1</v>
      </c>
      <c r="V1204" s="8">
        <v>0</v>
      </c>
      <c r="X1204" s="1">
        <f t="shared" ref="X1204" si="5411">N1204*S1201+P1204*S1204-O1204*T1201-Q1204*T1204</f>
        <v>0</v>
      </c>
      <c r="Y1204" s="9">
        <f t="shared" ref="Y1204" si="5412">(N1204*T1201+O1204*S1201+P1204*T1204+Q1204*S1204)</f>
        <v>16.918751568001984</v>
      </c>
      <c r="Z1204" s="2">
        <f t="shared" ref="Z1204" si="5413">N1204*U1201+P1204*U1204-O1204*V1201-Q1204*V1204</f>
        <v>3.5984186877294091</v>
      </c>
      <c r="AA1204" s="8">
        <f t="shared" ref="AA1204" si="5414">(N1204*V1201+O1204*U1201+P1204*V1204+Q1204*U1204)</f>
        <v>0</v>
      </c>
      <c r="AB1204" s="22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5415">X1204*AC1201+Z1204*AC1204-Y1204*AD1201-AA1204*AD1204</f>
        <v>0</v>
      </c>
      <c r="AI1204" s="9">
        <f t="shared" ref="AI1204" si="5416">(X1204*AD1201+Y1204*AC1201+Z1204*AD1204+AA1204*AC1204)</f>
        <v>16.918751568001984</v>
      </c>
      <c r="AJ1204" s="2">
        <f t="shared" ref="AJ1204" si="5417">X1204*AE1201+Z1204*AE1204-Y1204*AF1201-AA1204*AF1204</f>
        <v>-43.584149030073128</v>
      </c>
      <c r="AK1204" s="8">
        <f t="shared" ref="AK1204" si="5418">(X1204*AF1201+Y1204*AE1201+Z1204*AF1204+AA1204*AE1204)</f>
        <v>0</v>
      </c>
      <c r="AM1204" s="45">
        <f t="shared" ref="AM1204" si="5419">(180/PI())*ATAN(-1*(($AH$9*AJ1201+AL1201+$AH$9*AJ1204+AL1204)/($AH$9*AI1201+AK1201+$AH$9*AI1204+AK1204)))</f>
        <v>52.175176807045631</v>
      </c>
      <c r="AO1204" s="206">
        <f t="shared" ref="AO1204" si="5420">20*LOG(((($AH$9*AH1201+AJ1201-$AH$9*AH1204-AJ1204)^2+($AH$9*AI1201+AK1201-$AH$9*AI1204-AK1204)^2)/(($AH$9*AH1201+AJ1201+$AH$9*AH1204+AJ1204)^2+($AH$9*AI1201+AK1201+$AH$9*AI1204+AK1204)^2))^0.5)</f>
        <v>-6.9075377465275187E-3</v>
      </c>
      <c r="AP1204" s="33"/>
      <c r="AQ1204" s="32"/>
      <c r="AR1204" s="32"/>
      <c r="AS1204" s="32"/>
      <c r="AT1204" s="32"/>
    </row>
    <row r="1205" spans="2:46" ht="18.649999999999999" customHeight="1">
      <c r="AO1205" s="33"/>
      <c r="AP1205" s="33"/>
    </row>
    <row r="1206" spans="2:46" ht="18.649999999999999" customHeight="1" thickBot="1">
      <c r="D1206" s="22" t="s">
        <v>80</v>
      </c>
      <c r="E1206" s="22"/>
      <c r="F1206" s="22"/>
      <c r="G1206" s="22"/>
      <c r="H1206" s="22"/>
      <c r="I1206" s="22" t="s">
        <v>81</v>
      </c>
      <c r="J1206" s="22"/>
      <c r="K1206" s="22"/>
      <c r="L1206" s="22"/>
      <c r="M1206" s="23"/>
      <c r="N1206" s="23"/>
      <c r="O1206" s="24" t="s">
        <v>82</v>
      </c>
      <c r="P1206" s="23"/>
      <c r="Q1206" s="23"/>
      <c r="R1206" s="23"/>
      <c r="S1206" s="22"/>
      <c r="T1206" s="22" t="s">
        <v>83</v>
      </c>
      <c r="U1206" s="23"/>
      <c r="V1206" s="23"/>
      <c r="W1206" s="23"/>
      <c r="X1206" s="23"/>
      <c r="Y1206" s="24" t="s">
        <v>84</v>
      </c>
      <c r="Z1206" s="23"/>
      <c r="AA1206" s="23"/>
      <c r="AB1206" s="23"/>
      <c r="AC1206" s="24" t="s">
        <v>85</v>
      </c>
      <c r="AD1206" s="22"/>
      <c r="AE1206" s="22"/>
      <c r="AF1206" s="22"/>
      <c r="AG1206" s="22"/>
      <c r="AH1206" s="23"/>
      <c r="AI1206" s="24" t="s">
        <v>86</v>
      </c>
      <c r="AJ1206" s="23"/>
      <c r="AK1206" s="23"/>
      <c r="AL1206" s="22"/>
    </row>
    <row r="1207" spans="2:46" ht="18.649999999999999" customHeight="1" thickBot="1">
      <c r="B1207" s="11"/>
      <c r="D1207" s="217" t="s">
        <v>55</v>
      </c>
      <c r="E1207" s="218"/>
      <c r="F1207" s="219" t="s">
        <v>56</v>
      </c>
      <c r="G1207" s="220"/>
      <c r="H1207" s="204"/>
      <c r="I1207" s="217" t="s">
        <v>87</v>
      </c>
      <c r="J1207" s="218"/>
      <c r="K1207" s="219" t="s">
        <v>88</v>
      </c>
      <c r="L1207" s="220"/>
      <c r="M1207" s="23"/>
      <c r="N1207" s="213" t="s">
        <v>57</v>
      </c>
      <c r="O1207" s="214"/>
      <c r="P1207" s="215" t="s">
        <v>58</v>
      </c>
      <c r="Q1207" s="216"/>
      <c r="R1207" s="23"/>
      <c r="S1207" s="217" t="s">
        <v>59</v>
      </c>
      <c r="T1207" s="218"/>
      <c r="U1207" s="219" t="s">
        <v>60</v>
      </c>
      <c r="V1207" s="220"/>
      <c r="W1207" s="22"/>
      <c r="X1207" s="213" t="s">
        <v>61</v>
      </c>
      <c r="Y1207" s="214"/>
      <c r="Z1207" s="215" t="s">
        <v>62</v>
      </c>
      <c r="AA1207" s="216"/>
      <c r="AB1207" s="22"/>
      <c r="AC1207" s="217" t="s">
        <v>63</v>
      </c>
      <c r="AD1207" s="218"/>
      <c r="AE1207" s="219" t="s">
        <v>89</v>
      </c>
      <c r="AF1207" s="220"/>
      <c r="AG1207" s="22"/>
      <c r="AH1207" s="213" t="s">
        <v>64</v>
      </c>
      <c r="AI1207" s="214"/>
      <c r="AJ1207" s="215" t="s">
        <v>65</v>
      </c>
      <c r="AK1207" s="216"/>
      <c r="AL1207" s="22"/>
      <c r="AM1207" s="25" t="s">
        <v>2</v>
      </c>
      <c r="AO1207" s="132" t="s">
        <v>41</v>
      </c>
      <c r="AQ1207" s="32"/>
      <c r="AR1207" s="32"/>
      <c r="AS1207" s="32"/>
      <c r="AT1207" s="32"/>
    </row>
    <row r="1208" spans="2:46" ht="18.649999999999999" customHeight="1" thickTop="1" thickBot="1">
      <c r="B1208" s="36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9">
        <f t="shared" ref="L1208" si="5421">IF(0=(1-$J$9*$K$9*$B1208^2),10^14,$B1208*$K$9/(1-$J$9*$K$9*$B1208^2))</f>
        <v>-1.3190684936203152</v>
      </c>
      <c r="N1208" s="1">
        <f t="shared" ref="N1208" si="5422">D1208*I1208+F1208*I1211-E1208*J1208-G1208*J1211</f>
        <v>1</v>
      </c>
      <c r="O1208" s="9">
        <f t="shared" ref="O1208" si="5423">(D1208*J1208+E1208*I1208+F1208*J1211+G1208*I1211)</f>
        <v>0</v>
      </c>
      <c r="P1208" s="2">
        <f t="shared" ref="P1208" si="5424">D1208*K1208+F1208*K1211-E1208*L1208-G1208*L1211</f>
        <v>0</v>
      </c>
      <c r="Q1208" s="8">
        <f t="shared" ref="Q1208" si="5425">(D1208*L1208+E1208*K1208+F1208*L1211+G1208*K1211)</f>
        <v>-1.3190684936203152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5426">N1208*S1208+P1208*S1211-O1208*T1208-Q1208*T1211</f>
        <v>6.5191717317293838</v>
      </c>
      <c r="Y1208" s="9">
        <f t="shared" ref="Y1208" si="5427">(N1208*T1208+O1208*S1208+P1208*T1211+Q1208*S1211)</f>
        <v>0</v>
      </c>
      <c r="Z1208" s="2">
        <f t="shared" ref="Z1208" si="5428">N1208*U1208+P1208*U1211-O1208*V1208-Q1208*V1211</f>
        <v>0</v>
      </c>
      <c r="AA1208" s="8">
        <f t="shared" ref="AA1208" si="5429">(N1208*V1208+O1208*U1208+P1208*V1211+Q1208*U1211)</f>
        <v>-1.3190684936203152</v>
      </c>
      <c r="AB1208" s="22"/>
      <c r="AC1208" s="1">
        <v>1</v>
      </c>
      <c r="AD1208" s="9">
        <v>0</v>
      </c>
      <c r="AE1208" s="2">
        <v>0</v>
      </c>
      <c r="AF1208" s="9">
        <f t="shared" ref="AF1208" si="5430">$B1208*$AE$9</f>
        <v>2.8049873999999999</v>
      </c>
      <c r="AH1208" s="1">
        <f t="shared" ref="AH1208" si="5431">X1208*AC1208+Z1208*AC1211-Y1208*AD1208-AA1208*AD1211</f>
        <v>6.5191717317293838</v>
      </c>
      <c r="AI1208" s="9">
        <f t="shared" ref="AI1208" si="5432">(X1208*AD1208+Y1208*AC1208+Z1208*AD1211+AA1208*AC1211)</f>
        <v>0</v>
      </c>
      <c r="AJ1208" s="2">
        <f t="shared" ref="AJ1208" si="5433">X1208*AE1208+Z1208*AE1211-Y1208*AF1208-AA1208*AF1211</f>
        <v>0</v>
      </c>
      <c r="AK1208" s="8">
        <f t="shared" ref="AK1208" si="5434">(X1208*AF1208+Y1208*AE1208+Z1208*AF1211+AA1208*AE1211)</f>
        <v>16.967126072316788</v>
      </c>
      <c r="AM1208" s="26">
        <f t="shared" ref="AM1208" si="5435">20*LOG((2*$AH$9)/(($AH$9*AH1208+AJ1208+$AH$9*AH1211+AJ1211)^2+($AH$9*AI1208+AK1208+$AH$9*AI1211+AK1211)^2)^0.5)</f>
        <v>-28.056337194468274</v>
      </c>
      <c r="AO1208" s="133">
        <f t="shared" ref="AO1208" si="5436">((AI1208^2+AJ1208^2+AK1208^2+AL1208^2)/(AI1211^2+AJ1211^2+AK1211^2+AL1211^2))^0.5</f>
        <v>0.35975093549854437</v>
      </c>
      <c r="AP1208" s="13"/>
      <c r="AQ1208" s="32"/>
      <c r="AR1208" s="32"/>
      <c r="AS1208" s="32"/>
      <c r="AT1208" s="32"/>
    </row>
    <row r="1209" spans="2:46" ht="18.649999999999999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O1209" s="134"/>
      <c r="AP1209" s="33"/>
      <c r="AQ1209" s="32"/>
      <c r="AR1209" s="32"/>
      <c r="AS1209" s="32"/>
      <c r="AT1209" s="32"/>
    </row>
    <row r="1210" spans="2:46" ht="18.649999999999999" customHeight="1" thickBot="1">
      <c r="D1210" s="209" t="s">
        <v>66</v>
      </c>
      <c r="E1210" s="210"/>
      <c r="F1210" s="211" t="s">
        <v>67</v>
      </c>
      <c r="G1210" s="212"/>
      <c r="H1210" s="204"/>
      <c r="I1210" s="209" t="s">
        <v>68</v>
      </c>
      <c r="J1210" s="210"/>
      <c r="K1210" s="211" t="s">
        <v>69</v>
      </c>
      <c r="L1210" s="212"/>
      <c r="N1210" s="213" t="s">
        <v>70</v>
      </c>
      <c r="O1210" s="214"/>
      <c r="P1210" s="215" t="s">
        <v>71</v>
      </c>
      <c r="Q1210" s="216"/>
      <c r="S1210" s="209" t="s">
        <v>72</v>
      </c>
      <c r="T1210" s="210"/>
      <c r="U1210" s="211" t="s">
        <v>73</v>
      </c>
      <c r="V1210" s="212"/>
      <c r="W1210" s="22"/>
      <c r="X1210" s="213" t="s">
        <v>74</v>
      </c>
      <c r="Y1210" s="214"/>
      <c r="Z1210" s="215" t="s">
        <v>75</v>
      </c>
      <c r="AA1210" s="216"/>
      <c r="AB1210" s="22"/>
      <c r="AC1210" s="209" t="s">
        <v>76</v>
      </c>
      <c r="AD1210" s="210"/>
      <c r="AE1210" s="211" t="s">
        <v>77</v>
      </c>
      <c r="AF1210" s="212"/>
      <c r="AG1210" s="22"/>
      <c r="AH1210" s="213" t="s">
        <v>78</v>
      </c>
      <c r="AI1210" s="214"/>
      <c r="AJ1210" s="215" t="s">
        <v>79</v>
      </c>
      <c r="AK1210" s="216"/>
      <c r="AL1210" s="22"/>
      <c r="AM1210" s="44" t="s">
        <v>6</v>
      </c>
      <c r="AO1210" s="135" t="s">
        <v>42</v>
      </c>
      <c r="AP1210" s="33"/>
      <c r="AQ1210" s="32"/>
      <c r="AR1210" s="32"/>
      <c r="AS1210" s="32"/>
      <c r="AT1210" s="32"/>
    </row>
    <row r="1211" spans="2:46" ht="18.649999999999999" customHeight="1" thickTop="1" thickBot="1">
      <c r="D1211" s="1">
        <v>0</v>
      </c>
      <c r="E1211" s="8">
        <f t="shared" ref="E1211" si="5437">$E$9*$B1208</f>
        <v>1.9608166000000002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5438">D1211*I1208+F1211*I1211-E1211*J1208-G1211*J1211</f>
        <v>0</v>
      </c>
      <c r="O1211" s="9">
        <f t="shared" ref="O1211" si="5439">(D1211*J1208+E1211*I1208+F1211*J1211+G1211*I1211)</f>
        <v>1.9608166000000002</v>
      </c>
      <c r="P1211" s="2">
        <f t="shared" ref="P1211" si="5440">D1211*K1208+F1211*K1211-E1211*L1208-G1211*L1211</f>
        <v>3.5864513988277085</v>
      </c>
      <c r="Q1211" s="8">
        <f t="shared" ref="Q1211" si="5441">(D1211*L1208+E1211*K1208+F1211*L1211+G1211*K1211)</f>
        <v>0</v>
      </c>
      <c r="S1211" s="1">
        <v>0</v>
      </c>
      <c r="T1211" s="8">
        <f t="shared" ref="T1211" si="5442">$T$9*$B1208</f>
        <v>4.1841434</v>
      </c>
      <c r="U1211" s="2">
        <v>1</v>
      </c>
      <c r="V1211" s="8">
        <v>0</v>
      </c>
      <c r="X1211" s="1">
        <f t="shared" ref="X1211" si="5443">N1211*S1208+P1211*S1211-O1211*T1208-Q1211*T1211</f>
        <v>0</v>
      </c>
      <c r="Y1211" s="9">
        <f t="shared" ref="Y1211" si="5444">(N1211*T1208+O1211*S1208+P1211*T1211+Q1211*S1211)</f>
        <v>16.967043549825725</v>
      </c>
      <c r="Z1211" s="2">
        <f t="shared" ref="Z1211" si="5445">N1211*U1208+P1211*U1211-O1211*V1208-Q1211*V1211</f>
        <v>3.5864513988277085</v>
      </c>
      <c r="AA1211" s="8">
        <f t="shared" ref="AA1211" si="5446">(N1211*V1208+O1211*U1208+P1211*V1211+Q1211*U1211)</f>
        <v>0</v>
      </c>
      <c r="AB1211" s="22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5447">X1211*AC1208+Z1211*AC1211-Y1211*AD1208-AA1211*AD1211</f>
        <v>0</v>
      </c>
      <c r="AI1211" s="9">
        <f t="shared" ref="AI1211" si="5448">(X1211*AD1208+Y1211*AC1208+Z1211*AD1211+AA1211*AC1211)</f>
        <v>16.967043549825725</v>
      </c>
      <c r="AJ1211" s="2">
        <f t="shared" ref="AJ1211" si="5449">X1211*AE1208+Z1211*AE1211-Y1211*AF1208-AA1211*AF1211</f>
        <v>-44.005891973684726</v>
      </c>
      <c r="AK1211" s="8">
        <f t="shared" ref="AK1211" si="5450">(X1211*AF1208+Y1211*AE1208+Z1211*AF1211+AA1211*AE1211)</f>
        <v>0</v>
      </c>
      <c r="AM1211" s="45">
        <f t="shared" ref="AM1211" si="5451">(180/PI())*ATAN(-1*(($AH$9*AJ1208+AL1208+$AH$9*AJ1211+AL1211)/($AH$9*AI1208+AK1208+$AH$9*AI1211+AK1211)))</f>
        <v>52.363182172607594</v>
      </c>
      <c r="AO1211" s="206">
        <f t="shared" ref="AO1211" si="5452">20*LOG(((($AH$9*AH1208+AJ1208-$AH$9*AH1211-AJ1211)^2+($AH$9*AI1208+AK1208-$AH$9*AI1211-AK1211)^2)/(($AH$9*AH1208+AJ1208+$AH$9*AH1211+AJ1211)^2+($AH$9*AI1208+AK1208+$AH$9*AI1211+AK1211)^2))^0.5)</f>
        <v>-6.7997122260474588E-3</v>
      </c>
      <c r="AP1211" s="33"/>
      <c r="AQ1211" s="32"/>
      <c r="AR1211" s="32"/>
      <c r="AS1211" s="32"/>
      <c r="AT1211" s="32"/>
    </row>
    <row r="1212" spans="2:46" ht="18.649999999999999" customHeight="1">
      <c r="AO1212" s="33"/>
      <c r="AP1212" s="33"/>
    </row>
    <row r="1213" spans="2:46" ht="18.649999999999999" customHeight="1" thickBot="1">
      <c r="D1213" s="22" t="s">
        <v>80</v>
      </c>
      <c r="E1213" s="22"/>
      <c r="F1213" s="22"/>
      <c r="G1213" s="22"/>
      <c r="H1213" s="22"/>
      <c r="I1213" s="22" t="s">
        <v>81</v>
      </c>
      <c r="J1213" s="22"/>
      <c r="K1213" s="22"/>
      <c r="L1213" s="22"/>
      <c r="M1213" s="23"/>
      <c r="N1213" s="23"/>
      <c r="O1213" s="24" t="s">
        <v>82</v>
      </c>
      <c r="P1213" s="23"/>
      <c r="Q1213" s="23"/>
      <c r="R1213" s="23"/>
      <c r="S1213" s="22"/>
      <c r="T1213" s="22" t="s">
        <v>83</v>
      </c>
      <c r="U1213" s="23"/>
      <c r="V1213" s="23"/>
      <c r="W1213" s="23"/>
      <c r="X1213" s="23"/>
      <c r="Y1213" s="24" t="s">
        <v>84</v>
      </c>
      <c r="Z1213" s="23"/>
      <c r="AA1213" s="23"/>
      <c r="AB1213" s="23"/>
      <c r="AC1213" s="24" t="s">
        <v>85</v>
      </c>
      <c r="AD1213" s="22"/>
      <c r="AE1213" s="22"/>
      <c r="AF1213" s="22"/>
      <c r="AG1213" s="22"/>
      <c r="AH1213" s="23"/>
      <c r="AI1213" s="24" t="s">
        <v>86</v>
      </c>
      <c r="AJ1213" s="23"/>
      <c r="AK1213" s="23"/>
      <c r="AL1213" s="22"/>
    </row>
    <row r="1214" spans="2:46" ht="18.649999999999999" customHeight="1" thickBot="1">
      <c r="B1214" s="11"/>
      <c r="D1214" s="217" t="s">
        <v>55</v>
      </c>
      <c r="E1214" s="218"/>
      <c r="F1214" s="219" t="s">
        <v>56</v>
      </c>
      <c r="G1214" s="220"/>
      <c r="H1214" s="204"/>
      <c r="I1214" s="217" t="s">
        <v>87</v>
      </c>
      <c r="J1214" s="218"/>
      <c r="K1214" s="219" t="s">
        <v>88</v>
      </c>
      <c r="L1214" s="220"/>
      <c r="M1214" s="23"/>
      <c r="N1214" s="213" t="s">
        <v>57</v>
      </c>
      <c r="O1214" s="214"/>
      <c r="P1214" s="215" t="s">
        <v>58</v>
      </c>
      <c r="Q1214" s="216"/>
      <c r="R1214" s="23"/>
      <c r="S1214" s="217" t="s">
        <v>59</v>
      </c>
      <c r="T1214" s="218"/>
      <c r="U1214" s="219" t="s">
        <v>60</v>
      </c>
      <c r="V1214" s="220"/>
      <c r="W1214" s="22"/>
      <c r="X1214" s="213" t="s">
        <v>61</v>
      </c>
      <c r="Y1214" s="214"/>
      <c r="Z1214" s="215" t="s">
        <v>62</v>
      </c>
      <c r="AA1214" s="216"/>
      <c r="AB1214" s="22"/>
      <c r="AC1214" s="217" t="s">
        <v>63</v>
      </c>
      <c r="AD1214" s="218"/>
      <c r="AE1214" s="219" t="s">
        <v>89</v>
      </c>
      <c r="AF1214" s="220"/>
      <c r="AG1214" s="22"/>
      <c r="AH1214" s="213" t="s">
        <v>64</v>
      </c>
      <c r="AI1214" s="214"/>
      <c r="AJ1214" s="215" t="s">
        <v>65</v>
      </c>
      <c r="AK1214" s="216"/>
      <c r="AL1214" s="22"/>
      <c r="AM1214" s="25" t="s">
        <v>2</v>
      </c>
      <c r="AO1214" s="132" t="s">
        <v>41</v>
      </c>
      <c r="AQ1214" s="32"/>
      <c r="AR1214" s="32"/>
      <c r="AS1214" s="32"/>
      <c r="AT1214" s="32"/>
    </row>
    <row r="1215" spans="2:46" ht="18.649999999999999" customHeight="1" thickTop="1" thickBot="1">
      <c r="B1215" s="36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9">
        <f t="shared" ref="L1215" si="5453">IF(0=(1-$J$9*$K$9*$B1215^2),10^14,$B1215*$K$9/(1-$J$9*$K$9*$B1215^2))</f>
        <v>-1.3055780378782731</v>
      </c>
      <c r="N1215" s="1">
        <f t="shared" ref="N1215" si="5454">D1215*I1215+F1215*I1218-E1215*J1215-G1215*J1218</f>
        <v>1</v>
      </c>
      <c r="O1215" s="9">
        <f t="shared" ref="O1215" si="5455">(D1215*J1215+E1215*I1215+F1215*J1218+G1215*I1218)</f>
        <v>0</v>
      </c>
      <c r="P1215" s="2">
        <f t="shared" ref="P1215" si="5456">D1215*K1215+F1215*K1218-E1215*L1215-G1215*L1218</f>
        <v>0</v>
      </c>
      <c r="Q1215" s="8">
        <f t="shared" ref="Q1215" si="5457">(D1215*L1215+E1215*K1215+F1215*L1218+G1215*K1218)</f>
        <v>-1.3055780378782731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5458">N1215*S1215+P1215*S1218-O1215*T1215-Q1215*T1218</f>
        <v>6.4943021796818421</v>
      </c>
      <c r="Y1215" s="9">
        <f t="shared" ref="Y1215" si="5459">(N1215*T1215+O1215*S1215+P1215*T1218+Q1215*S1218)</f>
        <v>0</v>
      </c>
      <c r="Z1215" s="2">
        <f t="shared" ref="Z1215" si="5460">N1215*U1215+P1215*U1218-O1215*V1215-Q1215*V1218</f>
        <v>0</v>
      </c>
      <c r="AA1215" s="8">
        <f t="shared" ref="AA1215" si="5461">(N1215*V1215+O1215*U1215+P1215*V1218+Q1215*U1218)</f>
        <v>-1.3055780378782731</v>
      </c>
      <c r="AB1215" s="22"/>
      <c r="AC1215" s="1">
        <v>1</v>
      </c>
      <c r="AD1215" s="9">
        <v>0</v>
      </c>
      <c r="AE1215" s="2">
        <v>0</v>
      </c>
      <c r="AF1215" s="9">
        <f t="shared" ref="AF1215" si="5462">$B1215*$AE$9</f>
        <v>2.8212012</v>
      </c>
      <c r="AH1215" s="1">
        <f t="shared" ref="AH1215" si="5463">X1215*AC1215+Z1215*AC1218-Y1215*AD1215-AA1215*AD1218</f>
        <v>6.4943021796818421</v>
      </c>
      <c r="AI1215" s="9">
        <f t="shared" ref="AI1215" si="5464">(X1215*AD1215+Y1215*AC1215+Z1215*AD1218+AA1215*AC1218)</f>
        <v>0</v>
      </c>
      <c r="AJ1215" s="2">
        <f t="shared" ref="AJ1215" si="5465">X1215*AE1215+Z1215*AE1218-Y1215*AF1215-AA1215*AF1218</f>
        <v>0</v>
      </c>
      <c r="AK1215" s="8">
        <f t="shared" ref="AK1215" si="5466">(X1215*AF1215+Y1215*AE1215+Z1215*AF1218+AA1215*AE1218)</f>
        <v>17.016155064602756</v>
      </c>
      <c r="AM1215" s="26">
        <f t="shared" ref="AM1215" si="5467">20*LOG((2*$AH$9)/(($AH$9*AH1215+AJ1215+$AH$9*AH1218+AJ1218)^2+($AH$9*AI1215+AK1215+$AH$9*AI1218+AK1218)^2)^0.5)</f>
        <v>-28.124760128805111</v>
      </c>
      <c r="AO1215" s="133">
        <f t="shared" ref="AO1215" si="5468">((AI1215^2+AJ1215^2+AK1215^2+AL1215^2)/(AI1218^2+AJ1218^2+AK1218^2+AL1218^2))^0.5</f>
        <v>0.35764822123200912</v>
      </c>
      <c r="AP1215" s="13"/>
      <c r="AQ1215" s="32"/>
      <c r="AR1215" s="32"/>
      <c r="AS1215" s="32"/>
      <c r="AT1215" s="32"/>
    </row>
    <row r="1216" spans="2:46" ht="18.649999999999999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O1216" s="134"/>
      <c r="AP1216" s="33"/>
      <c r="AQ1216" s="32"/>
      <c r="AR1216" s="32"/>
      <c r="AS1216" s="32"/>
      <c r="AT1216" s="32"/>
    </row>
    <row r="1217" spans="2:46" ht="18.649999999999999" customHeight="1" thickBot="1">
      <c r="D1217" s="209" t="s">
        <v>66</v>
      </c>
      <c r="E1217" s="210"/>
      <c r="F1217" s="211" t="s">
        <v>67</v>
      </c>
      <c r="G1217" s="212"/>
      <c r="H1217" s="204"/>
      <c r="I1217" s="209" t="s">
        <v>68</v>
      </c>
      <c r="J1217" s="210"/>
      <c r="K1217" s="211" t="s">
        <v>69</v>
      </c>
      <c r="L1217" s="212"/>
      <c r="N1217" s="213" t="s">
        <v>70</v>
      </c>
      <c r="O1217" s="214"/>
      <c r="P1217" s="215" t="s">
        <v>71</v>
      </c>
      <c r="Q1217" s="216"/>
      <c r="S1217" s="209" t="s">
        <v>72</v>
      </c>
      <c r="T1217" s="210"/>
      <c r="U1217" s="211" t="s">
        <v>73</v>
      </c>
      <c r="V1217" s="212"/>
      <c r="W1217" s="22"/>
      <c r="X1217" s="213" t="s">
        <v>74</v>
      </c>
      <c r="Y1217" s="214"/>
      <c r="Z1217" s="215" t="s">
        <v>75</v>
      </c>
      <c r="AA1217" s="216"/>
      <c r="AB1217" s="22"/>
      <c r="AC1217" s="209" t="s">
        <v>76</v>
      </c>
      <c r="AD1217" s="210"/>
      <c r="AE1217" s="211" t="s">
        <v>77</v>
      </c>
      <c r="AF1217" s="212"/>
      <c r="AG1217" s="22"/>
      <c r="AH1217" s="213" t="s">
        <v>78</v>
      </c>
      <c r="AI1217" s="214"/>
      <c r="AJ1217" s="215" t="s">
        <v>79</v>
      </c>
      <c r="AK1217" s="216"/>
      <c r="AL1217" s="22"/>
      <c r="AM1217" s="44" t="s">
        <v>6</v>
      </c>
      <c r="AO1217" s="135" t="s">
        <v>42</v>
      </c>
      <c r="AP1217" s="33"/>
      <c r="AQ1217" s="32"/>
      <c r="AR1217" s="32"/>
      <c r="AS1217" s="32"/>
      <c r="AT1217" s="32"/>
    </row>
    <row r="1218" spans="2:46" ht="18.649999999999999" customHeight="1" thickTop="1" thickBot="1">
      <c r="D1218" s="1">
        <v>0</v>
      </c>
      <c r="E1218" s="8">
        <f t="shared" ref="E1218" si="5469">$E$9*$B1215</f>
        <v>1.9721508000000001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5470">D1218*I1215+F1218*I1218-E1218*J1215-G1218*J1218</f>
        <v>0</v>
      </c>
      <c r="O1218" s="9">
        <f t="shared" ref="O1218" si="5471">(D1218*J1215+E1218*I1215+F1218*J1218+G1218*I1218)</f>
        <v>1.9721508000000001</v>
      </c>
      <c r="P1218" s="2">
        <f t="shared" ref="P1218" si="5472">D1218*K1215+F1218*K1218-E1218*L1215-G1218*L1218</f>
        <v>3.5747967718640665</v>
      </c>
      <c r="Q1218" s="8">
        <f t="shared" ref="Q1218" si="5473">(D1218*L1215+E1218*K1215+F1218*L1218+G1218*K1218)</f>
        <v>0</v>
      </c>
      <c r="S1218" s="1">
        <v>0</v>
      </c>
      <c r="T1218" s="8">
        <f t="shared" ref="T1218" si="5474">$T$9*$B1215</f>
        <v>4.2083291999999997</v>
      </c>
      <c r="U1218" s="2">
        <v>1</v>
      </c>
      <c r="V1218" s="8">
        <v>0</v>
      </c>
      <c r="X1218" s="1">
        <f t="shared" ref="X1218" si="5475">N1218*S1215+P1218*S1218-O1218*T1215-Q1218*T1218</f>
        <v>0</v>
      </c>
      <c r="Y1218" s="9">
        <f t="shared" ref="Y1218" si="5476">(N1218*T1215+O1218*S1215+P1218*T1218+Q1218*S1218)</f>
        <v>17.01607243910129</v>
      </c>
      <c r="Z1218" s="2">
        <f t="shared" ref="Z1218" si="5477">N1218*U1215+P1218*U1218-O1218*V1215-Q1218*V1218</f>
        <v>3.5747967718640665</v>
      </c>
      <c r="AA1218" s="8">
        <f t="shared" ref="AA1218" si="5478">(N1218*V1215+O1218*U1215+P1218*V1218+Q1218*U1218)</f>
        <v>0</v>
      </c>
      <c r="AB1218" s="22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5479">X1218*AC1215+Z1218*AC1218-Y1218*AD1215-AA1218*AD1218</f>
        <v>0</v>
      </c>
      <c r="AI1218" s="9">
        <f t="shared" ref="AI1218" si="5480">(X1218*AD1215+Y1218*AC1215+Z1218*AD1218+AA1218*AC1218)</f>
        <v>17.01607243910129</v>
      </c>
      <c r="AJ1218" s="2">
        <f t="shared" ref="AJ1218" si="5481">X1218*AE1215+Z1218*AE1218-Y1218*AF1215-AA1218*AF1218</f>
        <v>-44.430967212615421</v>
      </c>
      <c r="AK1218" s="8">
        <f t="shared" ref="AK1218" si="5482">(X1218*AF1215+Y1218*AE1215+Z1218*AF1218+AA1218*AE1218)</f>
        <v>0</v>
      </c>
      <c r="AM1218" s="45">
        <f t="shared" ref="AM1218" si="5483">(180/PI())*ATAN(-1*(($AH$9*AJ1215+AL1215+$AH$9*AJ1218+AL1218)/($AH$9*AI1215+AK1215+$AH$9*AI1218+AK1218)))</f>
        <v>52.549423964010074</v>
      </c>
      <c r="AO1218" s="206">
        <f t="shared" ref="AO1218" si="5484">20*LOG(((($AH$9*AH1215+AJ1215-$AH$9*AH1218-AJ1218)^2+($AH$9*AI1215+AK1215-$AH$9*AI1218-AK1218)^2)/(($AH$9*AH1215+AJ1215+$AH$9*AH1218+AJ1218)^2+($AH$9*AI1215+AK1215+$AH$9*AI1218+AK1218)^2))^0.5)</f>
        <v>-6.693340557115437E-3</v>
      </c>
      <c r="AP1218" s="33"/>
      <c r="AQ1218" s="32"/>
      <c r="AR1218" s="32"/>
      <c r="AS1218" s="32"/>
      <c r="AT1218" s="32"/>
    </row>
    <row r="1219" spans="2:46" ht="18.649999999999999" customHeight="1">
      <c r="AO1219" s="33"/>
      <c r="AP1219" s="33"/>
    </row>
    <row r="1220" spans="2:46" ht="18.649999999999999" customHeight="1" thickBot="1">
      <c r="D1220" s="22" t="s">
        <v>80</v>
      </c>
      <c r="E1220" s="22"/>
      <c r="F1220" s="22"/>
      <c r="G1220" s="22"/>
      <c r="H1220" s="22"/>
      <c r="I1220" s="22" t="s">
        <v>81</v>
      </c>
      <c r="J1220" s="22"/>
      <c r="K1220" s="22"/>
      <c r="L1220" s="22"/>
      <c r="M1220" s="23"/>
      <c r="N1220" s="23"/>
      <c r="O1220" s="24" t="s">
        <v>82</v>
      </c>
      <c r="P1220" s="23"/>
      <c r="Q1220" s="23"/>
      <c r="R1220" s="23"/>
      <c r="S1220" s="22"/>
      <c r="T1220" s="22" t="s">
        <v>83</v>
      </c>
      <c r="U1220" s="23"/>
      <c r="V1220" s="23"/>
      <c r="W1220" s="23"/>
      <c r="X1220" s="23"/>
      <c r="Y1220" s="24" t="s">
        <v>84</v>
      </c>
      <c r="Z1220" s="23"/>
      <c r="AA1220" s="23"/>
      <c r="AB1220" s="23"/>
      <c r="AC1220" s="24" t="s">
        <v>85</v>
      </c>
      <c r="AD1220" s="22"/>
      <c r="AE1220" s="22"/>
      <c r="AF1220" s="22"/>
      <c r="AG1220" s="22"/>
      <c r="AH1220" s="23"/>
      <c r="AI1220" s="24" t="s">
        <v>86</v>
      </c>
      <c r="AJ1220" s="23"/>
      <c r="AK1220" s="23"/>
      <c r="AL1220" s="22"/>
    </row>
    <row r="1221" spans="2:46" ht="18.649999999999999" customHeight="1" thickBot="1">
      <c r="B1221" s="11"/>
      <c r="D1221" s="217" t="s">
        <v>55</v>
      </c>
      <c r="E1221" s="218"/>
      <c r="F1221" s="219" t="s">
        <v>56</v>
      </c>
      <c r="G1221" s="220"/>
      <c r="H1221" s="204"/>
      <c r="I1221" s="217" t="s">
        <v>87</v>
      </c>
      <c r="J1221" s="218"/>
      <c r="K1221" s="219" t="s">
        <v>88</v>
      </c>
      <c r="L1221" s="220"/>
      <c r="M1221" s="23"/>
      <c r="N1221" s="213" t="s">
        <v>57</v>
      </c>
      <c r="O1221" s="214"/>
      <c r="P1221" s="215" t="s">
        <v>58</v>
      </c>
      <c r="Q1221" s="216"/>
      <c r="R1221" s="23"/>
      <c r="S1221" s="217" t="s">
        <v>59</v>
      </c>
      <c r="T1221" s="218"/>
      <c r="U1221" s="219" t="s">
        <v>60</v>
      </c>
      <c r="V1221" s="220"/>
      <c r="W1221" s="22"/>
      <c r="X1221" s="213" t="s">
        <v>61</v>
      </c>
      <c r="Y1221" s="214"/>
      <c r="Z1221" s="215" t="s">
        <v>62</v>
      </c>
      <c r="AA1221" s="216"/>
      <c r="AB1221" s="22"/>
      <c r="AC1221" s="217" t="s">
        <v>63</v>
      </c>
      <c r="AD1221" s="218"/>
      <c r="AE1221" s="219" t="s">
        <v>89</v>
      </c>
      <c r="AF1221" s="220"/>
      <c r="AG1221" s="22"/>
      <c r="AH1221" s="213" t="s">
        <v>64</v>
      </c>
      <c r="AI1221" s="214"/>
      <c r="AJ1221" s="215" t="s">
        <v>65</v>
      </c>
      <c r="AK1221" s="216"/>
      <c r="AL1221" s="22"/>
      <c r="AM1221" s="25" t="s">
        <v>2</v>
      </c>
      <c r="AO1221" s="132" t="s">
        <v>41</v>
      </c>
      <c r="AQ1221" s="32"/>
      <c r="AR1221" s="32"/>
      <c r="AS1221" s="32"/>
      <c r="AT1221" s="32"/>
    </row>
    <row r="1222" spans="2:46" ht="18.649999999999999" customHeight="1" thickTop="1" thickBot="1">
      <c r="B1222" s="36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9">
        <f t="shared" ref="L1222" si="5485">IF(0=(1-$J$9*$K$9*$B1222^2),10^14,$B1222*$K$9/(1-$J$9*$K$9*$B1222^2))</f>
        <v>-1.2923935750571272</v>
      </c>
      <c r="N1222" s="1">
        <f t="shared" ref="N1222" si="5486">D1222*I1222+F1222*I1225-E1222*J1222-G1222*J1225</f>
        <v>1</v>
      </c>
      <c r="O1222" s="9">
        <f t="shared" ref="O1222" si="5487">(D1222*J1222+E1222*I1222+F1222*J1225+G1222*I1225)</f>
        <v>0</v>
      </c>
      <c r="P1222" s="2">
        <f t="shared" ref="P1222" si="5488">D1222*K1222+F1222*K1225-E1222*L1222-G1222*L1225</f>
        <v>0</v>
      </c>
      <c r="Q1222" s="8">
        <f t="shared" ref="Q1222" si="5489">(D1222*L1222+E1222*K1222+F1222*L1225+G1222*K1225)</f>
        <v>-1.2923935750571272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5490">N1222*S1222+P1222*S1225-O1222*T1222-Q1222*T1225</f>
        <v>6.4700751923329172</v>
      </c>
      <c r="Y1222" s="9">
        <f t="shared" ref="Y1222" si="5491">(N1222*T1222+O1222*S1222+P1222*T1225+Q1222*S1225)</f>
        <v>0</v>
      </c>
      <c r="Z1222" s="2">
        <f t="shared" ref="Z1222" si="5492">N1222*U1222+P1222*U1225-O1222*V1222-Q1222*V1225</f>
        <v>0</v>
      </c>
      <c r="AA1222" s="8">
        <f t="shared" ref="AA1222" si="5493">(N1222*V1222+O1222*U1222+P1222*V1225+Q1222*U1225)</f>
        <v>-1.2923935750571272</v>
      </c>
      <c r="AB1222" s="22"/>
      <c r="AC1222" s="1">
        <v>1</v>
      </c>
      <c r="AD1222" s="9">
        <v>0</v>
      </c>
      <c r="AE1222" s="2">
        <v>0</v>
      </c>
      <c r="AF1222" s="9">
        <f t="shared" ref="AF1222" si="5494">$B1222*$AE$9</f>
        <v>2.837415</v>
      </c>
      <c r="AH1222" s="1">
        <f t="shared" ref="AH1222" si="5495">X1222*AC1222+Z1222*AC1225-Y1222*AD1222-AA1222*AD1225</f>
        <v>6.4700751923329172</v>
      </c>
      <c r="AI1222" s="9">
        <f t="shared" ref="AI1222" si="5496">(X1222*AD1222+Y1222*AC1222+Z1222*AD1225+AA1222*AC1225)</f>
        <v>0</v>
      </c>
      <c r="AJ1222" s="2">
        <f t="shared" ref="AJ1222" si="5497">X1222*AE1222+Z1222*AE1225-Y1222*AF1222-AA1222*AF1225</f>
        <v>0</v>
      </c>
      <c r="AK1222" s="8">
        <f t="shared" ref="AK1222" si="5498">(X1222*AF1222+Y1222*AE1222+Z1222*AF1225+AA1222*AE1225)</f>
        <v>17.065894826796178</v>
      </c>
      <c r="AM1222" s="26">
        <f t="shared" ref="AM1222" si="5499">20*LOG((2*$AH$9)/(($AH$9*AH1222+AJ1222+$AH$9*AH1225+AJ1225)^2+($AH$9*AI1222+AK1222+$AH$9*AI1225+AK1225)^2)^0.5)</f>
        <v>-28.193316189428455</v>
      </c>
      <c r="AO1222" s="133">
        <f t="shared" ref="AO1222" si="5500">((AI1222^2+AJ1222^2+AK1222^2+AL1222^2)/(AI1225^2+AJ1225^2+AK1225^2+AL1225^2))^0.5</f>
        <v>0.355570107697601</v>
      </c>
      <c r="AP1222" s="13"/>
      <c r="AQ1222" s="32"/>
      <c r="AR1222" s="32"/>
      <c r="AS1222" s="32"/>
      <c r="AT1222" s="32"/>
    </row>
    <row r="1223" spans="2:46" ht="18.649999999999999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O1223" s="134"/>
      <c r="AP1223" s="33"/>
      <c r="AQ1223" s="32"/>
      <c r="AR1223" s="32"/>
      <c r="AS1223" s="32"/>
      <c r="AT1223" s="32"/>
    </row>
    <row r="1224" spans="2:46" ht="18.649999999999999" customHeight="1" thickBot="1">
      <c r="D1224" s="209" t="s">
        <v>66</v>
      </c>
      <c r="E1224" s="210"/>
      <c r="F1224" s="211" t="s">
        <v>67</v>
      </c>
      <c r="G1224" s="212"/>
      <c r="H1224" s="204"/>
      <c r="I1224" s="209" t="s">
        <v>68</v>
      </c>
      <c r="J1224" s="210"/>
      <c r="K1224" s="211" t="s">
        <v>69</v>
      </c>
      <c r="L1224" s="212"/>
      <c r="N1224" s="213" t="s">
        <v>70</v>
      </c>
      <c r="O1224" s="214"/>
      <c r="P1224" s="215" t="s">
        <v>71</v>
      </c>
      <c r="Q1224" s="216"/>
      <c r="S1224" s="209" t="s">
        <v>72</v>
      </c>
      <c r="T1224" s="210"/>
      <c r="U1224" s="211" t="s">
        <v>73</v>
      </c>
      <c r="V1224" s="212"/>
      <c r="W1224" s="22"/>
      <c r="X1224" s="213" t="s">
        <v>74</v>
      </c>
      <c r="Y1224" s="214"/>
      <c r="Z1224" s="215" t="s">
        <v>75</v>
      </c>
      <c r="AA1224" s="216"/>
      <c r="AB1224" s="22"/>
      <c r="AC1224" s="209" t="s">
        <v>76</v>
      </c>
      <c r="AD1224" s="210"/>
      <c r="AE1224" s="211" t="s">
        <v>77</v>
      </c>
      <c r="AF1224" s="212"/>
      <c r="AG1224" s="22"/>
      <c r="AH1224" s="213" t="s">
        <v>78</v>
      </c>
      <c r="AI1224" s="214"/>
      <c r="AJ1224" s="215" t="s">
        <v>79</v>
      </c>
      <c r="AK1224" s="216"/>
      <c r="AL1224" s="22"/>
      <c r="AM1224" s="44" t="s">
        <v>6</v>
      </c>
      <c r="AO1224" s="135" t="s">
        <v>42</v>
      </c>
      <c r="AP1224" s="33"/>
      <c r="AQ1224" s="32"/>
      <c r="AR1224" s="32"/>
      <c r="AS1224" s="32"/>
      <c r="AT1224" s="32"/>
    </row>
    <row r="1225" spans="2:46" ht="18.649999999999999" customHeight="1" thickTop="1" thickBot="1">
      <c r="D1225" s="1">
        <v>0</v>
      </c>
      <c r="E1225" s="8">
        <f t="shared" ref="E1225" si="5501">$E$9*$B1222</f>
        <v>1.9834850000000002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5502">D1225*I1222+F1225*I1225-E1225*J1222-G1225*J1225</f>
        <v>0</v>
      </c>
      <c r="O1225" s="9">
        <f t="shared" ref="O1225" si="5503">(D1225*J1222+E1225*I1222+F1225*J1225+G1225*I1225)</f>
        <v>1.9834850000000002</v>
      </c>
      <c r="P1225" s="2">
        <f t="shared" ref="P1225" si="5504">D1225*K1222+F1225*K1225-E1225*L1222-G1225*L1225</f>
        <v>3.5634432702221859</v>
      </c>
      <c r="Q1225" s="8">
        <f t="shared" ref="Q1225" si="5505">(D1225*L1222+E1225*K1222+F1225*L1225+G1225*K1225)</f>
        <v>0</v>
      </c>
      <c r="S1225" s="1">
        <v>0</v>
      </c>
      <c r="T1225" s="8">
        <f t="shared" ref="T1225" si="5506">$T$9*$B1222</f>
        <v>4.2325150000000002</v>
      </c>
      <c r="U1225" s="2">
        <v>1</v>
      </c>
      <c r="V1225" s="8">
        <v>0</v>
      </c>
      <c r="X1225" s="1">
        <f t="shared" ref="X1225" si="5507">N1225*S1222+P1225*S1225-O1225*T1222-Q1225*T1225</f>
        <v>0</v>
      </c>
      <c r="Y1225" s="9">
        <f t="shared" ref="Y1225" si="5508">(N1225*T1222+O1225*S1222+P1225*T1225+Q1225*S1225)</f>
        <v>17.065812092864459</v>
      </c>
      <c r="Z1225" s="2">
        <f t="shared" ref="Z1225" si="5509">N1225*U1222+P1225*U1225-O1225*V1222-Q1225*V1225</f>
        <v>3.5634432702221859</v>
      </c>
      <c r="AA1225" s="8">
        <f t="shared" ref="AA1225" si="5510">(N1225*V1222+O1225*U1222+P1225*V1225+Q1225*U1225)</f>
        <v>0</v>
      </c>
      <c r="AB1225" s="22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5511">X1225*AC1222+Z1225*AC1225-Y1225*AD1222-AA1225*AD1225</f>
        <v>0</v>
      </c>
      <c r="AI1225" s="9">
        <f t="shared" ref="AI1225" si="5512">(X1225*AD1222+Y1225*AC1222+Z1225*AD1225+AA1225*AC1225)</f>
        <v>17.065812092864459</v>
      </c>
      <c r="AJ1225" s="2">
        <f t="shared" ref="AJ1225" si="5513">X1225*AE1222+Z1225*AE1225-Y1225*AF1222-AA1225*AF1225</f>
        <v>-44.859347949252822</v>
      </c>
      <c r="AK1225" s="8">
        <f t="shared" ref="AK1225" si="5514">(X1225*AF1222+Y1225*AE1222+Z1225*AF1225+AA1225*AE1225)</f>
        <v>0</v>
      </c>
      <c r="AM1225" s="45">
        <f t="shared" ref="AM1225" si="5515">(180/PI())*ATAN(-1*(($AH$9*AJ1222+AL1222+$AH$9*AJ1225+AL1225)/($AH$9*AI1222+AK1222+$AH$9*AI1225+AK1225)))</f>
        <v>52.733926241679043</v>
      </c>
      <c r="AO1225" s="206">
        <f t="shared" ref="AO1225" si="5516">20*LOG(((($AH$9*AH1222+AJ1222-$AH$9*AH1225-AJ1225)^2+($AH$9*AI1222+AK1222-$AH$9*AI1225-AK1225)^2)/(($AH$9*AH1222+AJ1222+$AH$9*AH1225+AJ1225)^2+($AH$9*AI1222+AK1222+$AH$9*AI1225+AK1225)^2))^0.5)</f>
        <v>-6.5884320671270357E-3</v>
      </c>
      <c r="AP1225" s="33"/>
      <c r="AQ1225" s="32"/>
      <c r="AR1225" s="32"/>
      <c r="AS1225" s="32"/>
      <c r="AT1225" s="32"/>
    </row>
    <row r="1226" spans="2:46" ht="18.649999999999999" customHeight="1">
      <c r="AO1226" s="33"/>
      <c r="AP1226" s="33"/>
    </row>
    <row r="1227" spans="2:46" ht="18.649999999999999" customHeight="1" thickBot="1">
      <c r="D1227" s="22" t="s">
        <v>80</v>
      </c>
      <c r="E1227" s="22"/>
      <c r="F1227" s="22"/>
      <c r="G1227" s="22"/>
      <c r="H1227" s="22"/>
      <c r="I1227" s="22" t="s">
        <v>81</v>
      </c>
      <c r="J1227" s="22"/>
      <c r="K1227" s="22"/>
      <c r="L1227" s="22"/>
      <c r="M1227" s="23"/>
      <c r="N1227" s="23"/>
      <c r="O1227" s="24" t="s">
        <v>82</v>
      </c>
      <c r="P1227" s="23"/>
      <c r="Q1227" s="23"/>
      <c r="R1227" s="23"/>
      <c r="S1227" s="22"/>
      <c r="T1227" s="22" t="s">
        <v>83</v>
      </c>
      <c r="U1227" s="23"/>
      <c r="V1227" s="23"/>
      <c r="W1227" s="23"/>
      <c r="X1227" s="23"/>
      <c r="Y1227" s="24" t="s">
        <v>84</v>
      </c>
      <c r="Z1227" s="23"/>
      <c r="AA1227" s="23"/>
      <c r="AB1227" s="23"/>
      <c r="AC1227" s="24" t="s">
        <v>85</v>
      </c>
      <c r="AD1227" s="22"/>
      <c r="AE1227" s="22"/>
      <c r="AF1227" s="22"/>
      <c r="AG1227" s="22"/>
      <c r="AH1227" s="23"/>
      <c r="AI1227" s="24" t="s">
        <v>86</v>
      </c>
      <c r="AJ1227" s="23"/>
      <c r="AK1227" s="23"/>
      <c r="AL1227" s="22"/>
    </row>
    <row r="1228" spans="2:46" ht="18.649999999999999" customHeight="1" thickBot="1">
      <c r="B1228" s="11"/>
      <c r="D1228" s="217" t="s">
        <v>55</v>
      </c>
      <c r="E1228" s="218"/>
      <c r="F1228" s="219" t="s">
        <v>56</v>
      </c>
      <c r="G1228" s="220"/>
      <c r="H1228" s="204"/>
      <c r="I1228" s="217" t="s">
        <v>87</v>
      </c>
      <c r="J1228" s="218"/>
      <c r="K1228" s="219" t="s">
        <v>88</v>
      </c>
      <c r="L1228" s="220"/>
      <c r="M1228" s="23"/>
      <c r="N1228" s="213" t="s">
        <v>57</v>
      </c>
      <c r="O1228" s="214"/>
      <c r="P1228" s="215" t="s">
        <v>58</v>
      </c>
      <c r="Q1228" s="216"/>
      <c r="R1228" s="23"/>
      <c r="S1228" s="217" t="s">
        <v>59</v>
      </c>
      <c r="T1228" s="218"/>
      <c r="U1228" s="219" t="s">
        <v>60</v>
      </c>
      <c r="V1228" s="220"/>
      <c r="W1228" s="22"/>
      <c r="X1228" s="213" t="s">
        <v>61</v>
      </c>
      <c r="Y1228" s="214"/>
      <c r="Z1228" s="215" t="s">
        <v>62</v>
      </c>
      <c r="AA1228" s="216"/>
      <c r="AB1228" s="22"/>
      <c r="AC1228" s="217" t="s">
        <v>63</v>
      </c>
      <c r="AD1228" s="218"/>
      <c r="AE1228" s="219" t="s">
        <v>89</v>
      </c>
      <c r="AF1228" s="220"/>
      <c r="AG1228" s="22"/>
      <c r="AH1228" s="213" t="s">
        <v>64</v>
      </c>
      <c r="AI1228" s="214"/>
      <c r="AJ1228" s="215" t="s">
        <v>65</v>
      </c>
      <c r="AK1228" s="216"/>
      <c r="AL1228" s="22"/>
      <c r="AM1228" s="25" t="s">
        <v>2</v>
      </c>
      <c r="AO1228" s="132" t="s">
        <v>41</v>
      </c>
      <c r="AQ1228" s="32"/>
      <c r="AR1228" s="32"/>
      <c r="AS1228" s="32"/>
      <c r="AT1228" s="32"/>
    </row>
    <row r="1229" spans="2:46" ht="18.649999999999999" customHeight="1" thickTop="1" thickBot="1">
      <c r="B1229" s="36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9">
        <f t="shared" ref="L1229" si="5517">IF(0=(1-$J$9*$K$9*$B1229^2),10^14,$B1229*$K$9/(1-$J$9*$K$9*$B1229^2))</f>
        <v>-1.2795043833326964</v>
      </c>
      <c r="N1229" s="1">
        <f t="shared" ref="N1229" si="5518">D1229*I1229+F1229*I1232-E1229*J1229-G1229*J1232</f>
        <v>1</v>
      </c>
      <c r="O1229" s="9">
        <f t="shared" ref="O1229" si="5519">(D1229*J1229+E1229*I1229+F1229*J1232+G1229*I1232)</f>
        <v>0</v>
      </c>
      <c r="P1229" s="2">
        <f t="shared" ref="P1229" si="5520">D1229*K1229+F1229*K1232-E1229*L1229-G1229*L1232</f>
        <v>0</v>
      </c>
      <c r="Q1229" s="8">
        <f t="shared" ref="Q1229" si="5521">(D1229*L1229+E1229*K1229+F1229*L1232+G1229*K1232)</f>
        <v>-1.2795043833326964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5522">N1229*S1229+P1229*S1232-O1229*T1229-Q1229*T1232</f>
        <v>6.4464673321357955</v>
      </c>
      <c r="Y1229" s="9">
        <f t="shared" ref="Y1229" si="5523">(N1229*T1229+O1229*S1229+P1229*T1232+Q1229*S1232)</f>
        <v>0</v>
      </c>
      <c r="Z1229" s="2">
        <f t="shared" ref="Z1229" si="5524">N1229*U1229+P1229*U1232-O1229*V1229-Q1229*V1232</f>
        <v>0</v>
      </c>
      <c r="AA1229" s="8">
        <f t="shared" ref="AA1229" si="5525">(N1229*V1229+O1229*U1229+P1229*V1232+Q1229*U1232)</f>
        <v>-1.2795043833326964</v>
      </c>
      <c r="AB1229" s="22"/>
      <c r="AC1229" s="1">
        <v>1</v>
      </c>
      <c r="AD1229" s="9">
        <v>0</v>
      </c>
      <c r="AE1229" s="2">
        <v>0</v>
      </c>
      <c r="AF1229" s="9">
        <f t="shared" ref="AF1229" si="5526">$B1229*$AE$9</f>
        <v>2.8536288000000001</v>
      </c>
      <c r="AH1229" s="1">
        <f t="shared" ref="AH1229" si="5527">X1229*AC1229+Z1229*AC1232-Y1229*AD1229-AA1229*AD1232</f>
        <v>6.4464673321357955</v>
      </c>
      <c r="AI1229" s="9">
        <f t="shared" ref="AI1229" si="5528">(X1229*AD1229+Y1229*AC1229+Z1229*AD1232+AA1229*AC1232)</f>
        <v>0</v>
      </c>
      <c r="AJ1229" s="2">
        <f t="shared" ref="AJ1229" si="5529">X1229*AE1229+Z1229*AE1232-Y1229*AF1229-AA1229*AF1232</f>
        <v>0</v>
      </c>
      <c r="AK1229" s="8">
        <f t="shared" ref="AK1229" si="5530">(X1229*AF1229+Y1229*AE1229+Z1229*AF1232+AA1229*AE1232)</f>
        <v>17.116320453909175</v>
      </c>
      <c r="AM1229" s="26">
        <f t="shared" ref="AM1229" si="5531">20*LOG((2*$AH$9)/(($AH$9*AH1229+AJ1229+$AH$9*AH1232+AJ1232)^2+($AH$9*AI1229+AK1229+$AH$9*AI1232+AK1232)^2)^0.5)</f>
        <v>-28.261989839540441</v>
      </c>
      <c r="AO1229" s="133">
        <f t="shared" ref="AO1229" si="5532">((AI1229^2+AJ1229^2+AK1229^2+AL1229^2)/(AI1232^2+AJ1232^2+AK1232^2+AL1232^2))^0.5</f>
        <v>0.35351616308174272</v>
      </c>
      <c r="AP1229" s="13"/>
      <c r="AQ1229" s="32"/>
      <c r="AR1229" s="32"/>
      <c r="AS1229" s="32"/>
      <c r="AT1229" s="32"/>
    </row>
    <row r="1230" spans="2:46" ht="18.649999999999999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O1230" s="134"/>
      <c r="AP1230" s="33"/>
      <c r="AQ1230" s="32"/>
      <c r="AR1230" s="32"/>
      <c r="AS1230" s="32"/>
      <c r="AT1230" s="32"/>
    </row>
    <row r="1231" spans="2:46" ht="18.649999999999999" customHeight="1" thickBot="1">
      <c r="D1231" s="209" t="s">
        <v>66</v>
      </c>
      <c r="E1231" s="210"/>
      <c r="F1231" s="211" t="s">
        <v>67</v>
      </c>
      <c r="G1231" s="212"/>
      <c r="H1231" s="204"/>
      <c r="I1231" s="209" t="s">
        <v>68</v>
      </c>
      <c r="J1231" s="210"/>
      <c r="K1231" s="211" t="s">
        <v>69</v>
      </c>
      <c r="L1231" s="212"/>
      <c r="N1231" s="213" t="s">
        <v>70</v>
      </c>
      <c r="O1231" s="214"/>
      <c r="P1231" s="215" t="s">
        <v>71</v>
      </c>
      <c r="Q1231" s="216"/>
      <c r="S1231" s="209" t="s">
        <v>72</v>
      </c>
      <c r="T1231" s="210"/>
      <c r="U1231" s="211" t="s">
        <v>73</v>
      </c>
      <c r="V1231" s="212"/>
      <c r="W1231" s="22"/>
      <c r="X1231" s="213" t="s">
        <v>74</v>
      </c>
      <c r="Y1231" s="214"/>
      <c r="Z1231" s="215" t="s">
        <v>75</v>
      </c>
      <c r="AA1231" s="216"/>
      <c r="AB1231" s="22"/>
      <c r="AC1231" s="209" t="s">
        <v>76</v>
      </c>
      <c r="AD1231" s="210"/>
      <c r="AE1231" s="211" t="s">
        <v>77</v>
      </c>
      <c r="AF1231" s="212"/>
      <c r="AG1231" s="22"/>
      <c r="AH1231" s="213" t="s">
        <v>78</v>
      </c>
      <c r="AI1231" s="214"/>
      <c r="AJ1231" s="215" t="s">
        <v>79</v>
      </c>
      <c r="AK1231" s="216"/>
      <c r="AL1231" s="22"/>
      <c r="AM1231" s="44" t="s">
        <v>6</v>
      </c>
      <c r="AO1231" s="135" t="s">
        <v>42</v>
      </c>
      <c r="AP1231" s="33"/>
      <c r="AQ1231" s="32"/>
      <c r="AR1231" s="32"/>
      <c r="AS1231" s="32"/>
      <c r="AT1231" s="32"/>
    </row>
    <row r="1232" spans="2:46" ht="18.649999999999999" customHeight="1" thickTop="1" thickBot="1">
      <c r="D1232" s="1">
        <v>0</v>
      </c>
      <c r="E1232" s="8">
        <f t="shared" ref="E1232" si="5533">$E$9*$B1229</f>
        <v>1.9948192000000002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5534">D1232*I1229+F1232*I1232-E1232*J1229-G1232*J1232</f>
        <v>0</v>
      </c>
      <c r="O1232" s="9">
        <f t="shared" ref="O1232" si="5535">(D1232*J1229+E1232*I1229+F1232*J1232+G1232*I1232)</f>
        <v>1.9948192000000002</v>
      </c>
      <c r="P1232" s="2">
        <f t="shared" ref="P1232" si="5536">D1232*K1229+F1232*K1232-E1232*L1229-G1232*L1232</f>
        <v>3.552379910356223</v>
      </c>
      <c r="Q1232" s="8">
        <f t="shared" ref="Q1232" si="5537">(D1232*L1229+E1232*K1229+F1232*L1232+G1232*K1232)</f>
        <v>0</v>
      </c>
      <c r="S1232" s="1">
        <v>0</v>
      </c>
      <c r="T1232" s="8">
        <f t="shared" ref="T1232" si="5538">$T$9*$B1229</f>
        <v>4.2567008</v>
      </c>
      <c r="U1232" s="2">
        <v>1</v>
      </c>
      <c r="V1232" s="8">
        <v>0</v>
      </c>
      <c r="X1232" s="1">
        <f t="shared" ref="X1232" si="5539">N1232*S1229+P1232*S1232-O1232*T1229-Q1232*T1232</f>
        <v>0</v>
      </c>
      <c r="Y1232" s="9">
        <f t="shared" ref="Y1232" si="5540">(N1232*T1229+O1232*S1229+P1232*T1232+Q1232*S1232)</f>
        <v>17.116237606317263</v>
      </c>
      <c r="Z1232" s="2">
        <f t="shared" ref="Z1232" si="5541">N1232*U1229+P1232*U1232-O1232*V1229-Q1232*V1232</f>
        <v>3.552379910356223</v>
      </c>
      <c r="AA1232" s="8">
        <f t="shared" ref="AA1232" si="5542">(N1232*V1229+O1232*U1229+P1232*V1232+Q1232*U1232)</f>
        <v>0</v>
      </c>
      <c r="AB1232" s="22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5543">X1232*AC1229+Z1232*AC1232-Y1232*AD1229-AA1232*AD1232</f>
        <v>0</v>
      </c>
      <c r="AI1232" s="9">
        <f t="shared" ref="AI1232" si="5544">(X1232*AD1229+Y1232*AC1229+Z1232*AD1232+AA1232*AC1232)</f>
        <v>17.116237606317263</v>
      </c>
      <c r="AJ1232" s="2">
        <f t="shared" ref="AJ1232" si="5545">X1232*AE1229+Z1232*AE1232-Y1232*AF1229-AA1232*AF1232</f>
        <v>-45.291008670673783</v>
      </c>
      <c r="AK1232" s="8">
        <f t="shared" ref="AK1232" si="5546">(X1232*AF1229+Y1232*AE1229+Z1232*AF1232+AA1232*AE1232)</f>
        <v>0</v>
      </c>
      <c r="AM1232" s="45">
        <f t="shared" ref="AM1232" si="5547">(180/PI())*ATAN(-1*(($AH$9*AJ1229+AL1229+$AH$9*AJ1232+AL1232)/($AH$9*AI1229+AK1229+$AH$9*AI1232+AK1232)))</f>
        <v>52.916712618834865</v>
      </c>
      <c r="AO1232" s="206">
        <f t="shared" ref="AO1232" si="5548">20*LOG(((($AH$9*AH1229+AJ1229-$AH$9*AH1232-AJ1232)^2+($AH$9*AI1229+AK1229-$AH$9*AI1232-AK1232)^2)/(($AH$9*AH1229+AJ1229+$AH$9*AH1232+AJ1232)^2+($AH$9*AI1229+AK1229+$AH$9*AI1232+AK1232)^2))^0.5)</f>
        <v>-6.4849933737654011E-3</v>
      </c>
      <c r="AP1232" s="33"/>
      <c r="AQ1232" s="32"/>
      <c r="AR1232" s="32"/>
      <c r="AS1232" s="32"/>
      <c r="AT1232" s="32"/>
    </row>
    <row r="1233" spans="2:46" ht="18.649999999999999" customHeight="1">
      <c r="AO1233" s="33"/>
      <c r="AP1233" s="33"/>
    </row>
    <row r="1234" spans="2:46" ht="18.649999999999999" customHeight="1" thickBot="1">
      <c r="D1234" s="22" t="s">
        <v>80</v>
      </c>
      <c r="E1234" s="22"/>
      <c r="F1234" s="22"/>
      <c r="G1234" s="22"/>
      <c r="H1234" s="22"/>
      <c r="I1234" s="22" t="s">
        <v>81</v>
      </c>
      <c r="J1234" s="22"/>
      <c r="K1234" s="22"/>
      <c r="L1234" s="22"/>
      <c r="M1234" s="23"/>
      <c r="N1234" s="23"/>
      <c r="O1234" s="24" t="s">
        <v>82</v>
      </c>
      <c r="P1234" s="23"/>
      <c r="Q1234" s="23"/>
      <c r="R1234" s="23"/>
      <c r="S1234" s="22"/>
      <c r="T1234" s="22" t="s">
        <v>83</v>
      </c>
      <c r="U1234" s="23"/>
      <c r="V1234" s="23"/>
      <c r="W1234" s="23"/>
      <c r="X1234" s="23"/>
      <c r="Y1234" s="24" t="s">
        <v>84</v>
      </c>
      <c r="Z1234" s="23"/>
      <c r="AA1234" s="23"/>
      <c r="AB1234" s="23"/>
      <c r="AC1234" s="24" t="s">
        <v>85</v>
      </c>
      <c r="AD1234" s="22"/>
      <c r="AE1234" s="22"/>
      <c r="AF1234" s="22"/>
      <c r="AG1234" s="22"/>
      <c r="AH1234" s="23"/>
      <c r="AI1234" s="24" t="s">
        <v>86</v>
      </c>
      <c r="AJ1234" s="23"/>
      <c r="AK1234" s="23"/>
      <c r="AL1234" s="22"/>
    </row>
    <row r="1235" spans="2:46" ht="18.649999999999999" customHeight="1" thickBot="1">
      <c r="B1235" s="11"/>
      <c r="D1235" s="217" t="s">
        <v>55</v>
      </c>
      <c r="E1235" s="218"/>
      <c r="F1235" s="219" t="s">
        <v>56</v>
      </c>
      <c r="G1235" s="220"/>
      <c r="H1235" s="204"/>
      <c r="I1235" s="217" t="s">
        <v>87</v>
      </c>
      <c r="J1235" s="218"/>
      <c r="K1235" s="219" t="s">
        <v>88</v>
      </c>
      <c r="L1235" s="220"/>
      <c r="M1235" s="23"/>
      <c r="N1235" s="213" t="s">
        <v>57</v>
      </c>
      <c r="O1235" s="214"/>
      <c r="P1235" s="215" t="s">
        <v>58</v>
      </c>
      <c r="Q1235" s="216"/>
      <c r="R1235" s="23"/>
      <c r="S1235" s="217" t="s">
        <v>59</v>
      </c>
      <c r="T1235" s="218"/>
      <c r="U1235" s="219" t="s">
        <v>60</v>
      </c>
      <c r="V1235" s="220"/>
      <c r="W1235" s="22"/>
      <c r="X1235" s="213" t="s">
        <v>61</v>
      </c>
      <c r="Y1235" s="214"/>
      <c r="Z1235" s="215" t="s">
        <v>62</v>
      </c>
      <c r="AA1235" s="216"/>
      <c r="AB1235" s="22"/>
      <c r="AC1235" s="217" t="s">
        <v>63</v>
      </c>
      <c r="AD1235" s="218"/>
      <c r="AE1235" s="219" t="s">
        <v>89</v>
      </c>
      <c r="AF1235" s="220"/>
      <c r="AG1235" s="22"/>
      <c r="AH1235" s="213" t="s">
        <v>64</v>
      </c>
      <c r="AI1235" s="214"/>
      <c r="AJ1235" s="215" t="s">
        <v>65</v>
      </c>
      <c r="AK1235" s="216"/>
      <c r="AL1235" s="22"/>
      <c r="AM1235" s="25" t="s">
        <v>2</v>
      </c>
      <c r="AO1235" s="132" t="s">
        <v>41</v>
      </c>
      <c r="AQ1235" s="32"/>
      <c r="AR1235" s="32"/>
      <c r="AS1235" s="32"/>
      <c r="AT1235" s="32"/>
    </row>
    <row r="1236" spans="2:46" ht="18.649999999999999" customHeight="1" thickTop="1" thickBot="1">
      <c r="B1236" s="36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9">
        <f t="shared" ref="L1236" si="5549">IF(0=(1-$J$9*$K$9*$B1236^2),10^14,$B1236*$K$9/(1-$J$9*$K$9*$B1236^2))</f>
        <v>-1.2669002426113438</v>
      </c>
      <c r="N1236" s="1">
        <f t="shared" ref="N1236" si="5550">D1236*I1236+F1236*I1239-E1236*J1236-G1236*J1239</f>
        <v>1</v>
      </c>
      <c r="O1236" s="9">
        <f t="shared" ref="O1236" si="5551">(D1236*J1236+E1236*I1236+F1236*J1239+G1236*I1239)</f>
        <v>0</v>
      </c>
      <c r="P1236" s="2">
        <f t="shared" ref="P1236" si="5552">D1236*K1236+F1236*K1239-E1236*L1236-G1236*L1239</f>
        <v>0</v>
      </c>
      <c r="Q1236" s="8">
        <f t="shared" ref="Q1236" si="5553">(D1236*L1236+E1236*K1236+F1236*L1239+G1236*K1239)</f>
        <v>-1.2669002426113438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5554">N1236*S1236+P1236*S1239-O1236*T1236-Q1236*T1239</f>
        <v>6.4234562721316504</v>
      </c>
      <c r="Y1236" s="9">
        <f t="shared" ref="Y1236" si="5555">(N1236*T1236+O1236*S1236+P1236*T1239+Q1236*S1239)</f>
        <v>0</v>
      </c>
      <c r="Z1236" s="2">
        <f t="shared" ref="Z1236" si="5556">N1236*U1236+P1236*U1239-O1236*V1236-Q1236*V1239</f>
        <v>0</v>
      </c>
      <c r="AA1236" s="8">
        <f t="shared" ref="AA1236" si="5557">(N1236*V1236+O1236*U1236+P1236*V1239+Q1236*U1239)</f>
        <v>-1.2669002426113438</v>
      </c>
      <c r="AB1236" s="22"/>
      <c r="AC1236" s="1">
        <v>1</v>
      </c>
      <c r="AD1236" s="9">
        <v>0</v>
      </c>
      <c r="AE1236" s="2">
        <v>0</v>
      </c>
      <c r="AF1236" s="9">
        <f t="shared" ref="AF1236" si="5558">$B1236*$AE$9</f>
        <v>2.8698426000000001</v>
      </c>
      <c r="AH1236" s="1">
        <f t="shared" ref="AH1236" si="5559">X1236*AC1236+Z1236*AC1239-Y1236*AD1236-AA1236*AD1239</f>
        <v>6.4234562721316504</v>
      </c>
      <c r="AI1236" s="9">
        <f t="shared" ref="AI1236" si="5560">(X1236*AD1236+Y1236*AC1236+Z1236*AD1239+AA1236*AC1239)</f>
        <v>0</v>
      </c>
      <c r="AJ1236" s="2">
        <f t="shared" ref="AJ1236" si="5561">X1236*AE1236+Z1236*AE1239-Y1236*AF1236-AA1236*AF1239</f>
        <v>0</v>
      </c>
      <c r="AK1236" s="8">
        <f t="shared" ref="AK1236" si="5562">(X1236*AF1236+Y1236*AE1236+Z1236*AF1239+AA1236*AE1239)</f>
        <v>17.167408206389261</v>
      </c>
      <c r="AM1236" s="26">
        <f t="shared" ref="AM1236" si="5563">20*LOG((2*$AH$9)/(($AH$9*AH1236+AJ1236+$AH$9*AH1239+AJ1239)^2+($AH$9*AI1236+AK1236+$AH$9*AI1239+AK1239)^2)^0.5)</f>
        <v>-28.33076632934538</v>
      </c>
      <c r="AO1236" s="133">
        <f t="shared" ref="AO1236" si="5564">((AI1236^2+AJ1236^2+AK1236^2+AL1236^2)/(AI1239^2+AJ1239^2+AK1239^2+AL1239^2))^0.5</f>
        <v>0.35148596568663854</v>
      </c>
      <c r="AP1236" s="13"/>
      <c r="AQ1236" s="32"/>
      <c r="AR1236" s="32"/>
      <c r="AS1236" s="32"/>
      <c r="AT1236" s="32"/>
    </row>
    <row r="1237" spans="2:46" ht="18.649999999999999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O1237" s="134"/>
      <c r="AP1237" s="33"/>
      <c r="AQ1237" s="32"/>
      <c r="AR1237" s="32"/>
      <c r="AS1237" s="32"/>
      <c r="AT1237" s="32"/>
    </row>
    <row r="1238" spans="2:46" ht="18.649999999999999" customHeight="1" thickBot="1">
      <c r="D1238" s="209" t="s">
        <v>66</v>
      </c>
      <c r="E1238" s="210"/>
      <c r="F1238" s="211" t="s">
        <v>67</v>
      </c>
      <c r="G1238" s="212"/>
      <c r="H1238" s="204"/>
      <c r="I1238" s="209" t="s">
        <v>68</v>
      </c>
      <c r="J1238" s="210"/>
      <c r="K1238" s="211" t="s">
        <v>69</v>
      </c>
      <c r="L1238" s="212"/>
      <c r="N1238" s="213" t="s">
        <v>70</v>
      </c>
      <c r="O1238" s="214"/>
      <c r="P1238" s="215" t="s">
        <v>71</v>
      </c>
      <c r="Q1238" s="216"/>
      <c r="S1238" s="209" t="s">
        <v>72</v>
      </c>
      <c r="T1238" s="210"/>
      <c r="U1238" s="211" t="s">
        <v>73</v>
      </c>
      <c r="V1238" s="212"/>
      <c r="W1238" s="22"/>
      <c r="X1238" s="213" t="s">
        <v>74</v>
      </c>
      <c r="Y1238" s="214"/>
      <c r="Z1238" s="215" t="s">
        <v>75</v>
      </c>
      <c r="AA1238" s="216"/>
      <c r="AB1238" s="22"/>
      <c r="AC1238" s="209" t="s">
        <v>76</v>
      </c>
      <c r="AD1238" s="210"/>
      <c r="AE1238" s="211" t="s">
        <v>77</v>
      </c>
      <c r="AF1238" s="212"/>
      <c r="AG1238" s="22"/>
      <c r="AH1238" s="213" t="s">
        <v>78</v>
      </c>
      <c r="AI1238" s="214"/>
      <c r="AJ1238" s="215" t="s">
        <v>79</v>
      </c>
      <c r="AK1238" s="216"/>
      <c r="AL1238" s="22"/>
      <c r="AM1238" s="44" t="s">
        <v>6</v>
      </c>
      <c r="AO1238" s="135" t="s">
        <v>42</v>
      </c>
      <c r="AP1238" s="33"/>
      <c r="AQ1238" s="32"/>
      <c r="AR1238" s="32"/>
      <c r="AS1238" s="32"/>
      <c r="AT1238" s="32"/>
    </row>
    <row r="1239" spans="2:46" ht="18.649999999999999" customHeight="1" thickTop="1" thickBot="1">
      <c r="D1239" s="1">
        <v>0</v>
      </c>
      <c r="E1239" s="8">
        <f t="shared" ref="E1239" si="5565">$E$9*$B1236</f>
        <v>2.0061534000000001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5566">D1239*I1236+F1239*I1239-E1239*J1236-G1239*J1239</f>
        <v>0</v>
      </c>
      <c r="O1239" s="9">
        <f t="shared" ref="O1239" si="5567">(D1239*J1236+E1239*I1236+F1239*J1239+G1239*I1239)</f>
        <v>2.0061534000000001</v>
      </c>
      <c r="P1239" s="2">
        <f t="shared" ref="P1239" si="5568">D1239*K1236+F1239*K1239-E1239*L1236-G1239*L1239</f>
        <v>3.5415962291755725</v>
      </c>
      <c r="Q1239" s="8">
        <f t="shared" ref="Q1239" si="5569">(D1239*L1236+E1239*K1236+F1239*L1239+G1239*K1239)</f>
        <v>0</v>
      </c>
      <c r="S1239" s="1">
        <v>0</v>
      </c>
      <c r="T1239" s="8">
        <f t="shared" ref="T1239" si="5570">$T$9*$B1236</f>
        <v>4.2808865999999997</v>
      </c>
      <c r="U1239" s="2">
        <v>1</v>
      </c>
      <c r="V1239" s="8">
        <v>0</v>
      </c>
      <c r="X1239" s="1">
        <f t="shared" ref="X1239" si="5571">N1239*S1236+P1239*S1239-O1239*T1236-Q1239*T1239</f>
        <v>0</v>
      </c>
      <c r="Y1239" s="9">
        <f t="shared" ref="Y1239" si="5572">(N1239*T1236+O1239*S1236+P1239*T1239+Q1239*S1239)</f>
        <v>17.167325240088235</v>
      </c>
      <c r="Z1239" s="2">
        <f t="shared" ref="Z1239" si="5573">N1239*U1236+P1239*U1239-O1239*V1236-Q1239*V1239</f>
        <v>3.5415962291755725</v>
      </c>
      <c r="AA1239" s="8">
        <f t="shared" ref="AA1239" si="5574">(N1239*V1236+O1239*U1236+P1239*V1239+Q1239*U1239)</f>
        <v>0</v>
      </c>
      <c r="AB1239" s="22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5575">X1239*AC1236+Z1239*AC1239-Y1239*AD1236-AA1239*AD1239</f>
        <v>0</v>
      </c>
      <c r="AI1239" s="9">
        <f t="shared" ref="AI1239" si="5576">(X1239*AD1236+Y1239*AC1236+Z1239*AD1239+AA1239*AC1239)</f>
        <v>17.167325240088235</v>
      </c>
      <c r="AJ1239" s="2">
        <f t="shared" ref="AJ1239" si="5577">X1239*AE1236+Z1239*AE1239-Y1239*AF1236-AA1239*AF1239</f>
        <v>-45.725925072884877</v>
      </c>
      <c r="AK1239" s="8">
        <f t="shared" ref="AK1239" si="5578">(X1239*AF1236+Y1239*AE1236+Z1239*AF1239+AA1239*AE1239)</f>
        <v>0</v>
      </c>
      <c r="AM1239" s="45">
        <f t="shared" ref="AM1239" si="5579">(180/PI())*ATAN(-1*(($AH$9*AJ1236+AL1236+$AH$9*AJ1239+AL1239)/($AH$9*AI1236+AK1236+$AH$9*AI1239+AK1239)))</f>
        <v>53.097806273013084</v>
      </c>
      <c r="AO1239" s="206">
        <f t="shared" ref="AO1239" si="5580">20*LOG(((($AH$9*AH1236+AJ1236-$AH$9*AH1239-AJ1239)^2+($AH$9*AI1236+AK1236-$AH$9*AI1239-AK1239)^2)/(($AH$9*AH1236+AJ1236+$AH$9*AH1239+AJ1239)^2+($AH$9*AI1236+AK1236+$AH$9*AI1239+AK1239)^2))^0.5)</f>
        <v>-6.3830286052786803E-3</v>
      </c>
      <c r="AP1239" s="33"/>
      <c r="AQ1239" s="32"/>
      <c r="AR1239" s="32"/>
      <c r="AS1239" s="32"/>
      <c r="AT1239" s="32"/>
    </row>
    <row r="1240" spans="2:46" ht="18.649999999999999" customHeight="1">
      <c r="AO1240" s="33"/>
      <c r="AP1240" s="33"/>
    </row>
    <row r="1241" spans="2:46" ht="18.649999999999999" customHeight="1" thickBot="1">
      <c r="D1241" s="22" t="s">
        <v>80</v>
      </c>
      <c r="E1241" s="22"/>
      <c r="F1241" s="22"/>
      <c r="G1241" s="22"/>
      <c r="H1241" s="22"/>
      <c r="I1241" s="22" t="s">
        <v>81</v>
      </c>
      <c r="J1241" s="22"/>
      <c r="K1241" s="22"/>
      <c r="L1241" s="22"/>
      <c r="M1241" s="23"/>
      <c r="N1241" s="23"/>
      <c r="O1241" s="24" t="s">
        <v>82</v>
      </c>
      <c r="P1241" s="23"/>
      <c r="Q1241" s="23"/>
      <c r="R1241" s="23"/>
      <c r="S1241" s="22"/>
      <c r="T1241" s="22" t="s">
        <v>83</v>
      </c>
      <c r="U1241" s="23"/>
      <c r="V1241" s="23"/>
      <c r="W1241" s="23"/>
      <c r="X1241" s="23"/>
      <c r="Y1241" s="24" t="s">
        <v>84</v>
      </c>
      <c r="Z1241" s="23"/>
      <c r="AA1241" s="23"/>
      <c r="AB1241" s="23"/>
      <c r="AC1241" s="24" t="s">
        <v>85</v>
      </c>
      <c r="AD1241" s="22"/>
      <c r="AE1241" s="22"/>
      <c r="AF1241" s="22"/>
      <c r="AG1241" s="22"/>
      <c r="AH1241" s="23"/>
      <c r="AI1241" s="24" t="s">
        <v>86</v>
      </c>
      <c r="AJ1241" s="23"/>
      <c r="AK1241" s="23"/>
      <c r="AL1241" s="22"/>
    </row>
    <row r="1242" spans="2:46" ht="18.649999999999999" customHeight="1" thickBot="1">
      <c r="B1242" s="11"/>
      <c r="D1242" s="217" t="s">
        <v>55</v>
      </c>
      <c r="E1242" s="218"/>
      <c r="F1242" s="219" t="s">
        <v>56</v>
      </c>
      <c r="G1242" s="220"/>
      <c r="H1242" s="204"/>
      <c r="I1242" s="217" t="s">
        <v>87</v>
      </c>
      <c r="J1242" s="218"/>
      <c r="K1242" s="219" t="s">
        <v>88</v>
      </c>
      <c r="L1242" s="220"/>
      <c r="M1242" s="23"/>
      <c r="N1242" s="213" t="s">
        <v>57</v>
      </c>
      <c r="O1242" s="214"/>
      <c r="P1242" s="215" t="s">
        <v>58</v>
      </c>
      <c r="Q1242" s="216"/>
      <c r="R1242" s="23"/>
      <c r="S1242" s="217" t="s">
        <v>59</v>
      </c>
      <c r="T1242" s="218"/>
      <c r="U1242" s="219" t="s">
        <v>60</v>
      </c>
      <c r="V1242" s="220"/>
      <c r="W1242" s="22"/>
      <c r="X1242" s="213" t="s">
        <v>61</v>
      </c>
      <c r="Y1242" s="214"/>
      <c r="Z1242" s="215" t="s">
        <v>62</v>
      </c>
      <c r="AA1242" s="216"/>
      <c r="AB1242" s="22"/>
      <c r="AC1242" s="217" t="s">
        <v>63</v>
      </c>
      <c r="AD1242" s="218"/>
      <c r="AE1242" s="219" t="s">
        <v>89</v>
      </c>
      <c r="AF1242" s="220"/>
      <c r="AG1242" s="22"/>
      <c r="AH1242" s="213" t="s">
        <v>64</v>
      </c>
      <c r="AI1242" s="214"/>
      <c r="AJ1242" s="215" t="s">
        <v>65</v>
      </c>
      <c r="AK1242" s="216"/>
      <c r="AL1242" s="22"/>
      <c r="AM1242" s="25" t="s">
        <v>2</v>
      </c>
      <c r="AO1242" s="132" t="s">
        <v>41</v>
      </c>
      <c r="AQ1242" s="32"/>
      <c r="AR1242" s="32"/>
      <c r="AS1242" s="32"/>
      <c r="AT1242" s="32"/>
    </row>
    <row r="1243" spans="2:46" ht="18.649999999999999" customHeight="1" thickTop="1" thickBot="1">
      <c r="B1243" s="36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9">
        <f t="shared" ref="L1243" si="5581">IF(0=(1-$J$9*$K$9*$B1243^2),10^14,$B1243*$K$9/(1-$J$9*$K$9*$B1243^2))</f>
        <v>-1.2545714053993964</v>
      </c>
      <c r="N1243" s="1">
        <f t="shared" ref="N1243" si="5582">D1243*I1243+F1243*I1246-E1243*J1243-G1243*J1246</f>
        <v>1</v>
      </c>
      <c r="O1243" s="9">
        <f t="shared" ref="O1243" si="5583">(D1243*J1243+E1243*I1243+F1243*J1246+G1243*I1246)</f>
        <v>0</v>
      </c>
      <c r="P1243" s="2">
        <f t="shared" ref="P1243" si="5584">D1243*K1243+F1243*K1246-E1243*L1243-G1243*L1246</f>
        <v>0</v>
      </c>
      <c r="Q1243" s="8">
        <f t="shared" ref="Q1243" si="5585">(D1243*L1243+E1243*K1243+F1243*L1246+G1243*K1246)</f>
        <v>-1.2545714053993964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5586">N1243*S1243+P1243*S1246-O1243*T1243-Q1243*T1246</f>
        <v>6.4010207312141523</v>
      </c>
      <c r="Y1243" s="9">
        <f t="shared" ref="Y1243" si="5587">(N1243*T1243+O1243*S1243+P1243*T1246+Q1243*S1246)</f>
        <v>0</v>
      </c>
      <c r="Z1243" s="2">
        <f t="shared" ref="Z1243" si="5588">N1243*U1243+P1243*U1246-O1243*V1243-Q1243*V1246</f>
        <v>0</v>
      </c>
      <c r="AA1243" s="8">
        <f t="shared" ref="AA1243" si="5589">(N1243*V1243+O1243*U1243+P1243*V1246+Q1243*U1246)</f>
        <v>-1.2545714053993964</v>
      </c>
      <c r="AB1243" s="22"/>
      <c r="AC1243" s="1">
        <v>1</v>
      </c>
      <c r="AD1243" s="9">
        <v>0</v>
      </c>
      <c r="AE1243" s="2">
        <v>0</v>
      </c>
      <c r="AF1243" s="9">
        <f t="shared" ref="AF1243" si="5590">$B1243*$AE$9</f>
        <v>2.8860564000000002</v>
      </c>
      <c r="AH1243" s="1">
        <f t="shared" ref="AH1243" si="5591">X1243*AC1243+Z1243*AC1246-Y1243*AD1243-AA1243*AD1246</f>
        <v>6.4010207312141523</v>
      </c>
      <c r="AI1243" s="9">
        <f t="shared" ref="AI1243" si="5592">(X1243*AD1243+Y1243*AC1243+Z1243*AD1246+AA1243*AC1246)</f>
        <v>0</v>
      </c>
      <c r="AJ1243" s="2">
        <f t="shared" ref="AJ1243" si="5593">X1243*AE1243+Z1243*AE1246-Y1243*AF1243-AA1243*AF1246</f>
        <v>0</v>
      </c>
      <c r="AK1243" s="8">
        <f t="shared" ref="AK1243" si="5594">(X1243*AF1243+Y1243*AE1243+Z1243*AF1246+AA1243*AE1246)</f>
        <v>17.21913544245389</v>
      </c>
      <c r="AM1243" s="26">
        <f t="shared" ref="AM1243" si="5595">20*LOG((2*$AH$9)/(($AH$9*AH1243+AJ1243+$AH$9*AH1246+AJ1246)^2+($AH$9*AI1243+AK1243+$AH$9*AI1246+AK1246)^2)^0.5)</f>
        <v>-28.399631653198956</v>
      </c>
      <c r="AO1243" s="133">
        <f t="shared" ref="AO1243" si="5596">((AI1243^2+AJ1243^2+AK1243^2+AL1243^2)/(AI1246^2+AJ1246^2+AK1246^2+AL1246^2))^0.5</f>
        <v>0.34947910363288182</v>
      </c>
      <c r="AP1243" s="13"/>
      <c r="AQ1243" s="32"/>
      <c r="AR1243" s="32"/>
      <c r="AS1243" s="32"/>
      <c r="AT1243" s="32"/>
    </row>
    <row r="1244" spans="2:46" ht="18.649999999999999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O1244" s="134"/>
      <c r="AP1244" s="33"/>
      <c r="AQ1244" s="32"/>
      <c r="AR1244" s="32"/>
      <c r="AS1244" s="32"/>
      <c r="AT1244" s="32"/>
    </row>
    <row r="1245" spans="2:46" ht="18.649999999999999" customHeight="1" thickBot="1">
      <c r="D1245" s="209" t="s">
        <v>66</v>
      </c>
      <c r="E1245" s="210"/>
      <c r="F1245" s="211" t="s">
        <v>67</v>
      </c>
      <c r="G1245" s="212"/>
      <c r="H1245" s="204"/>
      <c r="I1245" s="209" t="s">
        <v>68</v>
      </c>
      <c r="J1245" s="210"/>
      <c r="K1245" s="211" t="s">
        <v>69</v>
      </c>
      <c r="L1245" s="212"/>
      <c r="N1245" s="213" t="s">
        <v>70</v>
      </c>
      <c r="O1245" s="214"/>
      <c r="P1245" s="215" t="s">
        <v>71</v>
      </c>
      <c r="Q1245" s="216"/>
      <c r="S1245" s="209" t="s">
        <v>72</v>
      </c>
      <c r="T1245" s="210"/>
      <c r="U1245" s="211" t="s">
        <v>73</v>
      </c>
      <c r="V1245" s="212"/>
      <c r="W1245" s="22"/>
      <c r="X1245" s="213" t="s">
        <v>74</v>
      </c>
      <c r="Y1245" s="214"/>
      <c r="Z1245" s="215" t="s">
        <v>75</v>
      </c>
      <c r="AA1245" s="216"/>
      <c r="AB1245" s="22"/>
      <c r="AC1245" s="209" t="s">
        <v>76</v>
      </c>
      <c r="AD1245" s="210"/>
      <c r="AE1245" s="211" t="s">
        <v>77</v>
      </c>
      <c r="AF1245" s="212"/>
      <c r="AG1245" s="22"/>
      <c r="AH1245" s="213" t="s">
        <v>78</v>
      </c>
      <c r="AI1245" s="214"/>
      <c r="AJ1245" s="215" t="s">
        <v>79</v>
      </c>
      <c r="AK1245" s="216"/>
      <c r="AL1245" s="22"/>
      <c r="AM1245" s="44" t="s">
        <v>6</v>
      </c>
      <c r="AO1245" s="135" t="s">
        <v>42</v>
      </c>
      <c r="AP1245" s="33"/>
      <c r="AQ1245" s="32"/>
      <c r="AR1245" s="32"/>
      <c r="AS1245" s="32"/>
      <c r="AT1245" s="32"/>
    </row>
    <row r="1246" spans="2:46" ht="18.649999999999999" customHeight="1" thickTop="1" thickBot="1">
      <c r="D1246" s="1">
        <v>0</v>
      </c>
      <c r="E1246" s="8">
        <f t="shared" ref="E1246" si="5597">$E$9*$B1243</f>
        <v>2.0174876000000004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5598">D1246*I1243+F1246*I1246-E1246*J1243-G1246*J1246</f>
        <v>0</v>
      </c>
      <c r="O1246" s="9">
        <f t="shared" ref="O1246" si="5599">(D1246*J1243+E1246*I1243+F1246*J1246+G1246*I1246)</f>
        <v>2.0174876000000004</v>
      </c>
      <c r="P1246" s="2">
        <f t="shared" ref="P1246" si="5600">D1246*K1243+F1246*K1246-E1246*L1243-G1246*L1246</f>
        <v>3.5310822537078557</v>
      </c>
      <c r="Q1246" s="8">
        <f t="shared" ref="Q1246" si="5601">(D1246*L1243+E1246*K1243+F1246*L1246+G1246*K1246)</f>
        <v>0</v>
      </c>
      <c r="S1246" s="1">
        <v>0</v>
      </c>
      <c r="T1246" s="8">
        <f t="shared" ref="T1246" si="5602">$T$9*$B1243</f>
        <v>4.3050724000000002</v>
      </c>
      <c r="U1246" s="2">
        <v>1</v>
      </c>
      <c r="V1246" s="8">
        <v>0</v>
      </c>
      <c r="X1246" s="1">
        <f t="shared" ref="X1246" si="5603">N1246*S1243+P1246*S1246-O1246*T1243-Q1246*T1246</f>
        <v>0</v>
      </c>
      <c r="Y1246" s="9">
        <f t="shared" ref="Y1246" si="5604">(N1246*T1243+O1246*S1243+P1246*T1246+Q1246*S1246)</f>
        <v>17.219052352567488</v>
      </c>
      <c r="Z1246" s="2">
        <f t="shared" ref="Z1246" si="5605">N1246*U1243+P1246*U1246-O1246*V1243-Q1246*V1246</f>
        <v>3.5310822537078557</v>
      </c>
      <c r="AA1246" s="8">
        <f t="shared" ref="AA1246" si="5606">(N1246*V1243+O1246*U1243+P1246*V1246+Q1246*U1246)</f>
        <v>0</v>
      </c>
      <c r="AB1246" s="22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5607">X1246*AC1243+Z1246*AC1246-Y1246*AD1243-AA1246*AD1246</f>
        <v>0</v>
      </c>
      <c r="AI1246" s="9">
        <f t="shared" ref="AI1246" si="5608">(X1246*AD1243+Y1246*AC1243+Z1246*AD1246+AA1246*AC1246)</f>
        <v>17.219052352567488</v>
      </c>
      <c r="AJ1246" s="2">
        <f t="shared" ref="AJ1246" si="5609">X1246*AE1243+Z1246*AE1246-Y1246*AF1243-AA1246*AF1246</f>
        <v>-46.164073990354602</v>
      </c>
      <c r="AK1246" s="8">
        <f t="shared" ref="AK1246" si="5610">(X1246*AF1243+Y1246*AE1243+Z1246*AF1246+AA1246*AE1246)</f>
        <v>0</v>
      </c>
      <c r="AM1246" s="45">
        <f t="shared" ref="AM1246" si="5611">(180/PI())*ATAN(-1*(($AH$9*AJ1243+AL1243+$AH$9*AJ1246+AL1246)/($AH$9*AI1243+AK1243+$AH$9*AI1246+AK1246)))</f>
        <v>53.277229957162561</v>
      </c>
      <c r="AO1246" s="206">
        <f t="shared" ref="AO1246" si="5612">20*LOG(((($AH$9*AH1243+AJ1243-$AH$9*AH1246-AJ1246)^2+($AH$9*AI1243+AK1243-$AH$9*AI1246-AK1246)^2)/(($AH$9*AH1243+AJ1243+$AH$9*AH1246+AJ1246)^2+($AH$9*AI1243+AK1243+$AH$9*AI1246+AK1246)^2))^0.5)</f>
        <v>-6.2825396055207492E-3</v>
      </c>
      <c r="AP1246" s="33"/>
      <c r="AQ1246" s="32"/>
      <c r="AR1246" s="32"/>
      <c r="AS1246" s="32"/>
      <c r="AT1246" s="32"/>
    </row>
    <row r="1247" spans="2:46" ht="18.649999999999999" customHeight="1">
      <c r="AO1247" s="33"/>
      <c r="AP1247" s="33"/>
    </row>
    <row r="1248" spans="2:46" ht="18.649999999999999" customHeight="1" thickBot="1">
      <c r="D1248" s="22" t="s">
        <v>80</v>
      </c>
      <c r="E1248" s="22"/>
      <c r="F1248" s="22"/>
      <c r="G1248" s="22"/>
      <c r="H1248" s="22"/>
      <c r="I1248" s="22" t="s">
        <v>81</v>
      </c>
      <c r="J1248" s="22"/>
      <c r="K1248" s="22"/>
      <c r="L1248" s="22"/>
      <c r="M1248" s="23"/>
      <c r="N1248" s="23"/>
      <c r="O1248" s="24" t="s">
        <v>82</v>
      </c>
      <c r="P1248" s="23"/>
      <c r="Q1248" s="23"/>
      <c r="R1248" s="23"/>
      <c r="S1248" s="22"/>
      <c r="T1248" s="22" t="s">
        <v>83</v>
      </c>
      <c r="U1248" s="23"/>
      <c r="V1248" s="23"/>
      <c r="W1248" s="23"/>
      <c r="X1248" s="23"/>
      <c r="Y1248" s="24" t="s">
        <v>84</v>
      </c>
      <c r="Z1248" s="23"/>
      <c r="AA1248" s="23"/>
      <c r="AB1248" s="23"/>
      <c r="AC1248" s="24" t="s">
        <v>85</v>
      </c>
      <c r="AD1248" s="22"/>
      <c r="AE1248" s="22"/>
      <c r="AF1248" s="22"/>
      <c r="AG1248" s="22"/>
      <c r="AH1248" s="23"/>
      <c r="AI1248" s="24" t="s">
        <v>86</v>
      </c>
      <c r="AJ1248" s="23"/>
      <c r="AK1248" s="23"/>
      <c r="AL1248" s="22"/>
    </row>
    <row r="1249" spans="2:46" ht="18.649999999999999" customHeight="1" thickBot="1">
      <c r="B1249" s="11"/>
      <c r="D1249" s="217" t="s">
        <v>55</v>
      </c>
      <c r="E1249" s="218"/>
      <c r="F1249" s="219" t="s">
        <v>56</v>
      </c>
      <c r="G1249" s="220"/>
      <c r="H1249" s="204"/>
      <c r="I1249" s="217" t="s">
        <v>87</v>
      </c>
      <c r="J1249" s="218"/>
      <c r="K1249" s="219" t="s">
        <v>88</v>
      </c>
      <c r="L1249" s="220"/>
      <c r="M1249" s="23"/>
      <c r="N1249" s="213" t="s">
        <v>57</v>
      </c>
      <c r="O1249" s="214"/>
      <c r="P1249" s="215" t="s">
        <v>58</v>
      </c>
      <c r="Q1249" s="216"/>
      <c r="R1249" s="23"/>
      <c r="S1249" s="217" t="s">
        <v>59</v>
      </c>
      <c r="T1249" s="218"/>
      <c r="U1249" s="219" t="s">
        <v>60</v>
      </c>
      <c r="V1249" s="220"/>
      <c r="W1249" s="22"/>
      <c r="X1249" s="213" t="s">
        <v>61</v>
      </c>
      <c r="Y1249" s="214"/>
      <c r="Z1249" s="215" t="s">
        <v>62</v>
      </c>
      <c r="AA1249" s="216"/>
      <c r="AB1249" s="22"/>
      <c r="AC1249" s="217" t="s">
        <v>63</v>
      </c>
      <c r="AD1249" s="218"/>
      <c r="AE1249" s="219" t="s">
        <v>89</v>
      </c>
      <c r="AF1249" s="220"/>
      <c r="AG1249" s="22"/>
      <c r="AH1249" s="213" t="s">
        <v>64</v>
      </c>
      <c r="AI1249" s="214"/>
      <c r="AJ1249" s="215" t="s">
        <v>65</v>
      </c>
      <c r="AK1249" s="216"/>
      <c r="AL1249" s="22"/>
      <c r="AM1249" s="25" t="s">
        <v>2</v>
      </c>
      <c r="AO1249" s="132" t="s">
        <v>41</v>
      </c>
      <c r="AQ1249" s="32"/>
      <c r="AR1249" s="32"/>
      <c r="AS1249" s="32"/>
      <c r="AT1249" s="32"/>
    </row>
    <row r="1250" spans="2:46" ht="18.649999999999999" customHeight="1" thickTop="1" thickBot="1">
      <c r="B1250" s="36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9">
        <f t="shared" ref="L1250" si="5613">IF(0=(1-$J$9*$K$9*$B1250^2),10^14,$B1250*$K$9/(1-$J$9*$K$9*$B1250^2))</f>
        <v>-1.2425085696815084</v>
      </c>
      <c r="N1250" s="1">
        <f t="shared" ref="N1250" si="5614">D1250*I1250+F1250*I1253-E1250*J1250-G1250*J1253</f>
        <v>1</v>
      </c>
      <c r="O1250" s="9">
        <f t="shared" ref="O1250" si="5615">(D1250*J1250+E1250*I1250+F1250*J1253+G1250*I1253)</f>
        <v>0</v>
      </c>
      <c r="P1250" s="2">
        <f t="shared" ref="P1250" si="5616">D1250*K1250+F1250*K1253-E1250*L1250-G1250*L1253</f>
        <v>0</v>
      </c>
      <c r="Q1250" s="8">
        <f t="shared" ref="Q1250" si="5617">(D1250*L1250+E1250*K1250+F1250*L1253+G1250*K1253)</f>
        <v>-1.2425085696815084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5618">N1250*S1250+P1250*S1253-O1250*T1250-Q1250*T1253</f>
        <v>6.3791404138639418</v>
      </c>
      <c r="Y1250" s="9">
        <f t="shared" ref="Y1250" si="5619">(N1250*T1250+O1250*S1250+P1250*T1253+Q1250*S1253)</f>
        <v>0</v>
      </c>
      <c r="Z1250" s="2">
        <f t="shared" ref="Z1250" si="5620">N1250*U1250+P1250*U1253-O1250*V1250-Q1250*V1253</f>
        <v>0</v>
      </c>
      <c r="AA1250" s="8">
        <f t="shared" ref="AA1250" si="5621">(N1250*V1250+O1250*U1250+P1250*V1253+Q1250*U1253)</f>
        <v>-1.2425085696815084</v>
      </c>
      <c r="AB1250" s="22"/>
      <c r="AC1250" s="1">
        <v>1</v>
      </c>
      <c r="AD1250" s="9">
        <v>0</v>
      </c>
      <c r="AE1250" s="2">
        <v>0</v>
      </c>
      <c r="AF1250" s="9">
        <f t="shared" ref="AF1250" si="5622">$B1250*$AE$9</f>
        <v>2.9022702000000002</v>
      </c>
      <c r="AH1250" s="1">
        <f t="shared" ref="AH1250" si="5623">X1250*AC1250+Z1250*AC1253-Y1250*AD1250-AA1250*AD1253</f>
        <v>6.3791404138639418</v>
      </c>
      <c r="AI1250" s="9">
        <f t="shared" ref="AI1250" si="5624">(X1250*AD1250+Y1250*AC1250+Z1250*AD1253+AA1250*AC1253)</f>
        <v>0</v>
      </c>
      <c r="AJ1250" s="2">
        <f t="shared" ref="AJ1250" si="5625">X1250*AE1250+Z1250*AE1253-Y1250*AF1250-AA1250*AF1253</f>
        <v>0</v>
      </c>
      <c r="AK1250" s="8">
        <f t="shared" ref="AK1250" si="5626">(X1250*AF1250+Y1250*AE1250+Z1250*AF1253+AA1250*AE1253)</f>
        <v>17.271480555091479</v>
      </c>
      <c r="AM1250" s="26">
        <f t="shared" ref="AM1250" si="5627">20*LOG((2*$AH$9)/(($AH$9*AH1250+AJ1250+$AH$9*AH1253+AJ1253)^2+($AH$9*AI1250+AK1250+$AH$9*AI1253+AK1253)^2)^0.5)</f>
        <v>-28.468572509431876</v>
      </c>
      <c r="AO1250" s="133">
        <f t="shared" ref="AO1250" si="5628">((AI1250^2+AJ1250^2+AK1250^2+AL1250^2)/(AI1253^2+AJ1253^2+AK1253^2+AL1253^2))^0.5</f>
        <v>0.3474951745726601</v>
      </c>
      <c r="AP1250" s="13"/>
      <c r="AQ1250" s="32"/>
      <c r="AR1250" s="32"/>
      <c r="AS1250" s="32"/>
      <c r="AT1250" s="32"/>
    </row>
    <row r="1251" spans="2:46" ht="18.649999999999999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O1251" s="134"/>
      <c r="AP1251" s="33"/>
      <c r="AQ1251" s="32"/>
      <c r="AR1251" s="32"/>
      <c r="AS1251" s="32"/>
      <c r="AT1251" s="32"/>
    </row>
    <row r="1252" spans="2:46" ht="18.649999999999999" customHeight="1" thickBot="1">
      <c r="D1252" s="209" t="s">
        <v>66</v>
      </c>
      <c r="E1252" s="210"/>
      <c r="F1252" s="211" t="s">
        <v>67</v>
      </c>
      <c r="G1252" s="212"/>
      <c r="H1252" s="204"/>
      <c r="I1252" s="209" t="s">
        <v>68</v>
      </c>
      <c r="J1252" s="210"/>
      <c r="K1252" s="211" t="s">
        <v>69</v>
      </c>
      <c r="L1252" s="212"/>
      <c r="N1252" s="213" t="s">
        <v>70</v>
      </c>
      <c r="O1252" s="214"/>
      <c r="P1252" s="215" t="s">
        <v>71</v>
      </c>
      <c r="Q1252" s="216"/>
      <c r="S1252" s="209" t="s">
        <v>72</v>
      </c>
      <c r="T1252" s="210"/>
      <c r="U1252" s="211" t="s">
        <v>73</v>
      </c>
      <c r="V1252" s="212"/>
      <c r="W1252" s="22"/>
      <c r="X1252" s="213" t="s">
        <v>74</v>
      </c>
      <c r="Y1252" s="214"/>
      <c r="Z1252" s="215" t="s">
        <v>75</v>
      </c>
      <c r="AA1252" s="216"/>
      <c r="AB1252" s="22"/>
      <c r="AC1252" s="209" t="s">
        <v>76</v>
      </c>
      <c r="AD1252" s="210"/>
      <c r="AE1252" s="211" t="s">
        <v>77</v>
      </c>
      <c r="AF1252" s="212"/>
      <c r="AG1252" s="22"/>
      <c r="AH1252" s="213" t="s">
        <v>78</v>
      </c>
      <c r="AI1252" s="214"/>
      <c r="AJ1252" s="215" t="s">
        <v>79</v>
      </c>
      <c r="AK1252" s="216"/>
      <c r="AL1252" s="22"/>
      <c r="AM1252" s="44" t="s">
        <v>6</v>
      </c>
      <c r="AO1252" s="135" t="s">
        <v>42</v>
      </c>
      <c r="AP1252" s="33"/>
      <c r="AQ1252" s="32"/>
      <c r="AR1252" s="32"/>
      <c r="AS1252" s="32"/>
      <c r="AT1252" s="32"/>
    </row>
    <row r="1253" spans="2:46" ht="18.649999999999999" customHeight="1" thickTop="1" thickBot="1">
      <c r="D1253" s="1">
        <v>0</v>
      </c>
      <c r="E1253" s="8">
        <f t="shared" ref="E1253" si="5629">$E$9*$B1250</f>
        <v>2.0288218000000002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5630">D1253*I1250+F1253*I1253-E1253*J1250-G1253*J1253</f>
        <v>0</v>
      </c>
      <c r="O1253" s="9">
        <f t="shared" ref="O1253" si="5631">(D1253*J1250+E1253*I1250+F1253*J1253+G1253*I1253)</f>
        <v>2.0288218000000002</v>
      </c>
      <c r="P1253" s="2">
        <f t="shared" ref="P1253" si="5632">D1253*K1250+F1253*K1253-E1253*L1250-G1253*L1253</f>
        <v>3.5208284728566634</v>
      </c>
      <c r="Q1253" s="8">
        <f t="shared" ref="Q1253" si="5633">(D1253*L1250+E1253*K1250+F1253*L1253+G1253*K1253)</f>
        <v>0</v>
      </c>
      <c r="S1253" s="1">
        <v>0</v>
      </c>
      <c r="T1253" s="8">
        <f t="shared" ref="T1253" si="5634">$T$9*$B1250</f>
        <v>4.3292581999999999</v>
      </c>
      <c r="U1253" s="2">
        <v>1</v>
      </c>
      <c r="V1253" s="8">
        <v>0</v>
      </c>
      <c r="X1253" s="1">
        <f t="shared" ref="X1253" si="5635">N1253*S1250+P1253*S1253-O1253*T1250-Q1253*T1253</f>
        <v>0</v>
      </c>
      <c r="Y1253" s="9">
        <f t="shared" ref="Y1253" si="5636">(N1253*T1250+O1253*S1250+P1253*T1253+Q1253*S1253)</f>
        <v>17.271397336908187</v>
      </c>
      <c r="Z1253" s="2">
        <f t="shared" ref="Z1253" si="5637">N1253*U1250+P1253*U1253-O1253*V1250-Q1253*V1253</f>
        <v>3.5208284728566634</v>
      </c>
      <c r="AA1253" s="8">
        <f t="shared" ref="AA1253" si="5638">(N1253*V1250+O1253*U1250+P1253*V1253+Q1253*U1253)</f>
        <v>0</v>
      </c>
      <c r="AB1253" s="22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5639">X1253*AC1250+Z1253*AC1253-Y1253*AD1250-AA1253*AD1253</f>
        <v>0</v>
      </c>
      <c r="AI1253" s="9">
        <f t="shared" ref="AI1253" si="5640">(X1253*AD1250+Y1253*AC1250+Z1253*AD1253+AA1253*AC1253)</f>
        <v>17.271397336908187</v>
      </c>
      <c r="AJ1253" s="2">
        <f t="shared" ref="AJ1253" si="5641">X1253*AE1250+Z1253*AE1253-Y1253*AF1250-AA1253*AF1253</f>
        <v>-46.60543333041133</v>
      </c>
      <c r="AK1253" s="8">
        <f t="shared" ref="AK1253" si="5642">(X1253*AF1250+Y1253*AE1250+Z1253*AF1253+AA1253*AE1253)</f>
        <v>0</v>
      </c>
      <c r="AM1253" s="45">
        <f t="shared" ref="AM1253" si="5643">(180/PI())*ATAN(-1*(($AH$9*AJ1250+AL1250+$AH$9*AJ1253+AL1253)/($AH$9*AI1250+AK1250+$AH$9*AI1253+AK1253)))</f>
        <v>53.455006010342096</v>
      </c>
      <c r="AO1253" s="206">
        <f t="shared" ref="AO1253" si="5644">20*LOG(((($AH$9*AH1250+AJ1250-$AH$9*AH1253-AJ1253)^2+($AH$9*AI1250+AK1250-$AH$9*AI1253-AK1253)^2)/(($AH$9*AH1250+AJ1250+$AH$9*AH1253+AJ1253)^2+($AH$9*AI1250+AK1250+$AH$9*AI1253+AK1253)^2))^0.5)</f>
        <v>-6.183526124786844E-3</v>
      </c>
      <c r="AP1253" s="33"/>
      <c r="AQ1253" s="32"/>
      <c r="AR1253" s="32"/>
      <c r="AS1253" s="32"/>
      <c r="AT1253" s="32"/>
    </row>
    <row r="1254" spans="2:46" ht="18.649999999999999" customHeight="1">
      <c r="AO1254" s="33"/>
      <c r="AP1254" s="33"/>
    </row>
    <row r="1255" spans="2:46" ht="18.649999999999999" customHeight="1" thickBot="1">
      <c r="D1255" s="22" t="s">
        <v>80</v>
      </c>
      <c r="E1255" s="22"/>
      <c r="F1255" s="22"/>
      <c r="G1255" s="22"/>
      <c r="H1255" s="22"/>
      <c r="I1255" s="22" t="s">
        <v>81</v>
      </c>
      <c r="J1255" s="22"/>
      <c r="K1255" s="22"/>
      <c r="L1255" s="22"/>
      <c r="M1255" s="23"/>
      <c r="N1255" s="23"/>
      <c r="O1255" s="24" t="s">
        <v>82</v>
      </c>
      <c r="P1255" s="23"/>
      <c r="Q1255" s="23"/>
      <c r="R1255" s="23"/>
      <c r="S1255" s="22"/>
      <c r="T1255" s="22" t="s">
        <v>83</v>
      </c>
      <c r="U1255" s="23"/>
      <c r="V1255" s="23"/>
      <c r="W1255" s="23"/>
      <c r="X1255" s="23"/>
      <c r="Y1255" s="24" t="s">
        <v>84</v>
      </c>
      <c r="Z1255" s="23"/>
      <c r="AA1255" s="23"/>
      <c r="AB1255" s="23"/>
      <c r="AC1255" s="24" t="s">
        <v>85</v>
      </c>
      <c r="AD1255" s="22"/>
      <c r="AE1255" s="22"/>
      <c r="AF1255" s="22"/>
      <c r="AG1255" s="22"/>
      <c r="AH1255" s="23"/>
      <c r="AI1255" s="24" t="s">
        <v>86</v>
      </c>
      <c r="AJ1255" s="23"/>
      <c r="AK1255" s="23"/>
      <c r="AL1255" s="22"/>
    </row>
    <row r="1256" spans="2:46" ht="18.649999999999999" customHeight="1" thickBot="1">
      <c r="B1256" s="11"/>
      <c r="D1256" s="217" t="s">
        <v>55</v>
      </c>
      <c r="E1256" s="218"/>
      <c r="F1256" s="219" t="s">
        <v>56</v>
      </c>
      <c r="G1256" s="220"/>
      <c r="H1256" s="204"/>
      <c r="I1256" s="217" t="s">
        <v>87</v>
      </c>
      <c r="J1256" s="218"/>
      <c r="K1256" s="219" t="s">
        <v>88</v>
      </c>
      <c r="L1256" s="220"/>
      <c r="M1256" s="23"/>
      <c r="N1256" s="213" t="s">
        <v>57</v>
      </c>
      <c r="O1256" s="214"/>
      <c r="P1256" s="215" t="s">
        <v>58</v>
      </c>
      <c r="Q1256" s="216"/>
      <c r="R1256" s="23"/>
      <c r="S1256" s="217" t="s">
        <v>59</v>
      </c>
      <c r="T1256" s="218"/>
      <c r="U1256" s="219" t="s">
        <v>60</v>
      </c>
      <c r="V1256" s="220"/>
      <c r="W1256" s="22"/>
      <c r="X1256" s="213" t="s">
        <v>61</v>
      </c>
      <c r="Y1256" s="214"/>
      <c r="Z1256" s="215" t="s">
        <v>62</v>
      </c>
      <c r="AA1256" s="216"/>
      <c r="AB1256" s="22"/>
      <c r="AC1256" s="217" t="s">
        <v>63</v>
      </c>
      <c r="AD1256" s="218"/>
      <c r="AE1256" s="219" t="s">
        <v>89</v>
      </c>
      <c r="AF1256" s="220"/>
      <c r="AG1256" s="22"/>
      <c r="AH1256" s="213" t="s">
        <v>64</v>
      </c>
      <c r="AI1256" s="214"/>
      <c r="AJ1256" s="215" t="s">
        <v>65</v>
      </c>
      <c r="AK1256" s="216"/>
      <c r="AL1256" s="22"/>
      <c r="AM1256" s="25" t="s">
        <v>2</v>
      </c>
      <c r="AO1256" s="132" t="s">
        <v>41</v>
      </c>
      <c r="AQ1256" s="32"/>
      <c r="AR1256" s="32"/>
      <c r="AS1256" s="32"/>
      <c r="AT1256" s="32"/>
    </row>
    <row r="1257" spans="2:46" ht="18.649999999999999" customHeight="1" thickTop="1" thickBot="1">
      <c r="B1257" s="36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9">
        <f t="shared" ref="L1257" si="5645">IF(0=(1-$J$9*$K$9*$B1257^2),10^14,$B1257*$K$9/(1-$J$9*$K$9*$B1257^2))</f>
        <v>-1.2307028536481044</v>
      </c>
      <c r="N1257" s="1">
        <f t="shared" ref="N1257" si="5646">D1257*I1257+F1257*I1260-E1257*J1257-G1257*J1260</f>
        <v>1</v>
      </c>
      <c r="O1257" s="9">
        <f t="shared" ref="O1257" si="5647">(D1257*J1257+E1257*I1257+F1257*J1260+G1257*I1260)</f>
        <v>0</v>
      </c>
      <c r="P1257" s="2">
        <f t="shared" ref="P1257" si="5648">D1257*K1257+F1257*K1260-E1257*L1257-G1257*L1260</f>
        <v>0</v>
      </c>
      <c r="Q1257" s="8">
        <f t="shared" ref="Q1257" si="5649">(D1257*L1257+E1257*K1257+F1257*L1260+G1257*K1260)</f>
        <v>-1.2307028536481044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5650">N1257*S1257+P1257*S1260-O1257*T1257-Q1257*T1260</f>
        <v>6.3577959539972175</v>
      </c>
      <c r="Y1257" s="9">
        <f t="shared" ref="Y1257" si="5651">(N1257*T1257+O1257*S1257+P1257*T1260+Q1257*S1260)</f>
        <v>0</v>
      </c>
      <c r="Z1257" s="2">
        <f t="shared" ref="Z1257" si="5652">N1257*U1257+P1257*U1260-O1257*V1257-Q1257*V1260</f>
        <v>0</v>
      </c>
      <c r="AA1257" s="8">
        <f t="shared" ref="AA1257" si="5653">(N1257*V1257+O1257*U1257+P1257*V1260+Q1257*U1260)</f>
        <v>-1.2307028536481044</v>
      </c>
      <c r="AB1257" s="22"/>
      <c r="AC1257" s="1">
        <v>1</v>
      </c>
      <c r="AD1257" s="9">
        <v>0</v>
      </c>
      <c r="AE1257" s="2">
        <v>0</v>
      </c>
      <c r="AF1257" s="9">
        <f t="shared" ref="AF1257" si="5654">$B1257*$AE$9</f>
        <v>2.9184840000000003</v>
      </c>
      <c r="AH1257" s="1">
        <f t="shared" ref="AH1257" si="5655">X1257*AC1257+Z1257*AC1260-Y1257*AD1257-AA1257*AD1260</f>
        <v>6.3577959539972175</v>
      </c>
      <c r="AI1257" s="9">
        <f t="shared" ref="AI1257" si="5656">(X1257*AD1257+Y1257*AC1257+Z1257*AD1260+AA1257*AC1260)</f>
        <v>0</v>
      </c>
      <c r="AJ1257" s="2">
        <f t="shared" ref="AJ1257" si="5657">X1257*AE1257+Z1257*AE1260-Y1257*AF1257-AA1257*AF1260</f>
        <v>0</v>
      </c>
      <c r="AK1257" s="8">
        <f t="shared" ref="AK1257" si="5658">(X1257*AF1257+Y1257*AE1257+Z1257*AF1260+AA1257*AE1260)</f>
        <v>17.324422913357512</v>
      </c>
      <c r="AM1257" s="26">
        <f t="shared" ref="AM1257" si="5659">20*LOG((2*$AH$9)/(($AH$9*AH1257+AJ1257+$AH$9*AH1260+AJ1260)^2+($AH$9*AI1257+AK1257+$AH$9*AI1260+AK1260)^2)^0.5)</f>
        <v>-28.537576262656476</v>
      </c>
      <c r="AO1257" s="133">
        <f t="shared" ref="AO1257" si="5660">((AI1257^2+AJ1257^2+AK1257^2+AL1257^2)/(AI1260^2+AJ1260^2+AK1260^2+AL1260^2))^0.5</f>
        <v>0.34553378541310764</v>
      </c>
      <c r="AP1257" s="13"/>
      <c r="AQ1257" s="32"/>
      <c r="AR1257" s="32"/>
      <c r="AS1257" s="32"/>
      <c r="AT1257" s="32"/>
    </row>
    <row r="1258" spans="2:46" ht="18.649999999999999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O1258" s="134"/>
      <c r="AP1258" s="33"/>
      <c r="AQ1258" s="32"/>
      <c r="AR1258" s="32"/>
      <c r="AS1258" s="32"/>
      <c r="AT1258" s="32"/>
    </row>
    <row r="1259" spans="2:46" ht="18.649999999999999" customHeight="1" thickBot="1">
      <c r="D1259" s="209" t="s">
        <v>66</v>
      </c>
      <c r="E1259" s="210"/>
      <c r="F1259" s="211" t="s">
        <v>67</v>
      </c>
      <c r="G1259" s="212"/>
      <c r="H1259" s="204"/>
      <c r="I1259" s="209" t="s">
        <v>68</v>
      </c>
      <c r="J1259" s="210"/>
      <c r="K1259" s="211" t="s">
        <v>69</v>
      </c>
      <c r="L1259" s="212"/>
      <c r="N1259" s="213" t="s">
        <v>70</v>
      </c>
      <c r="O1259" s="214"/>
      <c r="P1259" s="215" t="s">
        <v>71</v>
      </c>
      <c r="Q1259" s="216"/>
      <c r="S1259" s="209" t="s">
        <v>72</v>
      </c>
      <c r="T1259" s="210"/>
      <c r="U1259" s="211" t="s">
        <v>73</v>
      </c>
      <c r="V1259" s="212"/>
      <c r="W1259" s="22"/>
      <c r="X1259" s="213" t="s">
        <v>74</v>
      </c>
      <c r="Y1259" s="214"/>
      <c r="Z1259" s="215" t="s">
        <v>75</v>
      </c>
      <c r="AA1259" s="216"/>
      <c r="AB1259" s="22"/>
      <c r="AC1259" s="209" t="s">
        <v>76</v>
      </c>
      <c r="AD1259" s="210"/>
      <c r="AE1259" s="211" t="s">
        <v>77</v>
      </c>
      <c r="AF1259" s="212"/>
      <c r="AG1259" s="22"/>
      <c r="AH1259" s="213" t="s">
        <v>78</v>
      </c>
      <c r="AI1259" s="214"/>
      <c r="AJ1259" s="215" t="s">
        <v>79</v>
      </c>
      <c r="AK1259" s="216"/>
      <c r="AL1259" s="22"/>
      <c r="AM1259" s="44" t="s">
        <v>6</v>
      </c>
      <c r="AO1259" s="135" t="s">
        <v>42</v>
      </c>
      <c r="AP1259" s="33"/>
      <c r="AQ1259" s="32"/>
      <c r="AR1259" s="32"/>
      <c r="AS1259" s="32"/>
      <c r="AT1259" s="32"/>
    </row>
    <row r="1260" spans="2:46" ht="18.649999999999999" customHeight="1" thickTop="1" thickBot="1">
      <c r="D1260" s="1">
        <v>0</v>
      </c>
      <c r="E1260" s="8">
        <f t="shared" ref="E1260" si="5661">$E$9*$B1257</f>
        <v>2.0401560000000001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5662">D1260*I1257+F1260*I1260-E1260*J1257-G1260*J1260</f>
        <v>0</v>
      </c>
      <c r="O1260" s="9">
        <f t="shared" ref="O1260" si="5663">(D1260*J1257+E1260*I1257+F1260*J1260+G1260*I1260)</f>
        <v>2.0401560000000001</v>
      </c>
      <c r="P1260" s="2">
        <f t="shared" ref="P1260" si="5664">D1260*K1257+F1260*K1260-E1260*L1257-G1260*L1260</f>
        <v>3.5108258110873023</v>
      </c>
      <c r="Q1260" s="8">
        <f t="shared" ref="Q1260" si="5665">(D1260*L1257+E1260*K1257+F1260*L1260+G1260*K1260)</f>
        <v>0</v>
      </c>
      <c r="S1260" s="1">
        <v>0</v>
      </c>
      <c r="T1260" s="8">
        <f t="shared" ref="T1260" si="5666">$T$9*$B1257</f>
        <v>4.3534439999999996</v>
      </c>
      <c r="U1260" s="2">
        <v>1</v>
      </c>
      <c r="V1260" s="8">
        <v>0</v>
      </c>
      <c r="X1260" s="1">
        <f t="shared" ref="X1260" si="5667">N1260*S1257+P1260*S1260-O1260*T1257-Q1260*T1260</f>
        <v>0</v>
      </c>
      <c r="Y1260" s="9">
        <f t="shared" ref="Y1260" si="5668">(N1260*T1257+O1260*S1257+P1260*T1260+Q1260*S1260)</f>
        <v>17.32433956232315</v>
      </c>
      <c r="Z1260" s="2">
        <f t="shared" ref="Z1260" si="5669">N1260*U1257+P1260*U1260-O1260*V1257-Q1260*V1260</f>
        <v>3.5108258110873023</v>
      </c>
      <c r="AA1260" s="8">
        <f t="shared" ref="AA1260" si="5670">(N1260*V1257+O1260*U1257+P1260*V1260+Q1260*U1260)</f>
        <v>0</v>
      </c>
      <c r="AB1260" s="22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5671">X1260*AC1257+Z1260*AC1260-Y1260*AD1257-AA1260*AD1260</f>
        <v>0</v>
      </c>
      <c r="AI1260" s="9">
        <f t="shared" ref="AI1260" si="5672">(X1260*AD1257+Y1260*AC1257+Z1260*AD1260+AA1260*AC1260)</f>
        <v>17.32433956232315</v>
      </c>
      <c r="AJ1260" s="2">
        <f t="shared" ref="AJ1260" si="5673">X1260*AE1257+Z1260*AE1260-Y1260*AF1257-AA1260*AF1260</f>
        <v>-47.04998201211982</v>
      </c>
      <c r="AK1260" s="8">
        <f t="shared" ref="AK1260" si="5674">(X1260*AF1257+Y1260*AE1257+Z1260*AF1260+AA1260*AE1260)</f>
        <v>0</v>
      </c>
      <c r="AM1260" s="45">
        <f t="shared" ref="AM1260" si="5675">(180/PI())*ATAN(-1*(($AH$9*AJ1257+AL1257+$AH$9*AJ1260+AL1260)/($AH$9*AI1257+AK1257+$AH$9*AI1260+AK1260)))</f>
        <v>53.631156368035469</v>
      </c>
      <c r="AO1260" s="206">
        <f t="shared" ref="AO1260" si="5676">20*LOG(((($AH$9*AH1257+AJ1257-$AH$9*AH1260-AJ1260)^2+($AH$9*AI1257+AK1257-$AH$9*AI1260-AK1260)^2)/(($AH$9*AH1257+AJ1257+$AH$9*AH1260+AJ1260)^2+($AH$9*AI1257+AK1257+$AH$9*AI1260+AK1260)^2))^0.5)</f>
        <v>-6.0859859973694634E-3</v>
      </c>
      <c r="AP1260" s="33"/>
      <c r="AQ1260" s="32"/>
      <c r="AR1260" s="32"/>
      <c r="AS1260" s="32"/>
      <c r="AT1260" s="32"/>
    </row>
    <row r="1261" spans="2:46" ht="18.649999999999999" customHeight="1">
      <c r="AO1261" s="33"/>
      <c r="AP1261" s="33"/>
    </row>
    <row r="1262" spans="2:46" ht="18.649999999999999" customHeight="1" thickBot="1">
      <c r="D1262" s="22" t="s">
        <v>80</v>
      </c>
      <c r="E1262" s="22"/>
      <c r="F1262" s="22"/>
      <c r="G1262" s="22"/>
      <c r="H1262" s="22"/>
      <c r="I1262" s="22" t="s">
        <v>81</v>
      </c>
      <c r="J1262" s="22"/>
      <c r="K1262" s="22"/>
      <c r="L1262" s="22"/>
      <c r="M1262" s="23"/>
      <c r="N1262" s="23"/>
      <c r="O1262" s="24" t="s">
        <v>82</v>
      </c>
      <c r="P1262" s="23"/>
      <c r="Q1262" s="23"/>
      <c r="R1262" s="23"/>
      <c r="S1262" s="22"/>
      <c r="T1262" s="22" t="s">
        <v>83</v>
      </c>
      <c r="U1262" s="23"/>
      <c r="V1262" s="23"/>
      <c r="W1262" s="23"/>
      <c r="X1262" s="23"/>
      <c r="Y1262" s="24" t="s">
        <v>84</v>
      </c>
      <c r="Z1262" s="23"/>
      <c r="AA1262" s="23"/>
      <c r="AB1262" s="23"/>
      <c r="AC1262" s="24" t="s">
        <v>85</v>
      </c>
      <c r="AD1262" s="22"/>
      <c r="AE1262" s="22"/>
      <c r="AF1262" s="22"/>
      <c r="AG1262" s="22"/>
      <c r="AH1262" s="23"/>
      <c r="AI1262" s="24" t="s">
        <v>86</v>
      </c>
      <c r="AJ1262" s="23"/>
      <c r="AK1262" s="23"/>
      <c r="AL1262" s="22"/>
    </row>
    <row r="1263" spans="2:46" ht="18.649999999999999" customHeight="1" thickBot="1">
      <c r="B1263" s="11"/>
      <c r="D1263" s="217" t="s">
        <v>55</v>
      </c>
      <c r="E1263" s="218"/>
      <c r="F1263" s="219" t="s">
        <v>56</v>
      </c>
      <c r="G1263" s="220"/>
      <c r="H1263" s="204"/>
      <c r="I1263" s="217" t="s">
        <v>87</v>
      </c>
      <c r="J1263" s="218"/>
      <c r="K1263" s="219" t="s">
        <v>88</v>
      </c>
      <c r="L1263" s="220"/>
      <c r="M1263" s="23"/>
      <c r="N1263" s="213" t="s">
        <v>57</v>
      </c>
      <c r="O1263" s="214"/>
      <c r="P1263" s="215" t="s">
        <v>58</v>
      </c>
      <c r="Q1263" s="216"/>
      <c r="R1263" s="23"/>
      <c r="S1263" s="217" t="s">
        <v>59</v>
      </c>
      <c r="T1263" s="218"/>
      <c r="U1263" s="219" t="s">
        <v>60</v>
      </c>
      <c r="V1263" s="220"/>
      <c r="W1263" s="22"/>
      <c r="X1263" s="213" t="s">
        <v>61</v>
      </c>
      <c r="Y1263" s="214"/>
      <c r="Z1263" s="215" t="s">
        <v>62</v>
      </c>
      <c r="AA1263" s="216"/>
      <c r="AB1263" s="22"/>
      <c r="AC1263" s="217" t="s">
        <v>63</v>
      </c>
      <c r="AD1263" s="218"/>
      <c r="AE1263" s="219" t="s">
        <v>89</v>
      </c>
      <c r="AF1263" s="220"/>
      <c r="AG1263" s="22"/>
      <c r="AH1263" s="213" t="s">
        <v>64</v>
      </c>
      <c r="AI1263" s="214"/>
      <c r="AJ1263" s="215" t="s">
        <v>65</v>
      </c>
      <c r="AK1263" s="216"/>
      <c r="AL1263" s="22"/>
      <c r="AM1263" s="25" t="s">
        <v>2</v>
      </c>
      <c r="AO1263" s="132" t="s">
        <v>41</v>
      </c>
      <c r="AQ1263" s="32"/>
      <c r="AR1263" s="32"/>
      <c r="AS1263" s="32"/>
      <c r="AT1263" s="32"/>
    </row>
    <row r="1264" spans="2:46" ht="18.649999999999999" customHeight="1" thickTop="1" thickBot="1">
      <c r="B1264" s="36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9">
        <f t="shared" ref="L1264" si="5677">IF(0=(1-$J$9*$K$9*$B1264^2),10^14,$B1264*$K$9/(1-$J$9*$K$9*$B1264^2))</f>
        <v>-1.2191457721264189</v>
      </c>
      <c r="N1264" s="1">
        <f t="shared" ref="N1264" si="5678">D1264*I1264+F1264*I1267-E1264*J1264-G1264*J1267</f>
        <v>1</v>
      </c>
      <c r="O1264" s="9">
        <f t="shared" ref="O1264" si="5679">(D1264*J1264+E1264*I1264+F1264*J1267+G1264*I1267)</f>
        <v>0</v>
      </c>
      <c r="P1264" s="2">
        <f t="shared" ref="P1264" si="5680">D1264*K1264+F1264*K1267-E1264*L1264-G1264*L1267</f>
        <v>0</v>
      </c>
      <c r="Q1264" s="8">
        <f t="shared" ref="Q1264" si="5681">(D1264*L1264+E1264*K1264+F1264*L1267+G1264*K1267)</f>
        <v>-1.2191457721264189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5682">N1264*S1264+P1264*S1267-O1264*T1264-Q1264*T1267</f>
        <v>6.3369688626046212</v>
      </c>
      <c r="Y1264" s="9">
        <f t="shared" ref="Y1264" si="5683">(N1264*T1264+O1264*S1264+P1264*T1267+Q1264*S1267)</f>
        <v>0</v>
      </c>
      <c r="Z1264" s="2">
        <f t="shared" ref="Z1264" si="5684">N1264*U1264+P1264*U1267-O1264*V1264-Q1264*V1267</f>
        <v>0</v>
      </c>
      <c r="AA1264" s="8">
        <f t="shared" ref="AA1264" si="5685">(N1264*V1264+O1264*U1264+P1264*V1267+Q1264*U1267)</f>
        <v>-1.2191457721264189</v>
      </c>
      <c r="AB1264" s="22"/>
      <c r="AC1264" s="1">
        <v>1</v>
      </c>
      <c r="AD1264" s="9">
        <v>0</v>
      </c>
      <c r="AE1264" s="2">
        <v>0</v>
      </c>
      <c r="AF1264" s="9">
        <f t="shared" ref="AF1264" si="5686">$B1264*$AE$9</f>
        <v>2.9346978000000004</v>
      </c>
      <c r="AH1264" s="1">
        <f t="shared" ref="AH1264" si="5687">X1264*AC1264+Z1264*AC1267-Y1264*AD1264-AA1264*AD1267</f>
        <v>6.3369688626046212</v>
      </c>
      <c r="AI1264" s="9">
        <f t="shared" ref="AI1264" si="5688">(X1264*AD1264+Y1264*AC1264+Z1264*AD1267+AA1264*AC1267)</f>
        <v>0</v>
      </c>
      <c r="AJ1264" s="2">
        <f t="shared" ref="AJ1264" si="5689">X1264*AE1264+Z1264*AE1267-Y1264*AF1264-AA1264*AF1267</f>
        <v>0</v>
      </c>
      <c r="AK1264" s="8">
        <f t="shared" ref="AK1264" si="5690">(X1264*AF1264+Y1264*AE1264+Z1264*AF1267+AA1264*AE1267)</f>
        <v>17.377942807627868</v>
      </c>
      <c r="AM1264" s="26">
        <f t="shared" ref="AM1264" si="5691">20*LOG((2*$AH$9)/(($AH$9*AH1264+AJ1264+$AH$9*AH1267+AJ1267)^2+($AH$9*AI1264+AK1264+$AH$9*AI1267+AK1267)^2)^0.5)</f>
        <v>-28.606630908380517</v>
      </c>
      <c r="AO1264" s="133">
        <f t="shared" ref="AO1264" si="5692">((AI1264^2+AJ1264^2+AK1264^2+AL1264^2)/(AI1267^2+AJ1267^2+AK1267^2+AL1267^2))^0.5</f>
        <v>0.34359455204938122</v>
      </c>
      <c r="AP1264" s="13"/>
      <c r="AQ1264" s="32"/>
      <c r="AR1264" s="32"/>
      <c r="AS1264" s="32"/>
      <c r="AT1264" s="32"/>
    </row>
    <row r="1265" spans="2:46" ht="18.649999999999999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O1265" s="134"/>
      <c r="AP1265" s="33"/>
      <c r="AQ1265" s="32"/>
      <c r="AR1265" s="32"/>
      <c r="AS1265" s="32"/>
      <c r="AT1265" s="32"/>
    </row>
    <row r="1266" spans="2:46" ht="18.649999999999999" customHeight="1" thickBot="1">
      <c r="D1266" s="209" t="s">
        <v>66</v>
      </c>
      <c r="E1266" s="210"/>
      <c r="F1266" s="211" t="s">
        <v>67</v>
      </c>
      <c r="G1266" s="212"/>
      <c r="H1266" s="204"/>
      <c r="I1266" s="209" t="s">
        <v>68</v>
      </c>
      <c r="J1266" s="210"/>
      <c r="K1266" s="211" t="s">
        <v>69</v>
      </c>
      <c r="L1266" s="212"/>
      <c r="N1266" s="213" t="s">
        <v>70</v>
      </c>
      <c r="O1266" s="214"/>
      <c r="P1266" s="215" t="s">
        <v>71</v>
      </c>
      <c r="Q1266" s="216"/>
      <c r="S1266" s="209" t="s">
        <v>72</v>
      </c>
      <c r="T1266" s="210"/>
      <c r="U1266" s="211" t="s">
        <v>73</v>
      </c>
      <c r="V1266" s="212"/>
      <c r="W1266" s="22"/>
      <c r="X1266" s="213" t="s">
        <v>74</v>
      </c>
      <c r="Y1266" s="214"/>
      <c r="Z1266" s="215" t="s">
        <v>75</v>
      </c>
      <c r="AA1266" s="216"/>
      <c r="AB1266" s="22"/>
      <c r="AC1266" s="209" t="s">
        <v>76</v>
      </c>
      <c r="AD1266" s="210"/>
      <c r="AE1266" s="211" t="s">
        <v>77</v>
      </c>
      <c r="AF1266" s="212"/>
      <c r="AG1266" s="22"/>
      <c r="AH1266" s="213" t="s">
        <v>78</v>
      </c>
      <c r="AI1266" s="214"/>
      <c r="AJ1266" s="215" t="s">
        <v>79</v>
      </c>
      <c r="AK1266" s="216"/>
      <c r="AL1266" s="22"/>
      <c r="AM1266" s="44" t="s">
        <v>6</v>
      </c>
      <c r="AO1266" s="135" t="s">
        <v>42</v>
      </c>
      <c r="AP1266" s="33"/>
      <c r="AQ1266" s="32"/>
      <c r="AR1266" s="32"/>
      <c r="AS1266" s="32"/>
      <c r="AT1266" s="32"/>
    </row>
    <row r="1267" spans="2:46" ht="18.649999999999999" customHeight="1" thickTop="1" thickBot="1">
      <c r="D1267" s="1">
        <v>0</v>
      </c>
      <c r="E1267" s="8">
        <f t="shared" ref="E1267" si="5693">$E$9*$B1264</f>
        <v>2.0514902000000004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5694">D1267*I1264+F1267*I1267-E1267*J1264-G1267*J1267</f>
        <v>0</v>
      </c>
      <c r="O1267" s="9">
        <f t="shared" ref="O1267" si="5695">(D1267*J1264+E1267*I1264+F1267*J1267+G1267*I1267)</f>
        <v>2.0514902000000004</v>
      </c>
      <c r="P1267" s="2">
        <f t="shared" ref="P1267" si="5696">D1267*K1264+F1267*K1267-E1267*L1264-G1267*L1267</f>
        <v>3.5010656038887822</v>
      </c>
      <c r="Q1267" s="8">
        <f t="shared" ref="Q1267" si="5697">(D1267*L1264+E1267*K1264+F1267*L1267+G1267*K1267)</f>
        <v>0</v>
      </c>
      <c r="S1267" s="1">
        <v>0</v>
      </c>
      <c r="T1267" s="8">
        <f t="shared" ref="T1267" si="5698">$T$9*$B1264</f>
        <v>4.3776298000000002</v>
      </c>
      <c r="U1267" s="2">
        <v>1</v>
      </c>
      <c r="V1267" s="8">
        <v>0</v>
      </c>
      <c r="X1267" s="1">
        <f t="shared" ref="X1267" si="5699">N1267*S1264+P1267*S1267-O1267*T1264-Q1267*T1267</f>
        <v>0</v>
      </c>
      <c r="Y1267" s="9">
        <f t="shared" ref="Y1267" si="5700">(N1267*T1264+O1267*S1264+P1267*T1267+Q1267*S1267)</f>
        <v>17.37785931933853</v>
      </c>
      <c r="Z1267" s="2">
        <f t="shared" ref="Z1267" si="5701">N1267*U1264+P1267*U1267-O1267*V1264-Q1267*V1267</f>
        <v>3.5010656038887822</v>
      </c>
      <c r="AA1267" s="8">
        <f t="shared" ref="AA1267" si="5702">(N1267*V1264+O1267*U1264+P1267*V1267+Q1267*U1267)</f>
        <v>0</v>
      </c>
      <c r="AB1267" s="22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5703">X1267*AC1264+Z1267*AC1267-Y1267*AD1264-AA1267*AD1267</f>
        <v>0</v>
      </c>
      <c r="AI1267" s="9">
        <f t="shared" ref="AI1267" si="5704">(X1267*AD1264+Y1267*AC1264+Z1267*AD1267+AA1267*AC1267)</f>
        <v>17.37785931933853</v>
      </c>
      <c r="AJ1267" s="2">
        <f t="shared" ref="AJ1267" si="5705">X1267*AE1264+Z1267*AE1267-Y1267*AF1264-AA1267*AF1267</f>
        <v>-47.497699909283504</v>
      </c>
      <c r="AK1267" s="8">
        <f t="shared" ref="AK1267" si="5706">(X1267*AF1264+Y1267*AE1264+Z1267*AF1267+AA1267*AE1267)</f>
        <v>0</v>
      </c>
      <c r="AM1267" s="45">
        <f t="shared" ref="AM1267" si="5707">(180/PI())*ATAN(-1*(($AH$9*AJ1264+AL1264+$AH$9*AJ1267+AL1267)/($AH$9*AI1264+AK1264+$AH$9*AI1267+AK1267)))</f>
        <v>53.805702572103549</v>
      </c>
      <c r="AO1267" s="206">
        <f t="shared" ref="AO1267" si="5708">20*LOG(((($AH$9*AH1264+AJ1264-$AH$9*AH1267-AJ1267)^2+($AH$9*AI1264+AK1264-$AH$9*AI1267-AK1267)^2)/(($AH$9*AH1264+AJ1264+$AH$9*AH1267+AJ1267)^2+($AH$9*AI1264+AK1264+$AH$9*AI1267+AK1267)^2))^0.5)</f>
        <v>-5.9899153066854099E-3</v>
      </c>
      <c r="AP1267" s="33"/>
      <c r="AQ1267" s="32"/>
      <c r="AR1267" s="32"/>
      <c r="AS1267" s="32"/>
      <c r="AT1267" s="32"/>
    </row>
    <row r="1268" spans="2:46" ht="18.649999999999999" customHeight="1">
      <c r="AO1268" s="33"/>
      <c r="AP1268" s="33"/>
    </row>
    <row r="1269" spans="2:46" ht="18.649999999999999" customHeight="1" thickBot="1">
      <c r="D1269" s="22" t="s">
        <v>80</v>
      </c>
      <c r="E1269" s="22"/>
      <c r="F1269" s="22"/>
      <c r="G1269" s="22"/>
      <c r="H1269" s="22"/>
      <c r="I1269" s="22" t="s">
        <v>81</v>
      </c>
      <c r="J1269" s="22"/>
      <c r="K1269" s="22"/>
      <c r="L1269" s="22"/>
      <c r="M1269" s="23"/>
      <c r="N1269" s="23"/>
      <c r="O1269" s="24" t="s">
        <v>82</v>
      </c>
      <c r="P1269" s="23"/>
      <c r="Q1269" s="23"/>
      <c r="R1269" s="23"/>
      <c r="S1269" s="22"/>
      <c r="T1269" s="22" t="s">
        <v>83</v>
      </c>
      <c r="U1269" s="23"/>
      <c r="V1269" s="23"/>
      <c r="W1269" s="23"/>
      <c r="X1269" s="23"/>
      <c r="Y1269" s="24" t="s">
        <v>84</v>
      </c>
      <c r="Z1269" s="23"/>
      <c r="AA1269" s="23"/>
      <c r="AB1269" s="23"/>
      <c r="AC1269" s="24" t="s">
        <v>85</v>
      </c>
      <c r="AD1269" s="22"/>
      <c r="AE1269" s="22"/>
      <c r="AF1269" s="22"/>
      <c r="AG1269" s="22"/>
      <c r="AH1269" s="23"/>
      <c r="AI1269" s="24" t="s">
        <v>86</v>
      </c>
      <c r="AJ1269" s="23"/>
      <c r="AK1269" s="23"/>
      <c r="AL1269" s="22"/>
    </row>
    <row r="1270" spans="2:46" ht="18.649999999999999" customHeight="1" thickBot="1">
      <c r="B1270" s="11"/>
      <c r="D1270" s="217" t="s">
        <v>55</v>
      </c>
      <c r="E1270" s="218"/>
      <c r="F1270" s="219" t="s">
        <v>56</v>
      </c>
      <c r="G1270" s="220"/>
      <c r="H1270" s="204"/>
      <c r="I1270" s="217" t="s">
        <v>87</v>
      </c>
      <c r="J1270" s="218"/>
      <c r="K1270" s="219" t="s">
        <v>88</v>
      </c>
      <c r="L1270" s="220"/>
      <c r="M1270" s="23"/>
      <c r="N1270" s="213" t="s">
        <v>57</v>
      </c>
      <c r="O1270" s="214"/>
      <c r="P1270" s="215" t="s">
        <v>58</v>
      </c>
      <c r="Q1270" s="216"/>
      <c r="R1270" s="23"/>
      <c r="S1270" s="217" t="s">
        <v>59</v>
      </c>
      <c r="T1270" s="218"/>
      <c r="U1270" s="219" t="s">
        <v>60</v>
      </c>
      <c r="V1270" s="220"/>
      <c r="W1270" s="22"/>
      <c r="X1270" s="213" t="s">
        <v>61</v>
      </c>
      <c r="Y1270" s="214"/>
      <c r="Z1270" s="215" t="s">
        <v>62</v>
      </c>
      <c r="AA1270" s="216"/>
      <c r="AB1270" s="22"/>
      <c r="AC1270" s="217" t="s">
        <v>63</v>
      </c>
      <c r="AD1270" s="218"/>
      <c r="AE1270" s="219" t="s">
        <v>89</v>
      </c>
      <c r="AF1270" s="220"/>
      <c r="AG1270" s="22"/>
      <c r="AH1270" s="213" t="s">
        <v>64</v>
      </c>
      <c r="AI1270" s="214"/>
      <c r="AJ1270" s="215" t="s">
        <v>65</v>
      </c>
      <c r="AK1270" s="216"/>
      <c r="AL1270" s="22"/>
      <c r="AM1270" s="25" t="s">
        <v>2</v>
      </c>
      <c r="AO1270" s="132" t="s">
        <v>41</v>
      </c>
      <c r="AQ1270" s="32"/>
      <c r="AR1270" s="32"/>
      <c r="AS1270" s="32"/>
      <c r="AT1270" s="32"/>
    </row>
    <row r="1271" spans="2:46" ht="18.649999999999999" customHeight="1" thickTop="1" thickBot="1">
      <c r="B1271" s="36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9">
        <f t="shared" ref="L1271" si="5709">IF(0=(1-$J$9*$K$9*$B1271^2),10^14,$B1271*$K$9/(1-$J$9*$K$9*$B1271^2))</f>
        <v>-1.2078292145825744</v>
      </c>
      <c r="N1271" s="1">
        <f t="shared" ref="N1271" si="5710">D1271*I1271+F1271*I1274-E1271*J1271-G1271*J1274</f>
        <v>1</v>
      </c>
      <c r="O1271" s="9">
        <f t="shared" ref="O1271" si="5711">(D1271*J1271+E1271*I1271+F1271*J1274+G1271*I1274)</f>
        <v>0</v>
      </c>
      <c r="P1271" s="2">
        <f t="shared" ref="P1271" si="5712">D1271*K1271+F1271*K1274-E1271*L1271-G1271*L1274</f>
        <v>0</v>
      </c>
      <c r="Q1271" s="8">
        <f t="shared" ref="Q1271" si="5713">(D1271*L1271+E1271*K1271+F1271*L1274+G1271*K1274)</f>
        <v>-1.2078292145825744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5714">N1271*S1271+P1271*S1274-O1271*T1271-Q1271*T1274</f>
        <v>6.3166414788853231</v>
      </c>
      <c r="Y1271" s="9">
        <f t="shared" ref="Y1271" si="5715">(N1271*T1271+O1271*S1271+P1271*T1274+Q1271*S1274)</f>
        <v>0</v>
      </c>
      <c r="Z1271" s="2">
        <f t="shared" ref="Z1271" si="5716">N1271*U1271+P1271*U1274-O1271*V1271-Q1271*V1274</f>
        <v>0</v>
      </c>
      <c r="AA1271" s="8">
        <f t="shared" ref="AA1271" si="5717">(N1271*V1271+O1271*U1271+P1271*V1274+Q1271*U1274)</f>
        <v>-1.2078292145825744</v>
      </c>
      <c r="AB1271" s="22"/>
      <c r="AC1271" s="1">
        <v>1</v>
      </c>
      <c r="AD1271" s="9">
        <v>0</v>
      </c>
      <c r="AE1271" s="2">
        <v>0</v>
      </c>
      <c r="AF1271" s="9">
        <f t="shared" ref="AF1271" si="5718">$B1271*$AE$9</f>
        <v>2.9509116</v>
      </c>
      <c r="AH1271" s="1">
        <f t="shared" ref="AH1271" si="5719">X1271*AC1271+Z1271*AC1274-Y1271*AD1271-AA1271*AD1274</f>
        <v>6.3166414788853231</v>
      </c>
      <c r="AI1271" s="9">
        <f t="shared" ref="AI1271" si="5720">(X1271*AD1271+Y1271*AC1271+Z1271*AD1274+AA1271*AC1274)</f>
        <v>0</v>
      </c>
      <c r="AJ1271" s="2">
        <f t="shared" ref="AJ1271" si="5721">X1271*AE1271+Z1271*AE1274-Y1271*AF1271-AA1271*AF1274</f>
        <v>0</v>
      </c>
      <c r="AK1271" s="8">
        <f t="shared" ref="AK1271" si="5722">(X1271*AF1271+Y1271*AE1271+Z1271*AF1274+AA1271*AE1274)</f>
        <v>17.432021398501281</v>
      </c>
      <c r="AM1271" s="26">
        <f t="shared" ref="AM1271" si="5723">20*LOG((2*$AH$9)/(($AH$9*AH1271+AJ1271+$AH$9*AH1274+AJ1274)^2+($AH$9*AI1271+AK1271+$AH$9*AI1274+AK1274)^2)^0.5)</f>
        <v>-28.675725039766341</v>
      </c>
      <c r="AO1271" s="133">
        <f t="shared" ref="AO1271" si="5724">((AI1271^2+AJ1271^2+AK1271^2+AL1271^2)/(AI1274^2+AJ1274^2+AK1274^2+AL1274^2))^0.5</f>
        <v>0.34167709910704841</v>
      </c>
      <c r="AP1271" s="13"/>
      <c r="AQ1271" s="32"/>
      <c r="AR1271" s="32"/>
      <c r="AS1271" s="32"/>
      <c r="AT1271" s="32"/>
    </row>
    <row r="1272" spans="2:46" ht="18.649999999999999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O1272" s="134"/>
      <c r="AP1272" s="33"/>
      <c r="AQ1272" s="32"/>
      <c r="AR1272" s="32"/>
      <c r="AS1272" s="32"/>
      <c r="AT1272" s="32"/>
    </row>
    <row r="1273" spans="2:46" ht="18.649999999999999" customHeight="1" thickBot="1">
      <c r="D1273" s="209" t="s">
        <v>66</v>
      </c>
      <c r="E1273" s="210"/>
      <c r="F1273" s="211" t="s">
        <v>67</v>
      </c>
      <c r="G1273" s="212"/>
      <c r="H1273" s="204"/>
      <c r="I1273" s="209" t="s">
        <v>68</v>
      </c>
      <c r="J1273" s="210"/>
      <c r="K1273" s="211" t="s">
        <v>69</v>
      </c>
      <c r="L1273" s="212"/>
      <c r="N1273" s="213" t="s">
        <v>70</v>
      </c>
      <c r="O1273" s="214"/>
      <c r="P1273" s="215" t="s">
        <v>71</v>
      </c>
      <c r="Q1273" s="216"/>
      <c r="S1273" s="209" t="s">
        <v>72</v>
      </c>
      <c r="T1273" s="210"/>
      <c r="U1273" s="211" t="s">
        <v>73</v>
      </c>
      <c r="V1273" s="212"/>
      <c r="W1273" s="22"/>
      <c r="X1273" s="213" t="s">
        <v>74</v>
      </c>
      <c r="Y1273" s="214"/>
      <c r="Z1273" s="215" t="s">
        <v>75</v>
      </c>
      <c r="AA1273" s="216"/>
      <c r="AB1273" s="22"/>
      <c r="AC1273" s="209" t="s">
        <v>76</v>
      </c>
      <c r="AD1273" s="210"/>
      <c r="AE1273" s="211" t="s">
        <v>77</v>
      </c>
      <c r="AF1273" s="212"/>
      <c r="AG1273" s="22"/>
      <c r="AH1273" s="213" t="s">
        <v>78</v>
      </c>
      <c r="AI1273" s="214"/>
      <c r="AJ1273" s="215" t="s">
        <v>79</v>
      </c>
      <c r="AK1273" s="216"/>
      <c r="AL1273" s="22"/>
      <c r="AM1273" s="44" t="s">
        <v>6</v>
      </c>
      <c r="AO1273" s="135" t="s">
        <v>42</v>
      </c>
      <c r="AP1273" s="33"/>
      <c r="AQ1273" s="32"/>
      <c r="AR1273" s="32"/>
      <c r="AS1273" s="32"/>
      <c r="AT1273" s="32"/>
    </row>
    <row r="1274" spans="2:46" ht="18.649999999999999" customHeight="1" thickTop="1" thickBot="1">
      <c r="D1274" s="1">
        <v>0</v>
      </c>
      <c r="E1274" s="8">
        <f t="shared" ref="E1274" si="5725">$E$9*$B1271</f>
        <v>2.0628244000000002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5726">D1274*I1271+F1274*I1274-E1274*J1271-G1274*J1274</f>
        <v>0</v>
      </c>
      <c r="O1274" s="9">
        <f t="shared" ref="O1274" si="5727">(D1274*J1271+E1274*I1271+F1274*J1274+G1274*I1274)</f>
        <v>2.0628244000000002</v>
      </c>
      <c r="P1274" s="2">
        <f t="shared" ref="P1274" si="5728">D1274*K1271+F1274*K1274-E1274*L1271-G1274*L1274</f>
        <v>3.4915395748737708</v>
      </c>
      <c r="Q1274" s="8">
        <f t="shared" ref="Q1274" si="5729">(D1274*L1271+E1274*K1271+F1274*L1274+G1274*K1274)</f>
        <v>0</v>
      </c>
      <c r="S1274" s="1">
        <v>0</v>
      </c>
      <c r="T1274" s="8">
        <f t="shared" ref="T1274" si="5730">$T$9*$B1271</f>
        <v>4.4018155999999999</v>
      </c>
      <c r="U1274" s="2">
        <v>1</v>
      </c>
      <c r="V1274" s="8">
        <v>0</v>
      </c>
      <c r="X1274" s="1">
        <f t="shared" ref="X1274" si="5731">N1274*S1271+P1274*S1274-O1274*T1271-Q1274*T1274</f>
        <v>0</v>
      </c>
      <c r="Y1274" s="9">
        <f t="shared" ref="Y1274" si="5732">(N1274*T1271+O1274*S1271+P1274*T1274+Q1274*S1274)</f>
        <v>17.431937768696734</v>
      </c>
      <c r="Z1274" s="2">
        <f t="shared" ref="Z1274" si="5733">N1274*U1271+P1274*U1274-O1274*V1271-Q1274*V1274</f>
        <v>3.4915395748737708</v>
      </c>
      <c r="AA1274" s="8">
        <f t="shared" ref="AA1274" si="5734">(N1274*V1271+O1274*U1271+P1274*V1274+Q1274*U1274)</f>
        <v>0</v>
      </c>
      <c r="AB1274" s="22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5735">X1274*AC1271+Z1274*AC1274-Y1274*AD1271-AA1274*AD1274</f>
        <v>0</v>
      </c>
      <c r="AI1274" s="9">
        <f t="shared" ref="AI1274" si="5736">(X1274*AD1271+Y1274*AC1271+Z1274*AD1274+AA1274*AC1274)</f>
        <v>17.431937768696734</v>
      </c>
      <c r="AJ1274" s="2">
        <f t="shared" ref="AJ1274" si="5737">X1274*AE1271+Z1274*AE1274-Y1274*AF1271-AA1274*AF1274</f>
        <v>-47.948567797251542</v>
      </c>
      <c r="AK1274" s="8">
        <f t="shared" ref="AK1274" si="5738">(X1274*AF1271+Y1274*AE1271+Z1274*AF1274+AA1274*AE1274)</f>
        <v>0</v>
      </c>
      <c r="AM1274" s="45">
        <f t="shared" ref="AM1274" si="5739">(180/PI())*ATAN(-1*(($AH$9*AJ1271+AL1271+$AH$9*AJ1274+AL1274)/($AH$9*AI1271+AK1271+$AH$9*AI1274+AK1274)))</f>
        <v>53.978665780391118</v>
      </c>
      <c r="AO1274" s="206">
        <f t="shared" ref="AO1274" si="5740">20*LOG(((($AH$9*AH1271+AJ1271-$AH$9*AH1274-AJ1274)^2+($AH$9*AI1271+AK1271-$AH$9*AI1274-AK1274)^2)/(($AH$9*AH1271+AJ1271+$AH$9*AH1274+AJ1274)^2+($AH$9*AI1271+AK1271+$AH$9*AI1274+AK1274)^2))^0.5)</f>
        <v>-5.8953085388353931E-3</v>
      </c>
      <c r="AP1274" s="33"/>
      <c r="AQ1274" s="32"/>
      <c r="AR1274" s="32"/>
      <c r="AS1274" s="32"/>
      <c r="AT1274" s="32"/>
    </row>
    <row r="1275" spans="2:46" ht="18.649999999999999" customHeight="1">
      <c r="AO1275" s="33"/>
      <c r="AP1275" s="33"/>
    </row>
    <row r="1276" spans="2:46" ht="18.649999999999999" customHeight="1" thickBot="1">
      <c r="D1276" s="22" t="s">
        <v>80</v>
      </c>
      <c r="E1276" s="22"/>
      <c r="F1276" s="22"/>
      <c r="G1276" s="22"/>
      <c r="H1276" s="22"/>
      <c r="I1276" s="22" t="s">
        <v>81</v>
      </c>
      <c r="J1276" s="22"/>
      <c r="K1276" s="22"/>
      <c r="L1276" s="22"/>
      <c r="M1276" s="23"/>
      <c r="N1276" s="23"/>
      <c r="O1276" s="24" t="s">
        <v>82</v>
      </c>
      <c r="P1276" s="23"/>
      <c r="Q1276" s="23"/>
      <c r="R1276" s="23"/>
      <c r="S1276" s="22"/>
      <c r="T1276" s="22" t="s">
        <v>83</v>
      </c>
      <c r="U1276" s="23"/>
      <c r="V1276" s="23"/>
      <c r="W1276" s="23"/>
      <c r="X1276" s="23"/>
      <c r="Y1276" s="24" t="s">
        <v>84</v>
      </c>
      <c r="Z1276" s="23"/>
      <c r="AA1276" s="23"/>
      <c r="AB1276" s="23"/>
      <c r="AC1276" s="24" t="s">
        <v>85</v>
      </c>
      <c r="AD1276" s="22"/>
      <c r="AE1276" s="22"/>
      <c r="AF1276" s="22"/>
      <c r="AG1276" s="22"/>
      <c r="AH1276" s="23"/>
      <c r="AI1276" s="24" t="s">
        <v>86</v>
      </c>
      <c r="AJ1276" s="23"/>
      <c r="AK1276" s="23"/>
      <c r="AL1276" s="22"/>
    </row>
    <row r="1277" spans="2:46" ht="18.649999999999999" customHeight="1" thickBot="1">
      <c r="B1277" s="11"/>
      <c r="D1277" s="217" t="s">
        <v>55</v>
      </c>
      <c r="E1277" s="218"/>
      <c r="F1277" s="219" t="s">
        <v>56</v>
      </c>
      <c r="G1277" s="220"/>
      <c r="H1277" s="204"/>
      <c r="I1277" s="217" t="s">
        <v>87</v>
      </c>
      <c r="J1277" s="218"/>
      <c r="K1277" s="219" t="s">
        <v>88</v>
      </c>
      <c r="L1277" s="220"/>
      <c r="M1277" s="23"/>
      <c r="N1277" s="213" t="s">
        <v>57</v>
      </c>
      <c r="O1277" s="214"/>
      <c r="P1277" s="215" t="s">
        <v>58</v>
      </c>
      <c r="Q1277" s="216"/>
      <c r="R1277" s="23"/>
      <c r="S1277" s="217" t="s">
        <v>59</v>
      </c>
      <c r="T1277" s="218"/>
      <c r="U1277" s="219" t="s">
        <v>60</v>
      </c>
      <c r="V1277" s="220"/>
      <c r="W1277" s="22"/>
      <c r="X1277" s="213" t="s">
        <v>61</v>
      </c>
      <c r="Y1277" s="214"/>
      <c r="Z1277" s="215" t="s">
        <v>62</v>
      </c>
      <c r="AA1277" s="216"/>
      <c r="AB1277" s="22"/>
      <c r="AC1277" s="217" t="s">
        <v>63</v>
      </c>
      <c r="AD1277" s="218"/>
      <c r="AE1277" s="219" t="s">
        <v>89</v>
      </c>
      <c r="AF1277" s="220"/>
      <c r="AG1277" s="22"/>
      <c r="AH1277" s="213" t="s">
        <v>64</v>
      </c>
      <c r="AI1277" s="214"/>
      <c r="AJ1277" s="215" t="s">
        <v>65</v>
      </c>
      <c r="AK1277" s="216"/>
      <c r="AL1277" s="22"/>
      <c r="AM1277" s="25" t="s">
        <v>2</v>
      </c>
      <c r="AO1277" s="132" t="s">
        <v>41</v>
      </c>
      <c r="AQ1277" s="32"/>
      <c r="AR1277" s="32"/>
      <c r="AS1277" s="32"/>
      <c r="AT1277" s="32"/>
    </row>
    <row r="1278" spans="2:46" ht="18.649999999999999" customHeight="1" thickTop="1" thickBot="1">
      <c r="B1278" s="36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9">
        <f t="shared" ref="L1278" si="5741">IF(0=(1-$J$9*$K$9*$B1278^2),10^14,$B1278*$K$9/(1-$J$9*$K$9*$B1278^2))</f>
        <v>-1.1967454245738203</v>
      </c>
      <c r="N1278" s="1">
        <f t="shared" ref="N1278" si="5742">D1278*I1278+F1278*I1281-E1278*J1278-G1278*J1281</f>
        <v>1</v>
      </c>
      <c r="O1278" s="9">
        <f t="shared" ref="O1278" si="5743">(D1278*J1278+E1278*I1278+F1278*J1281+G1278*I1281)</f>
        <v>0</v>
      </c>
      <c r="P1278" s="2">
        <f t="shared" ref="P1278" si="5744">D1278*K1278+F1278*K1281-E1278*L1278-G1278*L1281</f>
        <v>0</v>
      </c>
      <c r="Q1278" s="8">
        <f t="shared" ref="Q1278" si="5745">(D1278*L1278+E1278*K1278+F1278*L1281+G1278*K1281)</f>
        <v>-1.1967454245738203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5746">N1278*S1278+P1278*S1281-O1278*T1278-Q1278*T1281</f>
        <v>6.2967969246073228</v>
      </c>
      <c r="Y1278" s="9">
        <f t="shared" ref="Y1278" si="5747">(N1278*T1278+O1278*S1278+P1278*T1281+Q1278*S1281)</f>
        <v>0</v>
      </c>
      <c r="Z1278" s="2">
        <f t="shared" ref="Z1278" si="5748">N1278*U1278+P1278*U1281-O1278*V1278-Q1278*V1281</f>
        <v>0</v>
      </c>
      <c r="AA1278" s="8">
        <f t="shared" ref="AA1278" si="5749">(N1278*V1278+O1278*U1278+P1278*V1281+Q1278*U1281)</f>
        <v>-1.1967454245738203</v>
      </c>
      <c r="AB1278" s="22"/>
      <c r="AC1278" s="1">
        <v>1</v>
      </c>
      <c r="AD1278" s="9">
        <v>0</v>
      </c>
      <c r="AE1278" s="2">
        <v>0</v>
      </c>
      <c r="AF1278" s="9">
        <f t="shared" ref="AF1278" si="5750">$B1278*$AE$9</f>
        <v>2.9671254</v>
      </c>
      <c r="AH1278" s="1">
        <f t="shared" ref="AH1278" si="5751">X1278*AC1278+Z1278*AC1281-Y1278*AD1278-AA1278*AD1281</f>
        <v>6.2967969246073228</v>
      </c>
      <c r="AI1278" s="9">
        <f t="shared" ref="AI1278" si="5752">(X1278*AD1278+Y1278*AC1278+Z1278*AD1281+AA1278*AC1281)</f>
        <v>0</v>
      </c>
      <c r="AJ1278" s="2">
        <f t="shared" ref="AJ1278" si="5753">X1278*AE1278+Z1278*AE1281-Y1278*AF1278-AA1278*AF1281</f>
        <v>0</v>
      </c>
      <c r="AK1278" s="8">
        <f t="shared" ref="AK1278" si="5754">(X1278*AF1278+Y1278*AE1278+Z1278*AF1281+AA1278*AE1281)</f>
        <v>17.486640669070454</v>
      </c>
      <c r="AM1278" s="26">
        <f t="shared" ref="AM1278" si="5755">20*LOG((2*$AH$9)/(($AH$9*AH1278+AJ1278+$AH$9*AH1281+AJ1281)^2+($AH$9*AI1278+AK1278+$AH$9*AI1281+AK1281)^2)^0.5)</f>
        <v>-28.744847816386581</v>
      </c>
      <c r="AO1278" s="133">
        <f t="shared" ref="AO1278" si="5756">((AI1278^2+AJ1278^2+AK1278^2+AL1278^2)/(AI1281^2+AJ1281^2+AK1281^2+AL1281^2))^0.5</f>
        <v>0.33978105969340916</v>
      </c>
      <c r="AP1278" s="13"/>
      <c r="AQ1278" s="32"/>
      <c r="AR1278" s="32"/>
      <c r="AS1278" s="32"/>
      <c r="AT1278" s="32"/>
    </row>
    <row r="1279" spans="2:46" ht="18.649999999999999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O1279" s="134"/>
      <c r="AP1279" s="33"/>
      <c r="AQ1279" s="32"/>
      <c r="AR1279" s="32"/>
      <c r="AS1279" s="32"/>
      <c r="AT1279" s="32"/>
    </row>
    <row r="1280" spans="2:46" ht="18.649999999999999" customHeight="1" thickBot="1">
      <c r="D1280" s="209" t="s">
        <v>66</v>
      </c>
      <c r="E1280" s="210"/>
      <c r="F1280" s="211" t="s">
        <v>67</v>
      </c>
      <c r="G1280" s="212"/>
      <c r="H1280" s="204"/>
      <c r="I1280" s="209" t="s">
        <v>68</v>
      </c>
      <c r="J1280" s="210"/>
      <c r="K1280" s="211" t="s">
        <v>69</v>
      </c>
      <c r="L1280" s="212"/>
      <c r="N1280" s="213" t="s">
        <v>70</v>
      </c>
      <c r="O1280" s="214"/>
      <c r="P1280" s="215" t="s">
        <v>71</v>
      </c>
      <c r="Q1280" s="216"/>
      <c r="S1280" s="209" t="s">
        <v>72</v>
      </c>
      <c r="T1280" s="210"/>
      <c r="U1280" s="211" t="s">
        <v>73</v>
      </c>
      <c r="V1280" s="212"/>
      <c r="W1280" s="22"/>
      <c r="X1280" s="213" t="s">
        <v>74</v>
      </c>
      <c r="Y1280" s="214"/>
      <c r="Z1280" s="215" t="s">
        <v>75</v>
      </c>
      <c r="AA1280" s="216"/>
      <c r="AB1280" s="22"/>
      <c r="AC1280" s="209" t="s">
        <v>76</v>
      </c>
      <c r="AD1280" s="210"/>
      <c r="AE1280" s="211" t="s">
        <v>77</v>
      </c>
      <c r="AF1280" s="212"/>
      <c r="AG1280" s="22"/>
      <c r="AH1280" s="213" t="s">
        <v>78</v>
      </c>
      <c r="AI1280" s="214"/>
      <c r="AJ1280" s="215" t="s">
        <v>79</v>
      </c>
      <c r="AK1280" s="216"/>
      <c r="AL1280" s="22"/>
      <c r="AM1280" s="44" t="s">
        <v>6</v>
      </c>
      <c r="AO1280" s="135" t="s">
        <v>42</v>
      </c>
      <c r="AP1280" s="33"/>
      <c r="AQ1280" s="32"/>
      <c r="AR1280" s="32"/>
      <c r="AS1280" s="32"/>
      <c r="AT1280" s="32"/>
    </row>
    <row r="1281" spans="2:46" ht="18.649999999999999" customHeight="1" thickTop="1" thickBot="1">
      <c r="D1281" s="1">
        <v>0</v>
      </c>
      <c r="E1281" s="8">
        <f t="shared" ref="E1281" si="5757">$E$9*$B1278</f>
        <v>2.0741586000000001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5758">D1281*I1278+F1281*I1281-E1281*J1278-G1281*J1281</f>
        <v>0</v>
      </c>
      <c r="O1281" s="9">
        <f t="shared" ref="O1281" si="5759">(D1281*J1278+E1281*I1278+F1281*J1281+G1281*I1281)</f>
        <v>2.0741586000000001</v>
      </c>
      <c r="P1281" s="2">
        <f t="shared" ref="P1281" si="5760">D1281*K1278+F1281*K1281-E1281*L1278-G1281*L1281</f>
        <v>3.4822398143904407</v>
      </c>
      <c r="Q1281" s="8">
        <f t="shared" ref="Q1281" si="5761">(D1281*L1278+E1281*K1278+F1281*L1281+G1281*K1281)</f>
        <v>0</v>
      </c>
      <c r="S1281" s="1">
        <v>0</v>
      </c>
      <c r="T1281" s="8">
        <f t="shared" ref="T1281" si="5762">$T$9*$B1278</f>
        <v>4.4260013999999996</v>
      </c>
      <c r="U1281" s="2">
        <v>1</v>
      </c>
      <c r="V1281" s="8">
        <v>0</v>
      </c>
      <c r="X1281" s="1">
        <f t="shared" ref="X1281" si="5763">N1281*S1278+P1281*S1281-O1281*T1278-Q1281*T1281</f>
        <v>0</v>
      </c>
      <c r="Y1281" s="9">
        <f t="shared" ref="Y1281" si="5764">(N1281*T1278+O1281*S1278+P1281*T1281+Q1281*S1281)</f>
        <v>17.486556893627828</v>
      </c>
      <c r="Z1281" s="2">
        <f t="shared" ref="Z1281" si="5765">N1281*U1278+P1281*U1281-O1281*V1278-Q1281*V1281</f>
        <v>3.4822398143904407</v>
      </c>
      <c r="AA1281" s="8">
        <f t="shared" ref="AA1281" si="5766">(N1281*V1278+O1281*U1278+P1281*V1281+Q1281*U1281)</f>
        <v>0</v>
      </c>
      <c r="AB1281" s="22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5767">X1281*AC1278+Z1281*AC1281-Y1281*AD1278-AA1281*AD1281</f>
        <v>0</v>
      </c>
      <c r="AI1281" s="9">
        <f t="shared" ref="AI1281" si="5768">(X1281*AD1278+Y1281*AC1278+Z1281*AD1281+AA1281*AC1281)</f>
        <v>17.486556893627828</v>
      </c>
      <c r="AJ1281" s="2">
        <f t="shared" ref="AJ1281" si="5769">X1281*AE1278+Z1281*AE1281-Y1281*AF1278-AA1281*AF1281</f>
        <v>-48.402567303237788</v>
      </c>
      <c r="AK1281" s="8">
        <f t="shared" ref="AK1281" si="5770">(X1281*AF1278+Y1281*AE1278+Z1281*AF1281+AA1281*AE1281)</f>
        <v>0</v>
      </c>
      <c r="AM1281" s="45">
        <f t="shared" ref="AM1281" si="5771">(180/PI())*ATAN(-1*(($AH$9*AJ1278+AL1278+$AH$9*AJ1281+AL1281)/($AH$9*AI1278+AK1278+$AH$9*AI1281+AK1281)))</f>
        <v>54.15006677600465</v>
      </c>
      <c r="AO1281" s="206">
        <f t="shared" ref="AO1281" si="5772">20*LOG(((($AH$9*AH1278+AJ1278-$AH$9*AH1281-AJ1281)^2+($AH$9*AI1278+AK1278-$AH$9*AI1281-AK1281)^2)/(($AH$9*AH1278+AJ1278+$AH$9*AH1281+AJ1281)^2+($AH$9*AI1278+AK1278+$AH$9*AI1281+AK1281)^2))^0.5)</f>
        <v>-5.802158725331988E-3</v>
      </c>
      <c r="AP1281" s="33"/>
      <c r="AQ1281" s="32"/>
      <c r="AR1281" s="32"/>
      <c r="AS1281" s="32"/>
      <c r="AT1281" s="32"/>
    </row>
    <row r="1282" spans="2:46" ht="18.649999999999999" customHeight="1">
      <c r="AO1282" s="33"/>
      <c r="AP1282" s="33"/>
    </row>
    <row r="1283" spans="2:46" ht="18.649999999999999" customHeight="1" thickBot="1">
      <c r="D1283" s="22" t="s">
        <v>80</v>
      </c>
      <c r="E1283" s="22"/>
      <c r="F1283" s="22"/>
      <c r="G1283" s="22"/>
      <c r="H1283" s="22"/>
      <c r="I1283" s="22" t="s">
        <v>81</v>
      </c>
      <c r="J1283" s="22"/>
      <c r="K1283" s="22"/>
      <c r="L1283" s="22"/>
      <c r="M1283" s="23"/>
      <c r="N1283" s="23"/>
      <c r="O1283" s="24" t="s">
        <v>82</v>
      </c>
      <c r="P1283" s="23"/>
      <c r="Q1283" s="23"/>
      <c r="R1283" s="23"/>
      <c r="S1283" s="22"/>
      <c r="T1283" s="22" t="s">
        <v>83</v>
      </c>
      <c r="U1283" s="23"/>
      <c r="V1283" s="23"/>
      <c r="W1283" s="23"/>
      <c r="X1283" s="23"/>
      <c r="Y1283" s="24" t="s">
        <v>84</v>
      </c>
      <c r="Z1283" s="23"/>
      <c r="AA1283" s="23"/>
      <c r="AB1283" s="23"/>
      <c r="AC1283" s="24" t="s">
        <v>85</v>
      </c>
      <c r="AD1283" s="22"/>
      <c r="AE1283" s="22"/>
      <c r="AF1283" s="22"/>
      <c r="AG1283" s="22"/>
      <c r="AH1283" s="23"/>
      <c r="AI1283" s="24" t="s">
        <v>86</v>
      </c>
      <c r="AJ1283" s="23"/>
      <c r="AK1283" s="23"/>
      <c r="AL1283" s="22"/>
    </row>
    <row r="1284" spans="2:46" ht="18.649999999999999" customHeight="1" thickBot="1">
      <c r="B1284" s="11"/>
      <c r="D1284" s="217" t="s">
        <v>55</v>
      </c>
      <c r="E1284" s="218"/>
      <c r="F1284" s="219" t="s">
        <v>56</v>
      </c>
      <c r="G1284" s="220"/>
      <c r="H1284" s="204"/>
      <c r="I1284" s="217" t="s">
        <v>87</v>
      </c>
      <c r="J1284" s="218"/>
      <c r="K1284" s="219" t="s">
        <v>88</v>
      </c>
      <c r="L1284" s="220"/>
      <c r="M1284" s="23"/>
      <c r="N1284" s="213" t="s">
        <v>57</v>
      </c>
      <c r="O1284" s="214"/>
      <c r="P1284" s="215" t="s">
        <v>58</v>
      </c>
      <c r="Q1284" s="216"/>
      <c r="R1284" s="23"/>
      <c r="S1284" s="217" t="s">
        <v>59</v>
      </c>
      <c r="T1284" s="218"/>
      <c r="U1284" s="219" t="s">
        <v>60</v>
      </c>
      <c r="V1284" s="220"/>
      <c r="W1284" s="22"/>
      <c r="X1284" s="213" t="s">
        <v>61</v>
      </c>
      <c r="Y1284" s="214"/>
      <c r="Z1284" s="215" t="s">
        <v>62</v>
      </c>
      <c r="AA1284" s="216"/>
      <c r="AB1284" s="22"/>
      <c r="AC1284" s="217" t="s">
        <v>63</v>
      </c>
      <c r="AD1284" s="218"/>
      <c r="AE1284" s="219" t="s">
        <v>89</v>
      </c>
      <c r="AF1284" s="220"/>
      <c r="AG1284" s="22"/>
      <c r="AH1284" s="213" t="s">
        <v>64</v>
      </c>
      <c r="AI1284" s="214"/>
      <c r="AJ1284" s="215" t="s">
        <v>65</v>
      </c>
      <c r="AK1284" s="216"/>
      <c r="AL1284" s="22"/>
      <c r="AM1284" s="25" t="s">
        <v>2</v>
      </c>
      <c r="AO1284" s="132" t="s">
        <v>41</v>
      </c>
      <c r="AQ1284" s="32"/>
      <c r="AR1284" s="32"/>
      <c r="AS1284" s="32"/>
      <c r="AT1284" s="32"/>
    </row>
    <row r="1285" spans="2:46" ht="18.649999999999999" customHeight="1" thickTop="1" thickBot="1">
      <c r="B1285" s="36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9">
        <f t="shared" ref="L1285" si="5773">IF(0=(1-$J$9*$K$9*$B1285^2),10^14,$B1285*$K$9/(1-$J$9*$K$9*$B1285^2))</f>
        <v>-1.185886980540549</v>
      </c>
      <c r="N1285" s="1">
        <f t="shared" ref="N1285" si="5774">D1285*I1285+F1285*I1288-E1285*J1285-G1285*J1288</f>
        <v>1</v>
      </c>
      <c r="O1285" s="9">
        <f t="shared" ref="O1285" si="5775">(D1285*J1285+E1285*I1285+F1285*J1288+G1285*I1288)</f>
        <v>0</v>
      </c>
      <c r="P1285" s="2">
        <f t="shared" ref="P1285" si="5776">D1285*K1285+F1285*K1288-E1285*L1285-G1285*L1288</f>
        <v>0</v>
      </c>
      <c r="Q1285" s="8">
        <f t="shared" ref="Q1285" si="5777">(D1285*L1285+E1285*K1285+F1285*L1288+G1285*K1288)</f>
        <v>-1.185886980540549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5778">N1285*S1285+P1285*S1288-O1285*T1285-Q1285*T1288</f>
        <v>6.2774190614482004</v>
      </c>
      <c r="Y1285" s="9">
        <f t="shared" ref="Y1285" si="5779">(N1285*T1285+O1285*S1285+P1285*T1288+Q1285*S1288)</f>
        <v>0</v>
      </c>
      <c r="Z1285" s="2">
        <f t="shared" ref="Z1285" si="5780">N1285*U1285+P1285*U1288-O1285*V1285-Q1285*V1288</f>
        <v>0</v>
      </c>
      <c r="AA1285" s="8">
        <f t="shared" ref="AA1285" si="5781">(N1285*V1285+O1285*U1285+P1285*V1288+Q1285*U1288)</f>
        <v>-1.185886980540549</v>
      </c>
      <c r="AB1285" s="22"/>
      <c r="AC1285" s="1">
        <v>1</v>
      </c>
      <c r="AD1285" s="9">
        <v>0</v>
      </c>
      <c r="AE1285" s="2">
        <v>0</v>
      </c>
      <c r="AF1285" s="9">
        <f t="shared" ref="AF1285" si="5782">$B1285*$AE$9</f>
        <v>2.9833392000000001</v>
      </c>
      <c r="AH1285" s="1">
        <f t="shared" ref="AH1285" si="5783">X1285*AC1285+Z1285*AC1288-Y1285*AD1285-AA1285*AD1288</f>
        <v>6.2774190614482004</v>
      </c>
      <c r="AI1285" s="9">
        <f t="shared" ref="AI1285" si="5784">(X1285*AD1285+Y1285*AC1285+Z1285*AD1288+AA1285*AC1288)</f>
        <v>0</v>
      </c>
      <c r="AJ1285" s="2">
        <f t="shared" ref="AJ1285" si="5785">X1285*AE1285+Z1285*AE1288-Y1285*AF1285-AA1285*AF1288</f>
        <v>0</v>
      </c>
      <c r="AK1285" s="8">
        <f t="shared" ref="AK1285" si="5786">(X1285*AF1285+Y1285*AE1285+Z1285*AF1288+AA1285*AE1288)</f>
        <v>17.541783380305077</v>
      </c>
      <c r="AM1285" s="26">
        <f t="shared" ref="AM1285" si="5787">20*LOG((2*$AH$9)/(($AH$9*AH1285+AJ1285+$AH$9*AH1288+AJ1288)^2+($AH$9*AI1285+AK1285+$AH$9*AI1288+AK1288)^2)^0.5)</f>
        <v>-28.81398893483912</v>
      </c>
      <c r="AO1285" s="133">
        <f t="shared" ref="AO1285" si="5788">((AI1285^2+AJ1285^2+AK1285^2+AL1285^2)/(AI1288^2+AJ1288^2+AK1288^2+AL1288^2))^0.5</f>
        <v>0.33790607515737681</v>
      </c>
      <c r="AP1285" s="13"/>
      <c r="AQ1285" s="32"/>
      <c r="AR1285" s="32"/>
      <c r="AS1285" s="32"/>
      <c r="AT1285" s="32"/>
    </row>
    <row r="1286" spans="2:46" ht="18.649999999999999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O1286" s="134"/>
      <c r="AP1286" s="33"/>
      <c r="AQ1286" s="32"/>
      <c r="AR1286" s="32"/>
      <c r="AS1286" s="32"/>
      <c r="AT1286" s="32"/>
    </row>
    <row r="1287" spans="2:46" ht="18.649999999999999" customHeight="1" thickBot="1">
      <c r="D1287" s="209" t="s">
        <v>66</v>
      </c>
      <c r="E1287" s="210"/>
      <c r="F1287" s="211" t="s">
        <v>67</v>
      </c>
      <c r="G1287" s="212"/>
      <c r="H1287" s="204"/>
      <c r="I1287" s="209" t="s">
        <v>68</v>
      </c>
      <c r="J1287" s="210"/>
      <c r="K1287" s="211" t="s">
        <v>69</v>
      </c>
      <c r="L1287" s="212"/>
      <c r="N1287" s="213" t="s">
        <v>70</v>
      </c>
      <c r="O1287" s="214"/>
      <c r="P1287" s="215" t="s">
        <v>71</v>
      </c>
      <c r="Q1287" s="216"/>
      <c r="S1287" s="209" t="s">
        <v>72</v>
      </c>
      <c r="T1287" s="210"/>
      <c r="U1287" s="211" t="s">
        <v>73</v>
      </c>
      <c r="V1287" s="212"/>
      <c r="W1287" s="22"/>
      <c r="X1287" s="213" t="s">
        <v>74</v>
      </c>
      <c r="Y1287" s="214"/>
      <c r="Z1287" s="215" t="s">
        <v>75</v>
      </c>
      <c r="AA1287" s="216"/>
      <c r="AB1287" s="22"/>
      <c r="AC1287" s="209" t="s">
        <v>76</v>
      </c>
      <c r="AD1287" s="210"/>
      <c r="AE1287" s="211" t="s">
        <v>77</v>
      </c>
      <c r="AF1287" s="212"/>
      <c r="AG1287" s="22"/>
      <c r="AH1287" s="213" t="s">
        <v>78</v>
      </c>
      <c r="AI1287" s="214"/>
      <c r="AJ1287" s="215" t="s">
        <v>79</v>
      </c>
      <c r="AK1287" s="216"/>
      <c r="AL1287" s="22"/>
      <c r="AM1287" s="44" t="s">
        <v>6</v>
      </c>
      <c r="AO1287" s="135" t="s">
        <v>42</v>
      </c>
      <c r="AP1287" s="33"/>
      <c r="AQ1287" s="32"/>
      <c r="AR1287" s="32"/>
      <c r="AS1287" s="32"/>
      <c r="AT1287" s="32"/>
    </row>
    <row r="1288" spans="2:46" ht="18.649999999999999" customHeight="1" thickTop="1" thickBot="1">
      <c r="D1288" s="1">
        <v>0</v>
      </c>
      <c r="E1288" s="8">
        <f t="shared" ref="E1288" si="5789">$E$9*$B1285</f>
        <v>2.0854928000000004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5790">D1288*I1285+F1288*I1288-E1288*J1285-G1288*J1288</f>
        <v>0</v>
      </c>
      <c r="O1288" s="9">
        <f t="shared" ref="O1288" si="5791">(D1288*J1285+E1288*I1285+F1288*J1288+G1288*I1288)</f>
        <v>2.0854928000000004</v>
      </c>
      <c r="P1288" s="2">
        <f t="shared" ref="P1288" si="5792">D1288*K1285+F1288*K1288-E1288*L1285-G1288*L1288</f>
        <v>3.4731587595310556</v>
      </c>
      <c r="Q1288" s="8">
        <f t="shared" ref="Q1288" si="5793">(D1288*L1285+E1288*K1285+F1288*L1288+G1288*K1288)</f>
        <v>0</v>
      </c>
      <c r="S1288" s="1">
        <v>0</v>
      </c>
      <c r="T1288" s="8">
        <f t="shared" ref="T1288" si="5794">$T$9*$B1285</f>
        <v>4.4501872000000002</v>
      </c>
      <c r="U1288" s="2">
        <v>1</v>
      </c>
      <c r="V1288" s="8">
        <v>0</v>
      </c>
      <c r="X1288" s="1">
        <f t="shared" ref="X1288" si="5795">N1288*S1285+P1288*S1288-O1288*T1285-Q1288*T1288</f>
        <v>0</v>
      </c>
      <c r="Y1288" s="9">
        <f t="shared" ref="Y1288" si="5796">(N1288*T1285+O1288*S1285+P1288*T1288+Q1288*S1288)</f>
        <v>17.541699455232983</v>
      </c>
      <c r="Z1288" s="2">
        <f t="shared" ref="Z1288" si="5797">N1288*U1285+P1288*U1288-O1288*V1285-Q1288*V1288</f>
        <v>3.4731587595310556</v>
      </c>
      <c r="AA1288" s="8">
        <f t="shared" ref="AA1288" si="5798">(N1288*V1285+O1288*U1285+P1288*V1288+Q1288*U1288)</f>
        <v>0</v>
      </c>
      <c r="AB1288" s="22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5799">X1288*AC1285+Z1288*AC1288-Y1288*AD1285-AA1288*AD1288</f>
        <v>0</v>
      </c>
      <c r="AI1288" s="9">
        <f t="shared" ref="AI1288" si="5800">(X1288*AD1285+Y1288*AC1285+Z1288*AD1288+AA1288*AC1288)</f>
        <v>17.541699455232983</v>
      </c>
      <c r="AJ1288" s="2">
        <f t="shared" ref="AJ1288" si="5801">X1288*AE1285+Z1288*AE1288-Y1288*AF1285-AA1288*AF1288</f>
        <v>-48.859680859884151</v>
      </c>
      <c r="AK1288" s="8">
        <f t="shared" ref="AK1288" si="5802">(X1288*AF1285+Y1288*AE1285+Z1288*AF1288+AA1288*AE1288)</f>
        <v>0</v>
      </c>
      <c r="AM1288" s="45">
        <f t="shared" ref="AM1288" si="5803">(180/PI())*ATAN(-1*(($AH$9*AJ1285+AL1285+$AH$9*AJ1288+AL1288)/($AH$9*AI1285+AK1285+$AH$9*AI1288+AK1288)))</f>
        <v>54.319925976276664</v>
      </c>
      <c r="AO1288" s="206">
        <f t="shared" ref="AO1288" si="5804">20*LOG(((($AH$9*AH1285+AJ1285-$AH$9*AH1288-AJ1288)^2+($AH$9*AI1285+AK1285-$AH$9*AI1288-AK1288)^2)/(($AH$9*AH1285+AJ1285+$AH$9*AH1288+AJ1288)^2+($AH$9*AI1285+AK1285+$AH$9*AI1288+AK1288)^2))^0.5)</f>
        <v>-5.7104575757133723E-3</v>
      </c>
      <c r="AP1288" s="33"/>
      <c r="AQ1288" s="32"/>
      <c r="AR1288" s="32"/>
      <c r="AS1288" s="32"/>
      <c r="AT1288" s="32"/>
    </row>
    <row r="1289" spans="2:46" ht="18.649999999999999" customHeight="1">
      <c r="AO1289" s="33"/>
      <c r="AP1289" s="33"/>
    </row>
    <row r="1290" spans="2:46" ht="18.649999999999999" customHeight="1" thickBot="1">
      <c r="D1290" s="22" t="s">
        <v>80</v>
      </c>
      <c r="E1290" s="22"/>
      <c r="F1290" s="22"/>
      <c r="G1290" s="22"/>
      <c r="H1290" s="22"/>
      <c r="I1290" s="22" t="s">
        <v>81</v>
      </c>
      <c r="J1290" s="22"/>
      <c r="K1290" s="22"/>
      <c r="L1290" s="22"/>
      <c r="M1290" s="23"/>
      <c r="N1290" s="23"/>
      <c r="O1290" s="24" t="s">
        <v>82</v>
      </c>
      <c r="P1290" s="23"/>
      <c r="Q1290" s="23"/>
      <c r="R1290" s="23"/>
      <c r="S1290" s="22"/>
      <c r="T1290" s="22" t="s">
        <v>83</v>
      </c>
      <c r="U1290" s="23"/>
      <c r="V1290" s="23"/>
      <c r="W1290" s="23"/>
      <c r="X1290" s="23"/>
      <c r="Y1290" s="24" t="s">
        <v>84</v>
      </c>
      <c r="Z1290" s="23"/>
      <c r="AA1290" s="23"/>
      <c r="AB1290" s="23"/>
      <c r="AC1290" s="24" t="s">
        <v>85</v>
      </c>
      <c r="AD1290" s="22"/>
      <c r="AE1290" s="22"/>
      <c r="AF1290" s="22"/>
      <c r="AG1290" s="22"/>
      <c r="AH1290" s="23"/>
      <c r="AI1290" s="24" t="s">
        <v>86</v>
      </c>
      <c r="AJ1290" s="23"/>
      <c r="AK1290" s="23"/>
      <c r="AL1290" s="22"/>
    </row>
    <row r="1291" spans="2:46" ht="18.649999999999999" customHeight="1" thickBot="1">
      <c r="B1291" s="11"/>
      <c r="D1291" s="217" t="s">
        <v>55</v>
      </c>
      <c r="E1291" s="218"/>
      <c r="F1291" s="219" t="s">
        <v>56</v>
      </c>
      <c r="G1291" s="220"/>
      <c r="H1291" s="204"/>
      <c r="I1291" s="217" t="s">
        <v>87</v>
      </c>
      <c r="J1291" s="218"/>
      <c r="K1291" s="219" t="s">
        <v>88</v>
      </c>
      <c r="L1291" s="220"/>
      <c r="M1291" s="23"/>
      <c r="N1291" s="213" t="s">
        <v>57</v>
      </c>
      <c r="O1291" s="214"/>
      <c r="P1291" s="215" t="s">
        <v>58</v>
      </c>
      <c r="Q1291" s="216"/>
      <c r="R1291" s="23"/>
      <c r="S1291" s="217" t="s">
        <v>59</v>
      </c>
      <c r="T1291" s="218"/>
      <c r="U1291" s="219" t="s">
        <v>60</v>
      </c>
      <c r="V1291" s="220"/>
      <c r="W1291" s="22"/>
      <c r="X1291" s="213" t="s">
        <v>61</v>
      </c>
      <c r="Y1291" s="214"/>
      <c r="Z1291" s="215" t="s">
        <v>62</v>
      </c>
      <c r="AA1291" s="216"/>
      <c r="AB1291" s="22"/>
      <c r="AC1291" s="217" t="s">
        <v>63</v>
      </c>
      <c r="AD1291" s="218"/>
      <c r="AE1291" s="219" t="s">
        <v>89</v>
      </c>
      <c r="AF1291" s="220"/>
      <c r="AG1291" s="22"/>
      <c r="AH1291" s="213" t="s">
        <v>64</v>
      </c>
      <c r="AI1291" s="214"/>
      <c r="AJ1291" s="215" t="s">
        <v>65</v>
      </c>
      <c r="AK1291" s="216"/>
      <c r="AL1291" s="22"/>
      <c r="AM1291" s="25" t="s">
        <v>2</v>
      </c>
      <c r="AO1291" s="132" t="s">
        <v>41</v>
      </c>
      <c r="AQ1291" s="32"/>
      <c r="AR1291" s="32"/>
      <c r="AS1291" s="32"/>
      <c r="AT1291" s="32"/>
    </row>
    <row r="1292" spans="2:46" ht="18.649999999999999" customHeight="1" thickTop="1" thickBot="1">
      <c r="B1292" s="36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9">
        <f t="shared" ref="L1292" si="5805">IF(0=(1-$J$9*$K$9*$B1292^2),10^14,$B1292*$K$9/(1-$J$9*$K$9*$B1292^2))</f>
        <v>-1.175246777837222</v>
      </c>
      <c r="N1292" s="1">
        <f t="shared" ref="N1292" si="5806">D1292*I1292+F1292*I1295-E1292*J1292-G1292*J1295</f>
        <v>1</v>
      </c>
      <c r="O1292" s="9">
        <f t="shared" ref="O1292" si="5807">(D1292*J1292+E1292*I1292+F1292*J1295+G1292*I1295)</f>
        <v>0</v>
      </c>
      <c r="P1292" s="2">
        <f t="shared" ref="P1292" si="5808">D1292*K1292+F1292*K1295-E1292*L1292-G1292*L1295</f>
        <v>0</v>
      </c>
      <c r="Q1292" s="8">
        <f t="shared" ref="Q1292" si="5809">(D1292*L1292+E1292*K1292+F1292*L1295+G1292*K1295)</f>
        <v>-1.175246777837222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5810">N1292*S1292+P1292*S1295-O1292*T1292-Q1292*T1295</f>
        <v>6.2584924510918647</v>
      </c>
      <c r="Y1292" s="9">
        <f t="shared" ref="Y1292" si="5811">(N1292*T1292+O1292*S1292+P1292*T1295+Q1292*S1295)</f>
        <v>0</v>
      </c>
      <c r="Z1292" s="2">
        <f t="shared" ref="Z1292" si="5812">N1292*U1292+P1292*U1295-O1292*V1292-Q1292*V1295</f>
        <v>0</v>
      </c>
      <c r="AA1292" s="8">
        <f t="shared" ref="AA1292" si="5813">(N1292*V1292+O1292*U1292+P1292*V1295+Q1292*U1295)</f>
        <v>-1.175246777837222</v>
      </c>
      <c r="AB1292" s="22"/>
      <c r="AC1292" s="1">
        <v>1</v>
      </c>
      <c r="AD1292" s="9">
        <v>0</v>
      </c>
      <c r="AE1292" s="2">
        <v>0</v>
      </c>
      <c r="AF1292" s="9">
        <f t="shared" ref="AF1292" si="5814">$B1292*$AE$9</f>
        <v>2.9995530000000001</v>
      </c>
      <c r="AH1292" s="1">
        <f t="shared" ref="AH1292" si="5815">X1292*AC1292+Z1292*AC1295-Y1292*AD1292-AA1292*AD1295</f>
        <v>6.2584924510918647</v>
      </c>
      <c r="AI1292" s="9">
        <f t="shared" ref="AI1292" si="5816">(X1292*AD1292+Y1292*AC1292+Z1292*AD1295+AA1292*AC1295)</f>
        <v>0</v>
      </c>
      <c r="AJ1292" s="2">
        <f t="shared" ref="AJ1292" si="5817">X1292*AE1292+Z1292*AE1295-Y1292*AF1292-AA1292*AF1295</f>
        <v>0</v>
      </c>
      <c r="AK1292" s="8">
        <f t="shared" ref="AK1292" si="5818">(X1292*AF1292+Y1292*AE1292+Z1292*AF1295+AA1292*AE1295)</f>
        <v>17.597433029312732</v>
      </c>
      <c r="AM1292" s="26">
        <f t="shared" ref="AM1292" si="5819">20*LOG((2*$AH$9)/(($AH$9*AH1292+AJ1292+$AH$9*AH1295+AJ1295)^2+($AH$9*AI1292+AK1292+$AH$9*AI1295+AK1295)^2)^0.5)</f>
        <v>-28.88313860109491</v>
      </c>
      <c r="AO1292" s="133">
        <f t="shared" ref="AO1292" si="5820">((AI1292^2+AJ1292^2+AK1292^2+AL1292^2)/(AI1295^2+AJ1295^2+AK1295^2+AL1295^2))^0.5</f>
        <v>0.33605179485757652</v>
      </c>
      <c r="AP1292" s="13"/>
      <c r="AQ1292" s="32"/>
      <c r="AR1292" s="32"/>
      <c r="AS1292" s="32"/>
      <c r="AT1292" s="32"/>
    </row>
    <row r="1293" spans="2:46" ht="18.649999999999999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O1293" s="134"/>
      <c r="AP1293" s="33"/>
      <c r="AQ1293" s="32"/>
      <c r="AR1293" s="32"/>
      <c r="AS1293" s="32"/>
      <c r="AT1293" s="32"/>
    </row>
    <row r="1294" spans="2:46" ht="18.649999999999999" customHeight="1" thickBot="1">
      <c r="D1294" s="209" t="s">
        <v>66</v>
      </c>
      <c r="E1294" s="210"/>
      <c r="F1294" s="211" t="s">
        <v>67</v>
      </c>
      <c r="G1294" s="212"/>
      <c r="H1294" s="204"/>
      <c r="I1294" s="209" t="s">
        <v>68</v>
      </c>
      <c r="J1294" s="210"/>
      <c r="K1294" s="211" t="s">
        <v>69</v>
      </c>
      <c r="L1294" s="212"/>
      <c r="N1294" s="213" t="s">
        <v>70</v>
      </c>
      <c r="O1294" s="214"/>
      <c r="P1294" s="215" t="s">
        <v>71</v>
      </c>
      <c r="Q1294" s="216"/>
      <c r="S1294" s="209" t="s">
        <v>72</v>
      </c>
      <c r="T1294" s="210"/>
      <c r="U1294" s="211" t="s">
        <v>73</v>
      </c>
      <c r="V1294" s="212"/>
      <c r="W1294" s="22"/>
      <c r="X1294" s="213" t="s">
        <v>74</v>
      </c>
      <c r="Y1294" s="214"/>
      <c r="Z1294" s="215" t="s">
        <v>75</v>
      </c>
      <c r="AA1294" s="216"/>
      <c r="AB1294" s="22"/>
      <c r="AC1294" s="209" t="s">
        <v>76</v>
      </c>
      <c r="AD1294" s="210"/>
      <c r="AE1294" s="211" t="s">
        <v>77</v>
      </c>
      <c r="AF1294" s="212"/>
      <c r="AG1294" s="22"/>
      <c r="AH1294" s="213" t="s">
        <v>78</v>
      </c>
      <c r="AI1294" s="214"/>
      <c r="AJ1294" s="215" t="s">
        <v>79</v>
      </c>
      <c r="AK1294" s="216"/>
      <c r="AL1294" s="22"/>
      <c r="AM1294" s="44" t="s">
        <v>6</v>
      </c>
      <c r="AO1294" s="135" t="s">
        <v>42</v>
      </c>
      <c r="AP1294" s="33"/>
      <c r="AQ1294" s="32"/>
      <c r="AR1294" s="32"/>
      <c r="AS1294" s="32"/>
      <c r="AT1294" s="32"/>
    </row>
    <row r="1295" spans="2:46" ht="18.649999999999999" customHeight="1" thickTop="1" thickBot="1">
      <c r="D1295" s="1">
        <v>0</v>
      </c>
      <c r="E1295" s="8">
        <f t="shared" ref="E1295" si="5821">$E$9*$B1292</f>
        <v>2.0968270000000002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5822">D1295*I1292+F1295*I1295-E1295*J1292-G1295*J1295</f>
        <v>0</v>
      </c>
      <c r="O1295" s="9">
        <f t="shared" ref="O1295" si="5823">(D1295*J1292+E1295*I1292+F1295*J1295+G1295*I1295)</f>
        <v>2.0968270000000002</v>
      </c>
      <c r="P1295" s="2">
        <f t="shared" ref="P1295" si="5824">D1295*K1292+F1295*K1295-E1295*L1292-G1295*L1295</f>
        <v>3.4642891754320888</v>
      </c>
      <c r="Q1295" s="8">
        <f t="shared" ref="Q1295" si="5825">(D1295*L1292+E1295*K1292+F1295*L1295+G1295*K1295)</f>
        <v>0</v>
      </c>
      <c r="S1295" s="1">
        <v>0</v>
      </c>
      <c r="T1295" s="8">
        <f t="shared" ref="T1295" si="5826">$T$9*$B1292</f>
        <v>4.4743729999999999</v>
      </c>
      <c r="U1295" s="2">
        <v>1</v>
      </c>
      <c r="V1295" s="8">
        <v>0</v>
      </c>
      <c r="X1295" s="1">
        <f t="shared" ref="X1295" si="5827">N1295*S1292+P1295*S1295-O1295*T1292-Q1295*T1295</f>
        <v>0</v>
      </c>
      <c r="Y1295" s="9">
        <f t="shared" ref="Y1295" si="5828">(N1295*T1292+O1295*S1292+P1295*T1295+Q1295*S1295)</f>
        <v>17.597348950745602</v>
      </c>
      <c r="Z1295" s="2">
        <f t="shared" ref="Z1295" si="5829">N1295*U1292+P1295*U1295-O1295*V1292-Q1295*V1295</f>
        <v>3.4642891754320888</v>
      </c>
      <c r="AA1295" s="8">
        <f t="shared" ref="AA1295" si="5830">(N1295*V1292+O1295*U1292+P1295*V1295+Q1295*U1295)</f>
        <v>0</v>
      </c>
      <c r="AB1295" s="22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5831">X1295*AC1292+Z1295*AC1295-Y1295*AD1292-AA1295*AD1295</f>
        <v>0</v>
      </c>
      <c r="AI1295" s="9">
        <f t="shared" ref="AI1295" si="5832">(X1295*AD1292+Y1295*AC1292+Z1295*AD1295+AA1295*AC1295)</f>
        <v>17.597348950745602</v>
      </c>
      <c r="AJ1295" s="2">
        <f t="shared" ref="AJ1295" si="5833">X1295*AE1292+Z1295*AE1295-Y1295*AF1292-AA1295*AF1295</f>
        <v>-49.319891661823739</v>
      </c>
      <c r="AK1295" s="8">
        <f t="shared" ref="AK1295" si="5834">(X1295*AF1292+Y1295*AE1292+Z1295*AF1295+AA1295*AE1295)</f>
        <v>0</v>
      </c>
      <c r="AM1295" s="45">
        <f t="shared" ref="AM1295" si="5835">(180/PI())*ATAN(-1*(($AH$9*AJ1292+AL1292+$AH$9*AJ1295+AL1295)/($AH$9*AI1292+AK1292+$AH$9*AI1295+AK1295)))</f>
        <v>54.488263441431116</v>
      </c>
      <c r="AO1295" s="206">
        <f t="shared" ref="AO1295" si="5836">20*LOG(((($AH$9*AH1292+AJ1292-$AH$9*AH1295-AJ1295)^2+($AH$9*AI1292+AK1292-$AH$9*AI1295-AK1295)^2)/(($AH$9*AH1292+AJ1292+$AH$9*AH1295+AJ1295)^2+($AH$9*AI1292+AK1292+$AH$9*AI1295+AK1295)^2))^0.5)</f>
        <v>-5.620195600751372E-3</v>
      </c>
      <c r="AP1295" s="33"/>
      <c r="AQ1295" s="32"/>
      <c r="AR1295" s="32"/>
      <c r="AS1295" s="32"/>
      <c r="AT1295" s="32"/>
    </row>
    <row r="1296" spans="2:46" ht="18.649999999999999" customHeight="1">
      <c r="AO1296" s="33"/>
      <c r="AP1296" s="33"/>
    </row>
    <row r="1297" spans="2:46" ht="18.649999999999999" customHeight="1" thickBot="1">
      <c r="D1297" s="22" t="s">
        <v>80</v>
      </c>
      <c r="E1297" s="22"/>
      <c r="F1297" s="22"/>
      <c r="G1297" s="22"/>
      <c r="H1297" s="22"/>
      <c r="I1297" s="22" t="s">
        <v>81</v>
      </c>
      <c r="J1297" s="22"/>
      <c r="K1297" s="22"/>
      <c r="L1297" s="22"/>
      <c r="M1297" s="23"/>
      <c r="N1297" s="23"/>
      <c r="O1297" s="24" t="s">
        <v>82</v>
      </c>
      <c r="P1297" s="23"/>
      <c r="Q1297" s="23"/>
      <c r="R1297" s="23"/>
      <c r="S1297" s="22"/>
      <c r="T1297" s="22" t="s">
        <v>83</v>
      </c>
      <c r="U1297" s="23"/>
      <c r="V1297" s="23"/>
      <c r="W1297" s="23"/>
      <c r="X1297" s="23"/>
      <c r="Y1297" s="24" t="s">
        <v>84</v>
      </c>
      <c r="Z1297" s="23"/>
      <c r="AA1297" s="23"/>
      <c r="AB1297" s="23"/>
      <c r="AC1297" s="24" t="s">
        <v>85</v>
      </c>
      <c r="AD1297" s="22"/>
      <c r="AE1297" s="22"/>
      <c r="AF1297" s="22"/>
      <c r="AG1297" s="22"/>
      <c r="AH1297" s="23"/>
      <c r="AI1297" s="24" t="s">
        <v>86</v>
      </c>
      <c r="AJ1297" s="23"/>
      <c r="AK1297" s="23"/>
      <c r="AL1297" s="22"/>
    </row>
    <row r="1298" spans="2:46" ht="18.649999999999999" customHeight="1" thickBot="1">
      <c r="B1298" s="11"/>
      <c r="D1298" s="217" t="s">
        <v>55</v>
      </c>
      <c r="E1298" s="218"/>
      <c r="F1298" s="219" t="s">
        <v>56</v>
      </c>
      <c r="G1298" s="220"/>
      <c r="H1298" s="204"/>
      <c r="I1298" s="217" t="s">
        <v>87</v>
      </c>
      <c r="J1298" s="218"/>
      <c r="K1298" s="219" t="s">
        <v>88</v>
      </c>
      <c r="L1298" s="220"/>
      <c r="M1298" s="23"/>
      <c r="N1298" s="213" t="s">
        <v>57</v>
      </c>
      <c r="O1298" s="214"/>
      <c r="P1298" s="215" t="s">
        <v>58</v>
      </c>
      <c r="Q1298" s="216"/>
      <c r="R1298" s="23"/>
      <c r="S1298" s="217" t="s">
        <v>59</v>
      </c>
      <c r="T1298" s="218"/>
      <c r="U1298" s="219" t="s">
        <v>60</v>
      </c>
      <c r="V1298" s="220"/>
      <c r="W1298" s="22"/>
      <c r="X1298" s="213" t="s">
        <v>61</v>
      </c>
      <c r="Y1298" s="214"/>
      <c r="Z1298" s="215" t="s">
        <v>62</v>
      </c>
      <c r="AA1298" s="216"/>
      <c r="AB1298" s="22"/>
      <c r="AC1298" s="217" t="s">
        <v>63</v>
      </c>
      <c r="AD1298" s="218"/>
      <c r="AE1298" s="219" t="s">
        <v>89</v>
      </c>
      <c r="AF1298" s="220"/>
      <c r="AG1298" s="22"/>
      <c r="AH1298" s="213" t="s">
        <v>64</v>
      </c>
      <c r="AI1298" s="214"/>
      <c r="AJ1298" s="215" t="s">
        <v>65</v>
      </c>
      <c r="AK1298" s="216"/>
      <c r="AL1298" s="22"/>
      <c r="AM1298" s="25" t="s">
        <v>2</v>
      </c>
      <c r="AO1298" s="132" t="s">
        <v>41</v>
      </c>
      <c r="AQ1298" s="32"/>
      <c r="AR1298" s="32"/>
      <c r="AS1298" s="32"/>
      <c r="AT1298" s="32"/>
    </row>
    <row r="1299" spans="2:46" ht="18.649999999999999" customHeight="1" thickTop="1" thickBot="1">
      <c r="B1299" s="36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9">
        <f t="shared" ref="L1299" si="5837">IF(0=(1-$J$9*$K$9*$B1299^2),10^14,$B1299*$K$9/(1-$J$9*$K$9*$B1299^2))</f>
        <v>-1.1648180119099214</v>
      </c>
      <c r="N1299" s="1">
        <f t="shared" ref="N1299" si="5838">D1299*I1299+F1299*I1302-E1299*J1299-G1299*J1302</f>
        <v>1</v>
      </c>
      <c r="O1299" s="9">
        <f t="shared" ref="O1299" si="5839">(D1299*J1299+E1299*I1299+F1299*J1302+G1299*I1302)</f>
        <v>0</v>
      </c>
      <c r="P1299" s="2">
        <f t="shared" ref="P1299" si="5840">D1299*K1299+F1299*K1302-E1299*L1299-G1299*L1302</f>
        <v>0</v>
      </c>
      <c r="Q1299" s="8">
        <f t="shared" ref="Q1299" si="5841">(D1299*L1299+E1299*K1299+F1299*L1302+G1299*K1302)</f>
        <v>-1.1648180119099214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5842">N1299*S1299+P1299*S1302-O1299*T1299-Q1299*T1302</f>
        <v>6.2400023178758826</v>
      </c>
      <c r="Y1299" s="9">
        <f t="shared" ref="Y1299" si="5843">(N1299*T1299+O1299*S1299+P1299*T1302+Q1299*S1302)</f>
        <v>0</v>
      </c>
      <c r="Z1299" s="2">
        <f t="shared" ref="Z1299" si="5844">N1299*U1299+P1299*U1302-O1299*V1299-Q1299*V1302</f>
        <v>0</v>
      </c>
      <c r="AA1299" s="8">
        <f t="shared" ref="AA1299" si="5845">(N1299*V1299+O1299*U1299+P1299*V1302+Q1299*U1302)</f>
        <v>-1.1648180119099214</v>
      </c>
      <c r="AB1299" s="22"/>
      <c r="AC1299" s="1">
        <v>1</v>
      </c>
      <c r="AD1299" s="9">
        <v>0</v>
      </c>
      <c r="AE1299" s="2">
        <v>0</v>
      </c>
      <c r="AF1299" s="9">
        <f t="shared" ref="AF1299" si="5846">$B1299*$AE$9</f>
        <v>3.0157668000000002</v>
      </c>
      <c r="AH1299" s="1">
        <f t="shared" ref="AH1299" si="5847">X1299*AC1299+Z1299*AC1302-Y1299*AD1299-AA1299*AD1302</f>
        <v>6.2400023178758826</v>
      </c>
      <c r="AI1299" s="9">
        <f t="shared" ref="AI1299" si="5848">(X1299*AD1299+Y1299*AC1299+Z1299*AD1302+AA1299*AC1302)</f>
        <v>0</v>
      </c>
      <c r="AJ1299" s="2">
        <f t="shared" ref="AJ1299" si="5849">X1299*AE1299+Z1299*AE1302-Y1299*AF1299-AA1299*AF1302</f>
        <v>0</v>
      </c>
      <c r="AK1299" s="8">
        <f t="shared" ref="AK1299" si="5850">(X1299*AF1299+Y1299*AE1299+Z1299*AF1302+AA1299*AE1302)</f>
        <v>17.653573810263211</v>
      </c>
      <c r="AM1299" s="26">
        <f t="shared" ref="AM1299" si="5851">20*LOG((2*$AH$9)/(($AH$9*AH1299+AJ1299+$AH$9*AH1302+AJ1302)^2+($AH$9*AI1299+AK1299+$AH$9*AI1302+AK1302)^2)^0.5)</f>
        <v>-28.952287504461822</v>
      </c>
      <c r="AO1299" s="133">
        <f t="shared" ref="AO1299" si="5852">((AI1299^2+AJ1299^2+AK1299^2+AL1299^2)/(AI1302^2+AJ1302^2+AK1302^2+AL1302^2))^0.5</f>
        <v>0.33421787593832136</v>
      </c>
      <c r="AP1299" s="13"/>
      <c r="AQ1299" s="32"/>
      <c r="AR1299" s="32"/>
      <c r="AS1299" s="32"/>
      <c r="AT1299" s="32"/>
    </row>
    <row r="1300" spans="2:46" ht="18.649999999999999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O1300" s="134"/>
      <c r="AP1300" s="33"/>
      <c r="AQ1300" s="32"/>
      <c r="AR1300" s="32"/>
      <c r="AS1300" s="32"/>
      <c r="AT1300" s="32"/>
    </row>
    <row r="1301" spans="2:46" ht="18.649999999999999" customHeight="1" thickBot="1">
      <c r="D1301" s="209" t="s">
        <v>66</v>
      </c>
      <c r="E1301" s="210"/>
      <c r="F1301" s="211" t="s">
        <v>67</v>
      </c>
      <c r="G1301" s="212"/>
      <c r="H1301" s="204"/>
      <c r="I1301" s="209" t="s">
        <v>68</v>
      </c>
      <c r="J1301" s="210"/>
      <c r="K1301" s="211" t="s">
        <v>69</v>
      </c>
      <c r="L1301" s="212"/>
      <c r="N1301" s="213" t="s">
        <v>70</v>
      </c>
      <c r="O1301" s="214"/>
      <c r="P1301" s="215" t="s">
        <v>71</v>
      </c>
      <c r="Q1301" s="216"/>
      <c r="S1301" s="209" t="s">
        <v>72</v>
      </c>
      <c r="T1301" s="210"/>
      <c r="U1301" s="211" t="s">
        <v>73</v>
      </c>
      <c r="V1301" s="212"/>
      <c r="W1301" s="22"/>
      <c r="X1301" s="213" t="s">
        <v>74</v>
      </c>
      <c r="Y1301" s="214"/>
      <c r="Z1301" s="215" t="s">
        <v>75</v>
      </c>
      <c r="AA1301" s="216"/>
      <c r="AB1301" s="22"/>
      <c r="AC1301" s="209" t="s">
        <v>76</v>
      </c>
      <c r="AD1301" s="210"/>
      <c r="AE1301" s="211" t="s">
        <v>77</v>
      </c>
      <c r="AF1301" s="212"/>
      <c r="AG1301" s="22"/>
      <c r="AH1301" s="213" t="s">
        <v>78</v>
      </c>
      <c r="AI1301" s="214"/>
      <c r="AJ1301" s="215" t="s">
        <v>79</v>
      </c>
      <c r="AK1301" s="216"/>
      <c r="AL1301" s="22"/>
      <c r="AM1301" s="44" t="s">
        <v>6</v>
      </c>
      <c r="AO1301" s="135" t="s">
        <v>42</v>
      </c>
      <c r="AP1301" s="33"/>
      <c r="AQ1301" s="32"/>
      <c r="AR1301" s="32"/>
      <c r="AS1301" s="32"/>
      <c r="AT1301" s="32"/>
    </row>
    <row r="1302" spans="2:46" ht="18.649999999999999" customHeight="1" thickTop="1" thickBot="1">
      <c r="D1302" s="1">
        <v>0</v>
      </c>
      <c r="E1302" s="8">
        <f t="shared" ref="E1302" si="5853">$E$9*$B1299</f>
        <v>2.1081612000000001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5854">D1302*I1299+F1302*I1302-E1302*J1299-G1302*J1302</f>
        <v>0</v>
      </c>
      <c r="O1302" s="9">
        <f t="shared" ref="O1302" si="5855">(D1302*J1299+E1302*I1299+F1302*J1302+G1302*I1302)</f>
        <v>2.1081612000000001</v>
      </c>
      <c r="P1302" s="2">
        <f t="shared" ref="P1302" si="5856">D1302*K1299+F1302*K1302-E1302*L1299-G1302*L1302</f>
        <v>3.4556241377696342</v>
      </c>
      <c r="Q1302" s="8">
        <f t="shared" ref="Q1302" si="5857">(D1302*L1299+E1302*K1299+F1302*L1302+G1302*K1302)</f>
        <v>0</v>
      </c>
      <c r="S1302" s="1">
        <v>0</v>
      </c>
      <c r="T1302" s="8">
        <f t="shared" ref="T1302" si="5858">$T$9*$B1299</f>
        <v>4.4985588000000005</v>
      </c>
      <c r="U1302" s="2">
        <v>1</v>
      </c>
      <c r="V1302" s="8">
        <v>0</v>
      </c>
      <c r="X1302" s="1">
        <f t="shared" ref="X1302" si="5859">N1302*S1299+P1302*S1302-O1302*T1299-Q1302*T1302</f>
        <v>0</v>
      </c>
      <c r="Y1302" s="9">
        <f t="shared" ref="Y1302" si="5860">(N1302*T1299+O1302*S1299+P1302*T1302+Q1302*S1302)</f>
        <v>17.653489574456003</v>
      </c>
      <c r="Z1302" s="2">
        <f t="shared" ref="Z1302" si="5861">N1302*U1299+P1302*U1302-O1302*V1299-Q1302*V1302</f>
        <v>3.4556241377696342</v>
      </c>
      <c r="AA1302" s="8">
        <f t="shared" ref="AA1302" si="5862">(N1302*V1299+O1302*U1299+P1302*V1302+Q1302*U1302)</f>
        <v>0</v>
      </c>
      <c r="AB1302" s="22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5863">X1302*AC1299+Z1302*AC1302-Y1302*AD1299-AA1302*AD1302</f>
        <v>0</v>
      </c>
      <c r="AI1302" s="9">
        <f t="shared" ref="AI1302" si="5864">(X1302*AD1299+Y1302*AC1299+Z1302*AD1302+AA1302*AC1302)</f>
        <v>17.653489574456003</v>
      </c>
      <c r="AJ1302" s="2">
        <f t="shared" ref="AJ1302" si="5865">X1302*AE1299+Z1302*AE1302-Y1302*AF1299-AA1302*AF1302</f>
        <v>-49.783183625020911</v>
      </c>
      <c r="AK1302" s="8">
        <f t="shared" ref="AK1302" si="5866">(X1302*AF1299+Y1302*AE1299+Z1302*AF1302+AA1302*AE1302)</f>
        <v>0</v>
      </c>
      <c r="AM1302" s="45">
        <f t="shared" ref="AM1302" si="5867">(180/PI())*ATAN(-1*(($AH$9*AJ1299+AL1299+$AH$9*AJ1302+AL1302)/($AH$9*AI1299+AK1299+$AH$9*AI1302+AK1302)))</f>
        <v>54.6550988829636</v>
      </c>
      <c r="AO1302" s="206">
        <f t="shared" ref="AO1302" si="5868">20*LOG(((($AH$9*AH1299+AJ1299-$AH$9*AH1302-AJ1302)^2+($AH$9*AI1299+AK1299-$AH$9*AI1302-AK1302)^2)/(($AH$9*AH1299+AJ1299+$AH$9*AH1302+AJ1302)^2+($AH$9*AI1299+AK1299+$AH$9*AI1302+AK1302)^2))^0.5)</f>
        <v>-5.5313622268214711E-3</v>
      </c>
      <c r="AP1302" s="33"/>
      <c r="AQ1302" s="32"/>
      <c r="AR1302" s="32"/>
      <c r="AS1302" s="32"/>
      <c r="AT1302" s="32"/>
    </row>
    <row r="1303" spans="2:46" ht="18.649999999999999" customHeight="1">
      <c r="AO1303" s="33"/>
      <c r="AP1303" s="33"/>
    </row>
    <row r="1304" spans="2:46" ht="18.649999999999999" customHeight="1" thickBot="1">
      <c r="D1304" s="22" t="s">
        <v>80</v>
      </c>
      <c r="E1304" s="22"/>
      <c r="F1304" s="22"/>
      <c r="G1304" s="22"/>
      <c r="H1304" s="22"/>
      <c r="I1304" s="22" t="s">
        <v>81</v>
      </c>
      <c r="J1304" s="22"/>
      <c r="K1304" s="22"/>
      <c r="L1304" s="22"/>
      <c r="M1304" s="23"/>
      <c r="N1304" s="23"/>
      <c r="O1304" s="24" t="s">
        <v>82</v>
      </c>
      <c r="P1304" s="23"/>
      <c r="Q1304" s="23"/>
      <c r="R1304" s="23"/>
      <c r="S1304" s="22"/>
      <c r="T1304" s="22" t="s">
        <v>83</v>
      </c>
      <c r="U1304" s="23"/>
      <c r="V1304" s="23"/>
      <c r="W1304" s="23"/>
      <c r="X1304" s="23"/>
      <c r="Y1304" s="24" t="s">
        <v>84</v>
      </c>
      <c r="Z1304" s="23"/>
      <c r="AA1304" s="23"/>
      <c r="AB1304" s="23"/>
      <c r="AC1304" s="24" t="s">
        <v>85</v>
      </c>
      <c r="AD1304" s="22"/>
      <c r="AE1304" s="22"/>
      <c r="AF1304" s="22"/>
      <c r="AG1304" s="22"/>
      <c r="AH1304" s="23"/>
      <c r="AI1304" s="24" t="s">
        <v>86</v>
      </c>
      <c r="AJ1304" s="23"/>
      <c r="AK1304" s="23"/>
      <c r="AL1304" s="22"/>
    </row>
    <row r="1305" spans="2:46" ht="18.649999999999999" customHeight="1" thickBot="1">
      <c r="B1305" s="11"/>
      <c r="D1305" s="217" t="s">
        <v>55</v>
      </c>
      <c r="E1305" s="218"/>
      <c r="F1305" s="219" t="s">
        <v>56</v>
      </c>
      <c r="G1305" s="220"/>
      <c r="H1305" s="204"/>
      <c r="I1305" s="217" t="s">
        <v>87</v>
      </c>
      <c r="J1305" s="218"/>
      <c r="K1305" s="219" t="s">
        <v>88</v>
      </c>
      <c r="L1305" s="220"/>
      <c r="M1305" s="23"/>
      <c r="N1305" s="213" t="s">
        <v>57</v>
      </c>
      <c r="O1305" s="214"/>
      <c r="P1305" s="215" t="s">
        <v>58</v>
      </c>
      <c r="Q1305" s="216"/>
      <c r="R1305" s="23"/>
      <c r="S1305" s="217" t="s">
        <v>59</v>
      </c>
      <c r="T1305" s="218"/>
      <c r="U1305" s="219" t="s">
        <v>60</v>
      </c>
      <c r="V1305" s="220"/>
      <c r="W1305" s="22"/>
      <c r="X1305" s="213" t="s">
        <v>61</v>
      </c>
      <c r="Y1305" s="214"/>
      <c r="Z1305" s="215" t="s">
        <v>62</v>
      </c>
      <c r="AA1305" s="216"/>
      <c r="AB1305" s="22"/>
      <c r="AC1305" s="217" t="s">
        <v>63</v>
      </c>
      <c r="AD1305" s="218"/>
      <c r="AE1305" s="219" t="s">
        <v>89</v>
      </c>
      <c r="AF1305" s="220"/>
      <c r="AG1305" s="22"/>
      <c r="AH1305" s="213" t="s">
        <v>64</v>
      </c>
      <c r="AI1305" s="214"/>
      <c r="AJ1305" s="215" t="s">
        <v>65</v>
      </c>
      <c r="AK1305" s="216"/>
      <c r="AL1305" s="22"/>
      <c r="AM1305" s="25" t="s">
        <v>2</v>
      </c>
      <c r="AO1305" s="132" t="s">
        <v>41</v>
      </c>
      <c r="AQ1305" s="32"/>
      <c r="AR1305" s="32"/>
      <c r="AS1305" s="32"/>
      <c r="AT1305" s="32"/>
    </row>
    <row r="1306" spans="2:46" ht="18.649999999999999" customHeight="1" thickTop="1" thickBot="1">
      <c r="B1306" s="36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9">
        <f t="shared" ref="L1306" si="5869">IF(0=(1-$J$9*$K$9*$B1306^2),10^14,$B1306*$K$9/(1-$J$9*$K$9*$B1306^2))</f>
        <v>-1.154594162536009</v>
      </c>
      <c r="N1306" s="1">
        <f t="shared" ref="N1306" si="5870">D1306*I1306+F1306*I1309-E1306*J1306-G1306*J1309</f>
        <v>1</v>
      </c>
      <c r="O1306" s="9">
        <f t="shared" ref="O1306" si="5871">(D1306*J1306+E1306*I1306+F1306*J1309+G1306*I1309)</f>
        <v>0</v>
      </c>
      <c r="P1306" s="2">
        <f t="shared" ref="P1306" si="5872">D1306*K1306+F1306*K1309-E1306*L1306-G1306*L1309</f>
        <v>0</v>
      </c>
      <c r="Q1306" s="8">
        <f t="shared" ref="Q1306" si="5873">(D1306*L1306+E1306*K1306+F1306*L1309+G1306*K1309)</f>
        <v>-1.154594162536009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5874">N1306*S1306+P1306*S1309-O1306*T1306-Q1306*T1309</f>
        <v>6.2219345138012576</v>
      </c>
      <c r="Y1306" s="9">
        <f t="shared" ref="Y1306" si="5875">(N1306*T1306+O1306*S1306+P1306*T1309+Q1306*S1309)</f>
        <v>0</v>
      </c>
      <c r="Z1306" s="2">
        <f t="shared" ref="Z1306" si="5876">N1306*U1306+P1306*U1309-O1306*V1306-Q1306*V1309</f>
        <v>0</v>
      </c>
      <c r="AA1306" s="8">
        <f t="shared" ref="AA1306" si="5877">(N1306*V1306+O1306*U1306+P1306*V1309+Q1306*U1309)</f>
        <v>-1.154594162536009</v>
      </c>
      <c r="AB1306" s="22"/>
      <c r="AC1306" s="1">
        <v>1</v>
      </c>
      <c r="AD1306" s="9">
        <v>0</v>
      </c>
      <c r="AE1306" s="2">
        <v>0</v>
      </c>
      <c r="AF1306" s="9">
        <f t="shared" ref="AF1306" si="5878">$B1306*$AE$9</f>
        <v>3.0319806000000002</v>
      </c>
      <c r="AH1306" s="1">
        <f t="shared" ref="AH1306" si="5879">X1306*AC1306+Z1306*AC1309-Y1306*AD1306-AA1306*AD1309</f>
        <v>6.2219345138012576</v>
      </c>
      <c r="AI1306" s="9">
        <f t="shared" ref="AI1306" si="5880">(X1306*AD1306+Y1306*AC1306+Z1306*AD1309+AA1306*AC1309)</f>
        <v>0</v>
      </c>
      <c r="AJ1306" s="2">
        <f t="shared" ref="AJ1306" si="5881">X1306*AE1306+Z1306*AE1309-Y1306*AF1306-AA1306*AF1309</f>
        <v>0</v>
      </c>
      <c r="AK1306" s="8">
        <f t="shared" ref="AK1306" si="5882">(X1306*AF1306+Y1306*AE1306+Z1306*AF1309+AA1306*AE1309)</f>
        <v>17.710190577779841</v>
      </c>
      <c r="AM1306" s="26">
        <f t="shared" ref="AM1306" si="5883">20*LOG((2*$AH$9)/(($AH$9*AH1306+AJ1306+$AH$9*AH1309+AJ1309)^2+($AH$9*AI1306+AK1306+$AH$9*AI1309+AK1309)^2)^0.5)</f>
        <v>-29.02142679305669</v>
      </c>
      <c r="AO1306" s="133">
        <f t="shared" ref="AO1306" si="5884">((AI1306^2+AJ1306^2+AK1306^2+AL1306^2)/(AI1309^2+AJ1309^2+AK1309^2+AL1309^2))^0.5</f>
        <v>0.33240398311315472</v>
      </c>
      <c r="AP1306" s="13"/>
      <c r="AQ1306" s="32"/>
      <c r="AR1306" s="32"/>
      <c r="AS1306" s="32"/>
      <c r="AT1306" s="32"/>
    </row>
    <row r="1307" spans="2:46" ht="18.649999999999999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O1307" s="134"/>
      <c r="AP1307" s="33"/>
      <c r="AQ1307" s="32"/>
      <c r="AR1307" s="32"/>
      <c r="AS1307" s="32"/>
      <c r="AT1307" s="32"/>
    </row>
    <row r="1308" spans="2:46" ht="18.649999999999999" customHeight="1" thickBot="1">
      <c r="D1308" s="209" t="s">
        <v>66</v>
      </c>
      <c r="E1308" s="210"/>
      <c r="F1308" s="211" t="s">
        <v>67</v>
      </c>
      <c r="G1308" s="212"/>
      <c r="H1308" s="204"/>
      <c r="I1308" s="209" t="s">
        <v>68</v>
      </c>
      <c r="J1308" s="210"/>
      <c r="K1308" s="211" t="s">
        <v>69</v>
      </c>
      <c r="L1308" s="212"/>
      <c r="N1308" s="213" t="s">
        <v>70</v>
      </c>
      <c r="O1308" s="214"/>
      <c r="P1308" s="215" t="s">
        <v>71</v>
      </c>
      <c r="Q1308" s="216"/>
      <c r="S1308" s="209" t="s">
        <v>72</v>
      </c>
      <c r="T1308" s="210"/>
      <c r="U1308" s="211" t="s">
        <v>73</v>
      </c>
      <c r="V1308" s="212"/>
      <c r="W1308" s="22"/>
      <c r="X1308" s="213" t="s">
        <v>74</v>
      </c>
      <c r="Y1308" s="214"/>
      <c r="Z1308" s="215" t="s">
        <v>75</v>
      </c>
      <c r="AA1308" s="216"/>
      <c r="AB1308" s="22"/>
      <c r="AC1308" s="209" t="s">
        <v>76</v>
      </c>
      <c r="AD1308" s="210"/>
      <c r="AE1308" s="211" t="s">
        <v>77</v>
      </c>
      <c r="AF1308" s="212"/>
      <c r="AG1308" s="22"/>
      <c r="AH1308" s="213" t="s">
        <v>78</v>
      </c>
      <c r="AI1308" s="214"/>
      <c r="AJ1308" s="215" t="s">
        <v>79</v>
      </c>
      <c r="AK1308" s="216"/>
      <c r="AL1308" s="22"/>
      <c r="AM1308" s="44" t="s">
        <v>6</v>
      </c>
      <c r="AO1308" s="135" t="s">
        <v>42</v>
      </c>
      <c r="AP1308" s="33"/>
      <c r="AQ1308" s="32"/>
      <c r="AR1308" s="32"/>
      <c r="AS1308" s="32"/>
      <c r="AT1308" s="32"/>
    </row>
    <row r="1309" spans="2:46" ht="18.649999999999999" customHeight="1" thickTop="1" thickBot="1">
      <c r="D1309" s="1">
        <v>0</v>
      </c>
      <c r="E1309" s="8">
        <f t="shared" ref="E1309" si="5885">$E$9*$B1306</f>
        <v>2.1194954000000004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5886">D1309*I1306+F1309*I1309-E1309*J1306-G1309*J1309</f>
        <v>0</v>
      </c>
      <c r="O1309" s="9">
        <f t="shared" ref="O1309" si="5887">(D1309*J1306+E1309*I1306+F1309*J1309+G1309*I1309)</f>
        <v>2.1194954000000004</v>
      </c>
      <c r="P1309" s="2">
        <f t="shared" ref="P1309" si="5888">D1309*K1306+F1309*K1309-E1309*L1306-G1309*L1309</f>
        <v>3.4471570163619236</v>
      </c>
      <c r="Q1309" s="8">
        <f t="shared" ref="Q1309" si="5889">(D1309*L1306+E1309*K1306+F1309*L1309+G1309*K1309)</f>
        <v>0</v>
      </c>
      <c r="S1309" s="1">
        <v>0</v>
      </c>
      <c r="T1309" s="8">
        <f t="shared" ref="T1309" si="5890">$T$9*$B1306</f>
        <v>4.5227446000000002</v>
      </c>
      <c r="U1309" s="2">
        <v>1</v>
      </c>
      <c r="V1309" s="8">
        <v>0</v>
      </c>
      <c r="X1309" s="1">
        <f t="shared" ref="X1309" si="5891">N1309*S1306+P1309*S1309-O1309*T1306-Q1309*T1309</f>
        <v>0</v>
      </c>
      <c r="Y1309" s="9">
        <f t="shared" ref="Y1309" si="5892">(N1309*T1306+O1309*S1306+P1309*T1309+Q1309*S1309)</f>
        <v>17.710106181103004</v>
      </c>
      <c r="Z1309" s="2">
        <f t="shared" ref="Z1309" si="5893">N1309*U1306+P1309*U1309-O1309*V1306-Q1309*V1309</f>
        <v>3.4471570163619236</v>
      </c>
      <c r="AA1309" s="8">
        <f t="shared" ref="AA1309" si="5894">(N1309*V1306+O1309*U1306+P1309*V1309+Q1309*U1309)</f>
        <v>0</v>
      </c>
      <c r="AB1309" s="22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5895">X1309*AC1306+Z1309*AC1309-Y1309*AD1306-AA1309*AD1309</f>
        <v>0</v>
      </c>
      <c r="AI1309" s="9">
        <f t="shared" ref="AI1309" si="5896">(X1309*AD1306+Y1309*AC1306+Z1309*AD1309+AA1309*AC1309)</f>
        <v>17.710106181103004</v>
      </c>
      <c r="AJ1309" s="2">
        <f t="shared" ref="AJ1309" si="5897">X1309*AE1306+Z1309*AE1309-Y1309*AF1306-AA1309*AF1309</f>
        <v>-50.249541348682477</v>
      </c>
      <c r="AK1309" s="8">
        <f t="shared" ref="AK1309" si="5898">(X1309*AF1306+Y1309*AE1306+Z1309*AF1309+AA1309*AE1309)</f>
        <v>0</v>
      </c>
      <c r="AM1309" s="45">
        <f t="shared" ref="AM1309" si="5899">(180/PI())*ATAN(-1*(($AH$9*AJ1306+AL1306+$AH$9*AJ1309+AL1309)/($AH$9*AI1306+AK1306+$AH$9*AI1309+AK1309)))</f>
        <v>54.820451671749112</v>
      </c>
      <c r="AO1309" s="206">
        <f t="shared" ref="AO1309" si="5900">20*LOG(((($AH$9*AH1306+AJ1306-$AH$9*AH1309-AJ1309)^2+($AH$9*AI1306+AK1306-$AH$9*AI1309-AK1309)^2)/(($AH$9*AH1306+AJ1306+$AH$9*AH1309+AJ1309)^2+($AH$9*AI1306+AK1306+$AH$9*AI1309+AK1309)^2))^0.5)</f>
        <v>-5.4439459021035745E-3</v>
      </c>
      <c r="AP1309" s="33"/>
      <c r="AQ1309" s="32"/>
      <c r="AR1309" s="32"/>
      <c r="AS1309" s="32"/>
      <c r="AT1309" s="32"/>
    </row>
    <row r="1310" spans="2:46" ht="18.649999999999999" customHeight="1">
      <c r="AO1310" s="33"/>
      <c r="AP1310" s="33"/>
    </row>
    <row r="1311" spans="2:46" ht="18.649999999999999" customHeight="1" thickBot="1">
      <c r="D1311" s="22" t="s">
        <v>80</v>
      </c>
      <c r="E1311" s="22"/>
      <c r="F1311" s="22"/>
      <c r="G1311" s="22"/>
      <c r="H1311" s="22"/>
      <c r="I1311" s="22" t="s">
        <v>81</v>
      </c>
      <c r="J1311" s="22"/>
      <c r="K1311" s="22"/>
      <c r="L1311" s="22"/>
      <c r="M1311" s="23"/>
      <c r="N1311" s="23"/>
      <c r="O1311" s="24" t="s">
        <v>82</v>
      </c>
      <c r="P1311" s="23"/>
      <c r="Q1311" s="23"/>
      <c r="R1311" s="23"/>
      <c r="S1311" s="22"/>
      <c r="T1311" s="22" t="s">
        <v>83</v>
      </c>
      <c r="U1311" s="23"/>
      <c r="V1311" s="23"/>
      <c r="W1311" s="23"/>
      <c r="X1311" s="23"/>
      <c r="Y1311" s="24" t="s">
        <v>84</v>
      </c>
      <c r="Z1311" s="23"/>
      <c r="AA1311" s="23"/>
      <c r="AB1311" s="23"/>
      <c r="AC1311" s="24" t="s">
        <v>85</v>
      </c>
      <c r="AD1311" s="22"/>
      <c r="AE1311" s="22"/>
      <c r="AF1311" s="22"/>
      <c r="AG1311" s="22"/>
      <c r="AH1311" s="23"/>
      <c r="AI1311" s="24" t="s">
        <v>86</v>
      </c>
      <c r="AJ1311" s="23"/>
      <c r="AK1311" s="23"/>
      <c r="AL1311" s="22"/>
    </row>
    <row r="1312" spans="2:46" ht="18.649999999999999" customHeight="1" thickBot="1">
      <c r="B1312" s="11"/>
      <c r="D1312" s="217" t="s">
        <v>55</v>
      </c>
      <c r="E1312" s="218"/>
      <c r="F1312" s="219" t="s">
        <v>56</v>
      </c>
      <c r="G1312" s="220"/>
      <c r="H1312" s="204"/>
      <c r="I1312" s="217" t="s">
        <v>87</v>
      </c>
      <c r="J1312" s="218"/>
      <c r="K1312" s="219" t="s">
        <v>88</v>
      </c>
      <c r="L1312" s="220"/>
      <c r="M1312" s="23"/>
      <c r="N1312" s="213" t="s">
        <v>57</v>
      </c>
      <c r="O1312" s="214"/>
      <c r="P1312" s="215" t="s">
        <v>58</v>
      </c>
      <c r="Q1312" s="216"/>
      <c r="R1312" s="23"/>
      <c r="S1312" s="217" t="s">
        <v>59</v>
      </c>
      <c r="T1312" s="218"/>
      <c r="U1312" s="219" t="s">
        <v>60</v>
      </c>
      <c r="V1312" s="220"/>
      <c r="W1312" s="22"/>
      <c r="X1312" s="213" t="s">
        <v>61</v>
      </c>
      <c r="Y1312" s="214"/>
      <c r="Z1312" s="215" t="s">
        <v>62</v>
      </c>
      <c r="AA1312" s="216"/>
      <c r="AB1312" s="22"/>
      <c r="AC1312" s="217" t="s">
        <v>63</v>
      </c>
      <c r="AD1312" s="218"/>
      <c r="AE1312" s="219" t="s">
        <v>89</v>
      </c>
      <c r="AF1312" s="220"/>
      <c r="AG1312" s="22"/>
      <c r="AH1312" s="213" t="s">
        <v>64</v>
      </c>
      <c r="AI1312" s="214"/>
      <c r="AJ1312" s="215" t="s">
        <v>65</v>
      </c>
      <c r="AK1312" s="216"/>
      <c r="AL1312" s="22"/>
      <c r="AM1312" s="25" t="s">
        <v>2</v>
      </c>
      <c r="AO1312" s="132" t="s">
        <v>41</v>
      </c>
      <c r="AQ1312" s="32"/>
      <c r="AR1312" s="32"/>
      <c r="AS1312" s="32"/>
      <c r="AT1312" s="32"/>
    </row>
    <row r="1313" spans="2:46" ht="18.649999999999999" customHeight="1" thickTop="1" thickBot="1">
      <c r="B1313" s="36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9">
        <f t="shared" ref="L1313" si="5901">IF(0=(1-$J$9*$K$9*$B1313^2),10^14,$B1313*$K$9/(1-$J$9*$K$9*$B1313^2))</f>
        <v>-1.144568979048443</v>
      </c>
      <c r="N1313" s="1">
        <f t="shared" ref="N1313" si="5902">D1313*I1313+F1313*I1316-E1313*J1313-G1313*J1316</f>
        <v>1</v>
      </c>
      <c r="O1313" s="9">
        <f t="shared" ref="O1313" si="5903">(D1313*J1313+E1313*I1313+F1313*J1316+G1313*I1316)</f>
        <v>0</v>
      </c>
      <c r="P1313" s="2">
        <f t="shared" ref="P1313" si="5904">D1313*K1313+F1313*K1316-E1313*L1313-G1313*L1316</f>
        <v>0</v>
      </c>
      <c r="Q1313" s="8">
        <f t="shared" ref="Q1313" si="5905">(D1313*L1313+E1313*K1313+F1313*L1316+G1313*K1316)</f>
        <v>-1.144568979048443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5906">N1313*S1313+P1313*S1316-O1313*T1313-Q1313*T1316</f>
        <v>6.2042754857323281</v>
      </c>
      <c r="Y1313" s="9">
        <f t="shared" ref="Y1313" si="5907">(N1313*T1313+O1313*S1313+P1313*T1316+Q1313*S1316)</f>
        <v>0</v>
      </c>
      <c r="Z1313" s="2">
        <f t="shared" ref="Z1313" si="5908">N1313*U1313+P1313*U1316-O1313*V1313-Q1313*V1316</f>
        <v>0</v>
      </c>
      <c r="AA1313" s="8">
        <f t="shared" ref="AA1313" si="5909">(N1313*V1313+O1313*U1313+P1313*V1316+Q1313*U1316)</f>
        <v>-1.144568979048443</v>
      </c>
      <c r="AB1313" s="22"/>
      <c r="AC1313" s="1">
        <v>1</v>
      </c>
      <c r="AD1313" s="9">
        <v>0</v>
      </c>
      <c r="AE1313" s="2">
        <v>0</v>
      </c>
      <c r="AF1313" s="9">
        <f t="shared" ref="AF1313" si="5910">$B1313*$AE$9</f>
        <v>3.0481943999999999</v>
      </c>
      <c r="AH1313" s="1">
        <f t="shared" ref="AH1313" si="5911">X1313*AC1313+Z1313*AC1316-Y1313*AD1313-AA1313*AD1316</f>
        <v>6.2042754857323281</v>
      </c>
      <c r="AI1313" s="9">
        <f t="shared" ref="AI1313" si="5912">(X1313*AD1313+Y1313*AC1313+Z1313*AD1316+AA1313*AC1316)</f>
        <v>0</v>
      </c>
      <c r="AJ1313" s="2">
        <f t="shared" ref="AJ1313" si="5913">X1313*AE1313+Z1313*AE1316-Y1313*AF1313-AA1313*AF1316</f>
        <v>0</v>
      </c>
      <c r="AK1313" s="8">
        <f t="shared" ref="AK1313" si="5914">(X1313*AF1313+Y1313*AE1313+Z1313*AF1316+AA1313*AE1316)</f>
        <v>17.767268812618116</v>
      </c>
      <c r="AM1313" s="26">
        <f t="shared" ref="AM1313" si="5915">20*LOG((2*$AH$9)/(($AH$9*AH1313+AJ1313+$AH$9*AH1316+AJ1316)^2+($AH$9*AI1313+AK1313+$AH$9*AI1316+AK1316)^2)^0.5)</f>
        <v>-29.090548050685872</v>
      </c>
      <c r="AO1313" s="133">
        <f t="shared" ref="AO1313" si="5916">((AI1313^2+AJ1313^2+AK1313^2+AL1313^2)/(AI1316^2+AJ1316^2+AK1316^2+AL1316^2))^0.5</f>
        <v>0.33060978845565431</v>
      </c>
      <c r="AP1313" s="13"/>
      <c r="AQ1313" s="32"/>
      <c r="AR1313" s="32"/>
      <c r="AS1313" s="32"/>
      <c r="AT1313" s="32"/>
    </row>
    <row r="1314" spans="2:46" ht="18.649999999999999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O1314" s="134"/>
      <c r="AP1314" s="33"/>
      <c r="AQ1314" s="32"/>
      <c r="AR1314" s="32"/>
      <c r="AS1314" s="32"/>
      <c r="AT1314" s="32"/>
    </row>
    <row r="1315" spans="2:46" ht="18.649999999999999" customHeight="1" thickBot="1">
      <c r="D1315" s="209" t="s">
        <v>66</v>
      </c>
      <c r="E1315" s="210"/>
      <c r="F1315" s="211" t="s">
        <v>67</v>
      </c>
      <c r="G1315" s="212"/>
      <c r="H1315" s="204"/>
      <c r="I1315" s="209" t="s">
        <v>68</v>
      </c>
      <c r="J1315" s="210"/>
      <c r="K1315" s="211" t="s">
        <v>69</v>
      </c>
      <c r="L1315" s="212"/>
      <c r="N1315" s="213" t="s">
        <v>70</v>
      </c>
      <c r="O1315" s="214"/>
      <c r="P1315" s="215" t="s">
        <v>71</v>
      </c>
      <c r="Q1315" s="216"/>
      <c r="S1315" s="209" t="s">
        <v>72</v>
      </c>
      <c r="T1315" s="210"/>
      <c r="U1315" s="211" t="s">
        <v>73</v>
      </c>
      <c r="V1315" s="212"/>
      <c r="W1315" s="22"/>
      <c r="X1315" s="213" t="s">
        <v>74</v>
      </c>
      <c r="Y1315" s="214"/>
      <c r="Z1315" s="215" t="s">
        <v>75</v>
      </c>
      <c r="AA1315" s="216"/>
      <c r="AB1315" s="22"/>
      <c r="AC1315" s="209" t="s">
        <v>76</v>
      </c>
      <c r="AD1315" s="210"/>
      <c r="AE1315" s="211" t="s">
        <v>77</v>
      </c>
      <c r="AF1315" s="212"/>
      <c r="AG1315" s="22"/>
      <c r="AH1315" s="213" t="s">
        <v>78</v>
      </c>
      <c r="AI1315" s="214"/>
      <c r="AJ1315" s="215" t="s">
        <v>79</v>
      </c>
      <c r="AK1315" s="216"/>
      <c r="AL1315" s="22"/>
      <c r="AM1315" s="44" t="s">
        <v>6</v>
      </c>
      <c r="AO1315" s="135" t="s">
        <v>42</v>
      </c>
      <c r="AP1315" s="33"/>
      <c r="AQ1315" s="32"/>
      <c r="AR1315" s="32"/>
      <c r="AS1315" s="32"/>
      <c r="AT1315" s="32"/>
    </row>
    <row r="1316" spans="2:46" ht="18.649999999999999" customHeight="1" thickTop="1" thickBot="1">
      <c r="D1316" s="1">
        <v>0</v>
      </c>
      <c r="E1316" s="8">
        <f t="shared" ref="E1316" si="5917">$E$9*$B1313</f>
        <v>2.1308296000000002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5918">D1316*I1313+F1316*I1316-E1316*J1313-G1316*J1316</f>
        <v>0</v>
      </c>
      <c r="O1316" s="9">
        <f t="shared" ref="O1316" si="5919">(D1316*J1313+E1316*I1313+F1316*J1316+G1316*I1316)</f>
        <v>2.1308296000000002</v>
      </c>
      <c r="P1316" s="2">
        <f t="shared" ref="P1316" si="5920">D1316*K1313+F1316*K1316-E1316*L1313-G1316*L1316</f>
        <v>3.4388814597982025</v>
      </c>
      <c r="Q1316" s="8">
        <f t="shared" ref="Q1316" si="5921">(D1316*L1313+E1316*K1313+F1316*L1316+G1316*K1316)</f>
        <v>0</v>
      </c>
      <c r="S1316" s="1">
        <v>0</v>
      </c>
      <c r="T1316" s="8">
        <f t="shared" ref="T1316" si="5922">$T$9*$B1313</f>
        <v>4.5469303999999999</v>
      </c>
      <c r="U1316" s="2">
        <v>1</v>
      </c>
      <c r="V1316" s="8">
        <v>0</v>
      </c>
      <c r="X1316" s="1">
        <f t="shared" ref="X1316" si="5923">N1316*S1313+P1316*S1316-O1316*T1313-Q1316*T1316</f>
        <v>0</v>
      </c>
      <c r="Y1316" s="9">
        <f t="shared" ref="Y1316" si="5924">(N1316*T1313+O1316*S1313+P1316*T1316+Q1316*S1316)</f>
        <v>17.767184251552827</v>
      </c>
      <c r="Z1316" s="2">
        <f t="shared" ref="Z1316" si="5925">N1316*U1313+P1316*U1316-O1316*V1313-Q1316*V1316</f>
        <v>3.4388814597982025</v>
      </c>
      <c r="AA1316" s="8">
        <f t="shared" ref="AA1316" si="5926">(N1316*V1313+O1316*U1313+P1316*V1316+Q1316*U1316)</f>
        <v>0</v>
      </c>
      <c r="AB1316" s="22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5927">X1316*AC1313+Z1316*AC1316-Y1316*AD1313-AA1316*AD1316</f>
        <v>0</v>
      </c>
      <c r="AI1316" s="9">
        <f t="shared" ref="AI1316" si="5928">(X1316*AD1313+Y1316*AC1313+Z1316*AD1316+AA1316*AC1316)</f>
        <v>17.767184251552827</v>
      </c>
      <c r="AJ1316" s="2">
        <f t="shared" ref="AJ1316" si="5929">X1316*AE1313+Z1316*AE1316-Y1316*AF1313-AA1316*AF1316</f>
        <v>-50.718950079553309</v>
      </c>
      <c r="AK1316" s="8">
        <f t="shared" ref="AK1316" si="5930">(X1316*AF1313+Y1316*AE1313+Z1316*AF1316+AA1316*AE1316)</f>
        <v>0</v>
      </c>
      <c r="AM1316" s="45">
        <f t="shared" ref="AM1316" si="5931">(180/PI())*ATAN(-1*(($AH$9*AJ1313+AL1313+$AH$9*AJ1316+AL1316)/($AH$9*AI1313+AK1313+$AH$9*AI1316+AK1316)))</f>
        <v>54.984340845889598</v>
      </c>
      <c r="AO1316" s="206">
        <f t="shared" ref="AO1316" si="5932">20*LOG(((($AH$9*AH1313+AJ1313-$AH$9*AH1316-AJ1316)^2+($AH$9*AI1313+AK1313-$AH$9*AI1316-AK1316)^2)/(($AH$9*AH1313+AJ1313+$AH$9*AH1316+AJ1316)^2+($AH$9*AI1313+AK1313+$AH$9*AI1316+AK1316)^2))^0.5)</f>
        <v>-5.3579341950786806E-3</v>
      </c>
      <c r="AP1316" s="33"/>
      <c r="AQ1316" s="32"/>
      <c r="AR1316" s="32"/>
      <c r="AS1316" s="32"/>
      <c r="AT1316" s="32"/>
    </row>
    <row r="1317" spans="2:46" ht="18.649999999999999" customHeight="1">
      <c r="AO1317" s="33"/>
      <c r="AP1317" s="33"/>
    </row>
    <row r="1318" spans="2:46" ht="18.649999999999999" customHeight="1" thickBot="1">
      <c r="D1318" s="22" t="s">
        <v>80</v>
      </c>
      <c r="E1318" s="22"/>
      <c r="F1318" s="22"/>
      <c r="G1318" s="22"/>
      <c r="H1318" s="22"/>
      <c r="I1318" s="22" t="s">
        <v>81</v>
      </c>
      <c r="J1318" s="22"/>
      <c r="K1318" s="22"/>
      <c r="L1318" s="22"/>
      <c r="M1318" s="23"/>
      <c r="N1318" s="23"/>
      <c r="O1318" s="24" t="s">
        <v>82</v>
      </c>
      <c r="P1318" s="23"/>
      <c r="Q1318" s="23"/>
      <c r="R1318" s="23"/>
      <c r="S1318" s="22"/>
      <c r="T1318" s="22" t="s">
        <v>83</v>
      </c>
      <c r="U1318" s="23"/>
      <c r="V1318" s="23"/>
      <c r="W1318" s="23"/>
      <c r="X1318" s="23"/>
      <c r="Y1318" s="24" t="s">
        <v>84</v>
      </c>
      <c r="Z1318" s="23"/>
      <c r="AA1318" s="23"/>
      <c r="AB1318" s="23"/>
      <c r="AC1318" s="24" t="s">
        <v>85</v>
      </c>
      <c r="AD1318" s="22"/>
      <c r="AE1318" s="22"/>
      <c r="AF1318" s="22"/>
      <c r="AG1318" s="22"/>
      <c r="AH1318" s="23"/>
      <c r="AI1318" s="24" t="s">
        <v>86</v>
      </c>
      <c r="AJ1318" s="23"/>
      <c r="AK1318" s="23"/>
      <c r="AL1318" s="22"/>
    </row>
    <row r="1319" spans="2:46" ht="18.649999999999999" customHeight="1" thickBot="1">
      <c r="B1319" s="11"/>
      <c r="D1319" s="217" t="s">
        <v>55</v>
      </c>
      <c r="E1319" s="218"/>
      <c r="F1319" s="219" t="s">
        <v>56</v>
      </c>
      <c r="G1319" s="220"/>
      <c r="H1319" s="204"/>
      <c r="I1319" s="217" t="s">
        <v>87</v>
      </c>
      <c r="J1319" s="218"/>
      <c r="K1319" s="219" t="s">
        <v>88</v>
      </c>
      <c r="L1319" s="220"/>
      <c r="M1319" s="23"/>
      <c r="N1319" s="213" t="s">
        <v>57</v>
      </c>
      <c r="O1319" s="214"/>
      <c r="P1319" s="215" t="s">
        <v>58</v>
      </c>
      <c r="Q1319" s="216"/>
      <c r="R1319" s="23"/>
      <c r="S1319" s="217" t="s">
        <v>59</v>
      </c>
      <c r="T1319" s="218"/>
      <c r="U1319" s="219" t="s">
        <v>60</v>
      </c>
      <c r="V1319" s="220"/>
      <c r="W1319" s="22"/>
      <c r="X1319" s="213" t="s">
        <v>61</v>
      </c>
      <c r="Y1319" s="214"/>
      <c r="Z1319" s="215" t="s">
        <v>62</v>
      </c>
      <c r="AA1319" s="216"/>
      <c r="AB1319" s="22"/>
      <c r="AC1319" s="217" t="s">
        <v>63</v>
      </c>
      <c r="AD1319" s="218"/>
      <c r="AE1319" s="219" t="s">
        <v>89</v>
      </c>
      <c r="AF1319" s="220"/>
      <c r="AG1319" s="22"/>
      <c r="AH1319" s="213" t="s">
        <v>64</v>
      </c>
      <c r="AI1319" s="214"/>
      <c r="AJ1319" s="215" t="s">
        <v>65</v>
      </c>
      <c r="AK1319" s="216"/>
      <c r="AL1319" s="22"/>
      <c r="AM1319" s="25" t="s">
        <v>2</v>
      </c>
      <c r="AO1319" s="132" t="s">
        <v>41</v>
      </c>
      <c r="AQ1319" s="32"/>
      <c r="AR1319" s="32"/>
      <c r="AS1319" s="32"/>
      <c r="AT1319" s="32"/>
    </row>
    <row r="1320" spans="2:46" ht="18.649999999999999" customHeight="1" thickTop="1" thickBot="1">
      <c r="B1320" s="36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9">
        <f t="shared" ref="L1320" si="5933">IF(0=(1-$J$9*$K$9*$B1320^2),10^14,$B1320*$K$9/(1-$J$9*$K$9*$B1320^2))</f>
        <v>-1.134736466473661</v>
      </c>
      <c r="N1320" s="1">
        <f t="shared" ref="N1320" si="5934">D1320*I1320+F1320*I1323-E1320*J1320-G1320*J1323</f>
        <v>1</v>
      </c>
      <c r="O1320" s="9">
        <f t="shared" ref="O1320" si="5935">(D1320*J1320+E1320*I1320+F1320*J1323+G1320*I1323)</f>
        <v>0</v>
      </c>
      <c r="P1320" s="2">
        <f t="shared" ref="P1320" si="5936">D1320*K1320+F1320*K1323-E1320*L1320-G1320*L1323</f>
        <v>0</v>
      </c>
      <c r="Q1320" s="8">
        <f t="shared" ref="Q1320" si="5937">(D1320*L1320+E1320*K1320+F1320*L1323+G1320*K1323)</f>
        <v>-1.134736466473661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5938">N1320*S1320+P1320*S1323-O1320*T1320-Q1320*T1323</f>
        <v>6.1870122446285079</v>
      </c>
      <c r="Y1320" s="9">
        <f t="shared" ref="Y1320" si="5939">(N1320*T1320+O1320*S1320+P1320*T1323+Q1320*S1323)</f>
        <v>0</v>
      </c>
      <c r="Z1320" s="2">
        <f t="shared" ref="Z1320" si="5940">N1320*U1320+P1320*U1323-O1320*V1320-Q1320*V1323</f>
        <v>0</v>
      </c>
      <c r="AA1320" s="8">
        <f t="shared" ref="AA1320" si="5941">(N1320*V1320+O1320*U1320+P1320*V1323+Q1320*U1323)</f>
        <v>-1.134736466473661</v>
      </c>
      <c r="AB1320" s="22"/>
      <c r="AC1320" s="1">
        <v>1</v>
      </c>
      <c r="AD1320" s="9">
        <v>0</v>
      </c>
      <c r="AE1320" s="2">
        <v>0</v>
      </c>
      <c r="AF1320" s="9">
        <f t="shared" ref="AF1320" si="5942">$B1320*$AE$9</f>
        <v>3.0644081999999999</v>
      </c>
      <c r="AH1320" s="1">
        <f t="shared" ref="AH1320" si="5943">X1320*AC1320+Z1320*AC1323-Y1320*AD1320-AA1320*AD1323</f>
        <v>6.1870122446285079</v>
      </c>
      <c r="AI1320" s="9">
        <f t="shared" ref="AI1320" si="5944">(X1320*AD1320+Y1320*AC1320+Z1320*AD1323+AA1320*AC1323)</f>
        <v>0</v>
      </c>
      <c r="AJ1320" s="2">
        <f t="shared" ref="AJ1320" si="5945">X1320*AE1320+Z1320*AE1323-Y1320*AF1320-AA1320*AF1323</f>
        <v>0</v>
      </c>
      <c r="AK1320" s="8">
        <f t="shared" ref="AK1320" si="5946">(X1320*AF1320+Y1320*AE1320+Z1320*AF1323+AA1320*AE1323)</f>
        <v>17.824794589466343</v>
      </c>
      <c r="AM1320" s="26">
        <f t="shared" ref="AM1320" si="5947">20*LOG((2*$AH$9)/(($AH$9*AH1320+AJ1320+$AH$9*AH1323+AJ1323)^2+($AH$9*AI1320+AK1320+$AH$9*AI1323+AK1323)^2)^0.5)</f>
        <v>-29.159643275041986</v>
      </c>
      <c r="AO1320" s="133">
        <f t="shared" ref="AO1320" si="5948">((AI1320^2+AJ1320^2+AK1320^2+AL1320^2)/(AI1323^2+AJ1323^2+AK1323^2+AL1323^2))^0.5</f>
        <v>0.3288349711972115</v>
      </c>
      <c r="AP1320" s="13"/>
      <c r="AQ1320" s="32"/>
      <c r="AR1320" s="32"/>
      <c r="AS1320" s="32"/>
      <c r="AT1320" s="32"/>
    </row>
    <row r="1321" spans="2:46" ht="18.649999999999999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O1321" s="134"/>
      <c r="AP1321" s="33"/>
      <c r="AQ1321" s="32"/>
      <c r="AR1321" s="32"/>
      <c r="AS1321" s="32"/>
      <c r="AT1321" s="32"/>
    </row>
    <row r="1322" spans="2:46" ht="18.649999999999999" customHeight="1" thickBot="1">
      <c r="D1322" s="209" t="s">
        <v>66</v>
      </c>
      <c r="E1322" s="210"/>
      <c r="F1322" s="211" t="s">
        <v>67</v>
      </c>
      <c r="G1322" s="212"/>
      <c r="H1322" s="204"/>
      <c r="I1322" s="209" t="s">
        <v>68</v>
      </c>
      <c r="J1322" s="210"/>
      <c r="K1322" s="211" t="s">
        <v>69</v>
      </c>
      <c r="L1322" s="212"/>
      <c r="N1322" s="213" t="s">
        <v>70</v>
      </c>
      <c r="O1322" s="214"/>
      <c r="P1322" s="215" t="s">
        <v>71</v>
      </c>
      <c r="Q1322" s="216"/>
      <c r="S1322" s="209" t="s">
        <v>72</v>
      </c>
      <c r="T1322" s="210"/>
      <c r="U1322" s="211" t="s">
        <v>73</v>
      </c>
      <c r="V1322" s="212"/>
      <c r="W1322" s="22"/>
      <c r="X1322" s="213" t="s">
        <v>74</v>
      </c>
      <c r="Y1322" s="214"/>
      <c r="Z1322" s="215" t="s">
        <v>75</v>
      </c>
      <c r="AA1322" s="216"/>
      <c r="AB1322" s="22"/>
      <c r="AC1322" s="209" t="s">
        <v>76</v>
      </c>
      <c r="AD1322" s="210"/>
      <c r="AE1322" s="211" t="s">
        <v>77</v>
      </c>
      <c r="AF1322" s="212"/>
      <c r="AG1322" s="22"/>
      <c r="AH1322" s="213" t="s">
        <v>78</v>
      </c>
      <c r="AI1322" s="214"/>
      <c r="AJ1322" s="215" t="s">
        <v>79</v>
      </c>
      <c r="AK1322" s="216"/>
      <c r="AL1322" s="22"/>
      <c r="AM1322" s="44" t="s">
        <v>6</v>
      </c>
      <c r="AO1322" s="135" t="s">
        <v>42</v>
      </c>
      <c r="AP1322" s="33"/>
      <c r="AQ1322" s="32"/>
      <c r="AR1322" s="32"/>
      <c r="AS1322" s="32"/>
      <c r="AT1322" s="32"/>
    </row>
    <row r="1323" spans="2:46" ht="18.649999999999999" customHeight="1" thickTop="1" thickBot="1">
      <c r="D1323" s="1">
        <v>0</v>
      </c>
      <c r="E1323" s="8">
        <f t="shared" ref="E1323" si="5949">$E$9*$B1320</f>
        <v>2.1421638000000001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5950">D1323*I1320+F1323*I1323-E1323*J1320-G1323*J1323</f>
        <v>0</v>
      </c>
      <c r="O1323" s="9">
        <f t="shared" ref="O1323" si="5951">(D1323*J1320+E1323*I1320+F1323*J1323+G1323*I1323)</f>
        <v>2.1421638000000001</v>
      </c>
      <c r="P1323" s="2">
        <f t="shared" ref="P1323" si="5952">D1323*K1320+F1323*K1323-E1323*L1320-G1323*L1323</f>
        <v>3.4307913810197905</v>
      </c>
      <c r="Q1323" s="8">
        <f t="shared" ref="Q1323" si="5953">(D1323*L1320+E1323*K1320+F1323*L1323+G1323*K1323)</f>
        <v>0</v>
      </c>
      <c r="S1323" s="1">
        <v>0</v>
      </c>
      <c r="T1323" s="8">
        <f t="shared" ref="T1323" si="5954">$T$9*$B1320</f>
        <v>4.5711161999999996</v>
      </c>
      <c r="U1323" s="2">
        <v>1</v>
      </c>
      <c r="V1323" s="8">
        <v>0</v>
      </c>
      <c r="X1323" s="1">
        <f t="shared" ref="X1323" si="5955">N1323*S1320+P1323*S1323-O1323*T1320-Q1323*T1323</f>
        <v>0</v>
      </c>
      <c r="Y1323" s="9">
        <f t="shared" ref="Y1323" si="5956">(N1323*T1320+O1323*S1320+P1323*T1323+Q1323*S1323)</f>
        <v>17.824709860599935</v>
      </c>
      <c r="Z1323" s="2">
        <f t="shared" ref="Z1323" si="5957">N1323*U1320+P1323*U1323-O1323*V1320-Q1323*V1323</f>
        <v>3.4307913810197905</v>
      </c>
      <c r="AA1323" s="8">
        <f t="shared" ref="AA1323" si="5958">(N1323*V1320+O1323*U1320+P1323*V1323+Q1323*U1323)</f>
        <v>0</v>
      </c>
      <c r="AB1323" s="22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5959">X1323*AC1320+Z1323*AC1323-Y1323*AD1320-AA1323*AD1323</f>
        <v>0</v>
      </c>
      <c r="AI1323" s="9">
        <f t="shared" ref="AI1323" si="5960">(X1323*AD1320+Y1323*AC1320+Z1323*AD1323+AA1323*AC1323)</f>
        <v>17.824709860599935</v>
      </c>
      <c r="AJ1323" s="2">
        <f t="shared" ref="AJ1323" si="5961">X1323*AE1320+Z1323*AE1323-Y1323*AF1320-AA1323*AF1323</f>
        <v>-51.191395678423511</v>
      </c>
      <c r="AK1323" s="8">
        <f t="shared" ref="AK1323" si="5962">(X1323*AF1320+Y1323*AE1320+Z1323*AF1323+AA1323*AE1323)</f>
        <v>0</v>
      </c>
      <c r="AM1323" s="45">
        <f t="shared" ref="AM1323" si="5963">(180/PI())*ATAN(-1*(($AH$9*AJ1320+AL1320+$AH$9*AJ1323+AL1323)/($AH$9*AI1320+AK1320+$AH$9*AI1323+AK1323)))</f>
        <v>55.146785118312835</v>
      </c>
      <c r="AO1323" s="206">
        <f t="shared" ref="AO1323" si="5964">20*LOG(((($AH$9*AH1320+AJ1320-$AH$9*AH1323-AJ1323)^2+($AH$9*AI1320+AK1320-$AH$9*AI1323-AK1323)^2)/(($AH$9*AH1320+AJ1320+$AH$9*AH1323+AJ1323)^2+($AH$9*AI1320+AK1320+$AH$9*AI1323+AK1323)^2))^0.5)</f>
        <v>-5.2733138858936032E-3</v>
      </c>
      <c r="AP1323" s="33"/>
      <c r="AQ1323" s="32"/>
      <c r="AR1323" s="32"/>
      <c r="AS1323" s="32"/>
      <c r="AT1323" s="32"/>
    </row>
    <row r="1324" spans="2:46" ht="18.649999999999999" customHeight="1">
      <c r="AO1324" s="33"/>
      <c r="AP1324" s="33"/>
    </row>
    <row r="1325" spans="2:46" ht="18.649999999999999" customHeight="1" thickBot="1">
      <c r="D1325" s="22" t="s">
        <v>80</v>
      </c>
      <c r="E1325" s="22"/>
      <c r="F1325" s="22"/>
      <c r="G1325" s="22"/>
      <c r="H1325" s="22"/>
      <c r="I1325" s="22" t="s">
        <v>81</v>
      </c>
      <c r="J1325" s="22"/>
      <c r="K1325" s="22"/>
      <c r="L1325" s="22"/>
      <c r="M1325" s="23"/>
      <c r="N1325" s="23"/>
      <c r="O1325" s="24" t="s">
        <v>82</v>
      </c>
      <c r="P1325" s="23"/>
      <c r="Q1325" s="23"/>
      <c r="R1325" s="23"/>
      <c r="S1325" s="22"/>
      <c r="T1325" s="22" t="s">
        <v>83</v>
      </c>
      <c r="U1325" s="23"/>
      <c r="V1325" s="23"/>
      <c r="W1325" s="23"/>
      <c r="X1325" s="23"/>
      <c r="Y1325" s="24" t="s">
        <v>84</v>
      </c>
      <c r="Z1325" s="23"/>
      <c r="AA1325" s="23"/>
      <c r="AB1325" s="23"/>
      <c r="AC1325" s="24" t="s">
        <v>85</v>
      </c>
      <c r="AD1325" s="22"/>
      <c r="AE1325" s="22"/>
      <c r="AF1325" s="22"/>
      <c r="AG1325" s="22"/>
      <c r="AH1325" s="23"/>
      <c r="AI1325" s="24" t="s">
        <v>86</v>
      </c>
      <c r="AJ1325" s="23"/>
      <c r="AK1325" s="23"/>
      <c r="AL1325" s="22"/>
    </row>
    <row r="1326" spans="2:46" ht="18.649999999999999" customHeight="1" thickBot="1">
      <c r="B1326" s="11"/>
      <c r="D1326" s="217" t="s">
        <v>55</v>
      </c>
      <c r="E1326" s="218"/>
      <c r="F1326" s="219" t="s">
        <v>56</v>
      </c>
      <c r="G1326" s="220"/>
      <c r="H1326" s="204"/>
      <c r="I1326" s="217" t="s">
        <v>87</v>
      </c>
      <c r="J1326" s="218"/>
      <c r="K1326" s="219" t="s">
        <v>88</v>
      </c>
      <c r="L1326" s="220"/>
      <c r="M1326" s="23"/>
      <c r="N1326" s="213" t="s">
        <v>57</v>
      </c>
      <c r="O1326" s="214"/>
      <c r="P1326" s="215" t="s">
        <v>58</v>
      </c>
      <c r="Q1326" s="216"/>
      <c r="R1326" s="23"/>
      <c r="S1326" s="217" t="s">
        <v>59</v>
      </c>
      <c r="T1326" s="218"/>
      <c r="U1326" s="219" t="s">
        <v>60</v>
      </c>
      <c r="V1326" s="220"/>
      <c r="W1326" s="22"/>
      <c r="X1326" s="213" t="s">
        <v>61</v>
      </c>
      <c r="Y1326" s="214"/>
      <c r="Z1326" s="215" t="s">
        <v>62</v>
      </c>
      <c r="AA1326" s="216"/>
      <c r="AB1326" s="22"/>
      <c r="AC1326" s="217" t="s">
        <v>63</v>
      </c>
      <c r="AD1326" s="218"/>
      <c r="AE1326" s="219" t="s">
        <v>89</v>
      </c>
      <c r="AF1326" s="220"/>
      <c r="AG1326" s="22"/>
      <c r="AH1326" s="213" t="s">
        <v>64</v>
      </c>
      <c r="AI1326" s="214"/>
      <c r="AJ1326" s="215" t="s">
        <v>65</v>
      </c>
      <c r="AK1326" s="216"/>
      <c r="AL1326" s="22"/>
      <c r="AM1326" s="25" t="s">
        <v>2</v>
      </c>
      <c r="AO1326" s="132" t="s">
        <v>41</v>
      </c>
      <c r="AQ1326" s="32"/>
      <c r="AR1326" s="32"/>
      <c r="AS1326" s="32"/>
      <c r="AT1326" s="32"/>
    </row>
    <row r="1327" spans="2:46" ht="18.649999999999999" customHeight="1" thickTop="1" thickBot="1">
      <c r="B1327" s="36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9">
        <f t="shared" ref="L1327" si="5965">IF(0=(1-$J$9*$K$9*$B1327^2),10^14,$B1327*$K$9/(1-$J$9*$K$9*$B1327^2))</f>
        <v>-1.1250908725177806</v>
      </c>
      <c r="N1327" s="1">
        <f t="shared" ref="N1327" si="5966">D1327*I1327+F1327*I1330-E1327*J1327-G1327*J1330</f>
        <v>1</v>
      </c>
      <c r="O1327" s="9">
        <f t="shared" ref="O1327" si="5967">(D1327*J1327+E1327*I1327+F1327*J1330+G1327*I1330)</f>
        <v>0</v>
      </c>
      <c r="P1327" s="2">
        <f t="shared" ref="P1327" si="5968">D1327*K1327+F1327*K1330-E1327*L1327-G1327*L1330</f>
        <v>0</v>
      </c>
      <c r="Q1327" s="8">
        <f t="shared" ref="Q1327" si="5969">(D1327*L1327+E1327*K1327+F1327*L1330+G1327*K1330)</f>
        <v>-1.1250908725177806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5970">N1327*S1327+P1327*S1330-O1327*T1327-Q1327*T1330</f>
        <v>6.1701323366627019</v>
      </c>
      <c r="Y1327" s="9">
        <f t="shared" ref="Y1327" si="5971">(N1327*T1327+O1327*S1327+P1327*T1330+Q1327*S1330)</f>
        <v>0</v>
      </c>
      <c r="Z1327" s="2">
        <f t="shared" ref="Z1327" si="5972">N1327*U1327+P1327*U1330-O1327*V1327-Q1327*V1330</f>
        <v>0</v>
      </c>
      <c r="AA1327" s="8">
        <f t="shared" ref="AA1327" si="5973">(N1327*V1327+O1327*U1327+P1327*V1330+Q1327*U1330)</f>
        <v>-1.1250908725177806</v>
      </c>
      <c r="AB1327" s="22"/>
      <c r="AC1327" s="1">
        <v>1</v>
      </c>
      <c r="AD1327" s="9">
        <v>0</v>
      </c>
      <c r="AE1327" s="2">
        <v>0</v>
      </c>
      <c r="AF1327" s="9">
        <f t="shared" ref="AF1327" si="5974">$B1327*$AE$9</f>
        <v>3.080622</v>
      </c>
      <c r="AH1327" s="1">
        <f t="shared" ref="AH1327" si="5975">X1327*AC1327+Z1327*AC1330-Y1327*AD1327-AA1327*AD1330</f>
        <v>6.1701323366627019</v>
      </c>
      <c r="AI1327" s="9">
        <f t="shared" ref="AI1327" si="5976">(X1327*AD1327+Y1327*AC1327+Z1327*AD1330+AA1327*AC1330)</f>
        <v>0</v>
      </c>
      <c r="AJ1327" s="2">
        <f t="shared" ref="AJ1327" si="5977">X1327*AE1327+Z1327*AE1330-Y1327*AF1327-AA1327*AF1330</f>
        <v>0</v>
      </c>
      <c r="AK1327" s="8">
        <f t="shared" ref="AK1327" si="5978">(X1327*AF1327+Y1327*AE1327+Z1327*AF1330+AA1327*AE1330)</f>
        <v>17.882754546716743</v>
      </c>
      <c r="AM1327" s="26">
        <f t="shared" ref="AM1327" si="5979">20*LOG((2*$AH$9)/(($AH$9*AH1327+AJ1327+$AH$9*AH1330+AJ1330)^2+($AH$9*AI1327+AK1327+$AH$9*AI1330+AK1330)^2)^0.5)</f>
        <v>-29.228704857131568</v>
      </c>
      <c r="AO1327" s="133">
        <f t="shared" ref="AO1327" si="5980">((AI1327^2+AJ1327^2+AK1327^2+AL1327^2)/(AI1330^2+AJ1330^2+AK1330^2+AL1330^2))^0.5</f>
        <v>0.32707921753150976</v>
      </c>
      <c r="AP1327" s="13"/>
      <c r="AQ1327" s="32"/>
      <c r="AR1327" s="32"/>
      <c r="AS1327" s="32"/>
      <c r="AT1327" s="32"/>
    </row>
    <row r="1328" spans="2:46" ht="18.649999999999999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O1328" s="134"/>
      <c r="AP1328" s="33"/>
      <c r="AQ1328" s="32"/>
      <c r="AR1328" s="32"/>
      <c r="AS1328" s="32"/>
      <c r="AT1328" s="32"/>
    </row>
    <row r="1329" spans="2:46" ht="18.649999999999999" customHeight="1" thickBot="1">
      <c r="D1329" s="209" t="s">
        <v>66</v>
      </c>
      <c r="E1329" s="210"/>
      <c r="F1329" s="211" t="s">
        <v>67</v>
      </c>
      <c r="G1329" s="212"/>
      <c r="H1329" s="204"/>
      <c r="I1329" s="209" t="s">
        <v>68</v>
      </c>
      <c r="J1329" s="210"/>
      <c r="K1329" s="211" t="s">
        <v>69</v>
      </c>
      <c r="L1329" s="212"/>
      <c r="N1329" s="213" t="s">
        <v>70</v>
      </c>
      <c r="O1329" s="214"/>
      <c r="P1329" s="215" t="s">
        <v>71</v>
      </c>
      <c r="Q1329" s="216"/>
      <c r="S1329" s="209" t="s">
        <v>72</v>
      </c>
      <c r="T1329" s="210"/>
      <c r="U1329" s="211" t="s">
        <v>73</v>
      </c>
      <c r="V1329" s="212"/>
      <c r="W1329" s="22"/>
      <c r="X1329" s="213" t="s">
        <v>74</v>
      </c>
      <c r="Y1329" s="214"/>
      <c r="Z1329" s="215" t="s">
        <v>75</v>
      </c>
      <c r="AA1329" s="216"/>
      <c r="AB1329" s="22"/>
      <c r="AC1329" s="209" t="s">
        <v>76</v>
      </c>
      <c r="AD1329" s="210"/>
      <c r="AE1329" s="211" t="s">
        <v>77</v>
      </c>
      <c r="AF1329" s="212"/>
      <c r="AG1329" s="22"/>
      <c r="AH1329" s="213" t="s">
        <v>78</v>
      </c>
      <c r="AI1329" s="214"/>
      <c r="AJ1329" s="215" t="s">
        <v>79</v>
      </c>
      <c r="AK1329" s="216"/>
      <c r="AL1329" s="22"/>
      <c r="AM1329" s="44" t="s">
        <v>6</v>
      </c>
      <c r="AO1329" s="135" t="s">
        <v>42</v>
      </c>
      <c r="AP1329" s="33"/>
      <c r="AQ1329" s="32"/>
      <c r="AR1329" s="32"/>
      <c r="AS1329" s="32"/>
      <c r="AT1329" s="32"/>
    </row>
    <row r="1330" spans="2:46" ht="18.649999999999999" customHeight="1" thickTop="1" thickBot="1">
      <c r="D1330" s="1">
        <v>0</v>
      </c>
      <c r="E1330" s="8">
        <f t="shared" ref="E1330" si="5981">$E$9*$B1327</f>
        <v>2.1534979999999999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5982">D1330*I1327+F1330*I1330-E1330*J1327-G1330*J1330</f>
        <v>0</v>
      </c>
      <c r="O1330" s="9">
        <f t="shared" ref="O1330" si="5983">(D1330*J1327+E1330*I1327+F1330*J1330+G1330*I1330)</f>
        <v>2.1534979999999999</v>
      </c>
      <c r="P1330" s="2">
        <f t="shared" ref="P1330" si="5984">D1330*K1327+F1330*K1330-E1330*L1327-G1330*L1330</f>
        <v>3.4228809437852954</v>
      </c>
      <c r="Q1330" s="8">
        <f t="shared" ref="Q1330" si="5985">(D1330*L1327+E1330*K1327+F1330*L1330+G1330*K1330)</f>
        <v>0</v>
      </c>
      <c r="S1330" s="1">
        <v>0</v>
      </c>
      <c r="T1330" s="8">
        <f t="shared" ref="T1330" si="5986">$T$9*$B1327</f>
        <v>4.5953019999999993</v>
      </c>
      <c r="U1330" s="2">
        <v>1</v>
      </c>
      <c r="V1330" s="8">
        <v>0</v>
      </c>
      <c r="X1330" s="1">
        <f t="shared" ref="X1330" si="5987">N1330*S1327+P1330*S1330-O1330*T1327-Q1330*T1330</f>
        <v>0</v>
      </c>
      <c r="Y1330" s="9">
        <f t="shared" ref="Y1330" si="5988">(N1330*T1327+O1330*S1327+P1330*T1330+Q1330*S1330)</f>
        <v>17.882669646738453</v>
      </c>
      <c r="Z1330" s="2">
        <f t="shared" ref="Z1330" si="5989">N1330*U1327+P1330*U1330-O1330*V1327-Q1330*V1330</f>
        <v>3.4228809437852954</v>
      </c>
      <c r="AA1330" s="8">
        <f t="shared" ref="AA1330" si="5990">(N1330*V1327+O1330*U1327+P1330*V1330+Q1330*U1330)</f>
        <v>0</v>
      </c>
      <c r="AB1330" s="22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5991">X1330*AC1327+Z1330*AC1330-Y1330*AD1327-AA1330*AD1330</f>
        <v>0</v>
      </c>
      <c r="AI1330" s="9">
        <f t="shared" ref="AI1330" si="5992">(X1330*AD1327+Y1330*AC1327+Z1330*AD1330+AA1330*AC1330)</f>
        <v>17.882669646738453</v>
      </c>
      <c r="AJ1330" s="2">
        <f t="shared" ref="AJ1330" si="5993">X1330*AE1327+Z1330*AE1330-Y1330*AF1327-AA1330*AF1330</f>
        <v>-51.666864588689414</v>
      </c>
      <c r="AK1330" s="8">
        <f t="shared" ref="AK1330" si="5994">(X1330*AF1327+Y1330*AE1327+Z1330*AF1330+AA1330*AE1330)</f>
        <v>0</v>
      </c>
      <c r="AM1330" s="45">
        <f t="shared" ref="AM1330" si="5995">(180/PI())*ATAN(-1*(($AH$9*AJ1327+AL1327+$AH$9*AJ1330+AL1330)/($AH$9*AI1327+AK1327+$AH$9*AI1330+AK1330)))</f>
        <v>55.30780288413311</v>
      </c>
      <c r="AO1330" s="206">
        <f t="shared" ref="AO1330" si="5996">20*LOG(((($AH$9*AH1327+AJ1327-$AH$9*AH1330-AJ1330)^2+($AH$9*AI1327+AK1327-$AH$9*AI1330-AK1330)^2)/(($AH$9*AH1327+AJ1327+$AH$9*AH1330+AJ1330)^2+($AH$9*AI1327+AK1327+$AH$9*AI1330+AK1330)^2))^0.5)</f>
        <v>-5.1900710510655113E-3</v>
      </c>
      <c r="AP1330" s="33"/>
      <c r="AQ1330" s="32"/>
      <c r="AR1330" s="32"/>
      <c r="AS1330" s="32"/>
      <c r="AT1330" s="32"/>
    </row>
    <row r="1331" spans="2:46" ht="18.649999999999999" customHeight="1">
      <c r="AO1331" s="33"/>
      <c r="AP1331" s="33"/>
    </row>
    <row r="1332" spans="2:46" ht="18.649999999999999" customHeight="1" thickBot="1">
      <c r="D1332" s="22" t="s">
        <v>80</v>
      </c>
      <c r="E1332" s="22"/>
      <c r="F1332" s="22"/>
      <c r="G1332" s="22"/>
      <c r="H1332" s="22"/>
      <c r="I1332" s="22" t="s">
        <v>81</v>
      </c>
      <c r="J1332" s="22"/>
      <c r="K1332" s="22"/>
      <c r="L1332" s="22"/>
      <c r="M1332" s="23"/>
      <c r="N1332" s="23"/>
      <c r="O1332" s="24" t="s">
        <v>82</v>
      </c>
      <c r="P1332" s="23"/>
      <c r="Q1332" s="23"/>
      <c r="R1332" s="23"/>
      <c r="S1332" s="22"/>
      <c r="T1332" s="22" t="s">
        <v>83</v>
      </c>
      <c r="U1332" s="23"/>
      <c r="V1332" s="23"/>
      <c r="W1332" s="23"/>
      <c r="X1332" s="23"/>
      <c r="Y1332" s="24" t="s">
        <v>84</v>
      </c>
      <c r="Z1332" s="23"/>
      <c r="AA1332" s="23"/>
      <c r="AB1332" s="23"/>
      <c r="AC1332" s="24" t="s">
        <v>85</v>
      </c>
      <c r="AD1332" s="22"/>
      <c r="AE1332" s="22"/>
      <c r="AF1332" s="22"/>
      <c r="AG1332" s="22"/>
      <c r="AH1332" s="23"/>
      <c r="AI1332" s="24" t="s">
        <v>86</v>
      </c>
      <c r="AJ1332" s="23"/>
      <c r="AK1332" s="23"/>
      <c r="AL1332" s="22"/>
    </row>
    <row r="1333" spans="2:46" ht="18.649999999999999" customHeight="1" thickBot="1">
      <c r="B1333" s="11"/>
      <c r="D1333" s="217" t="s">
        <v>55</v>
      </c>
      <c r="E1333" s="218"/>
      <c r="F1333" s="219" t="s">
        <v>56</v>
      </c>
      <c r="G1333" s="220"/>
      <c r="H1333" s="204"/>
      <c r="I1333" s="217" t="s">
        <v>87</v>
      </c>
      <c r="J1333" s="218"/>
      <c r="K1333" s="219" t="s">
        <v>88</v>
      </c>
      <c r="L1333" s="220"/>
      <c r="M1333" s="23"/>
      <c r="N1333" s="213" t="s">
        <v>57</v>
      </c>
      <c r="O1333" s="214"/>
      <c r="P1333" s="215" t="s">
        <v>58</v>
      </c>
      <c r="Q1333" s="216"/>
      <c r="R1333" s="23"/>
      <c r="S1333" s="217" t="s">
        <v>59</v>
      </c>
      <c r="T1333" s="218"/>
      <c r="U1333" s="219" t="s">
        <v>60</v>
      </c>
      <c r="V1333" s="220"/>
      <c r="W1333" s="22"/>
      <c r="X1333" s="213" t="s">
        <v>61</v>
      </c>
      <c r="Y1333" s="214"/>
      <c r="Z1333" s="215" t="s">
        <v>62</v>
      </c>
      <c r="AA1333" s="216"/>
      <c r="AB1333" s="22"/>
      <c r="AC1333" s="217" t="s">
        <v>63</v>
      </c>
      <c r="AD1333" s="218"/>
      <c r="AE1333" s="219" t="s">
        <v>89</v>
      </c>
      <c r="AF1333" s="220"/>
      <c r="AG1333" s="22"/>
      <c r="AH1333" s="213" t="s">
        <v>64</v>
      </c>
      <c r="AI1333" s="214"/>
      <c r="AJ1333" s="215" t="s">
        <v>65</v>
      </c>
      <c r="AK1333" s="216"/>
      <c r="AL1333" s="22"/>
      <c r="AM1333" s="25" t="s">
        <v>2</v>
      </c>
      <c r="AO1333" s="132" t="s">
        <v>41</v>
      </c>
      <c r="AQ1333" s="32"/>
      <c r="AR1333" s="32"/>
      <c r="AS1333" s="32"/>
      <c r="AT1333" s="32"/>
    </row>
    <row r="1334" spans="2:46" ht="18.649999999999999" customHeight="1" thickTop="1" thickBot="1">
      <c r="B1334" s="36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9">
        <f t="shared" ref="L1334" si="5997">IF(0=(1-$J$9*$K$9*$B1334^2),10^14,$B1334*$K$9/(1-$J$9*$K$9*$B1334^2))</f>
        <v>-1.1156266753411084</v>
      </c>
      <c r="N1334" s="1">
        <f t="shared" ref="N1334" si="5998">D1334*I1334+F1334*I1337-E1334*J1334-G1334*J1337</f>
        <v>1</v>
      </c>
      <c r="O1334" s="9">
        <f t="shared" ref="O1334" si="5999">(D1334*J1334+E1334*I1334+F1334*J1337+G1334*I1337)</f>
        <v>0</v>
      </c>
      <c r="P1334" s="2">
        <f t="shared" ref="P1334" si="6000">D1334*K1334+F1334*K1337-E1334*L1334-G1334*L1337</f>
        <v>0</v>
      </c>
      <c r="Q1334" s="8">
        <f t="shared" ref="Q1334" si="6001">(D1334*L1334+E1334*K1334+F1334*L1337+G1334*K1337)</f>
        <v>-1.1156266753411084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6002">N1334*S1334+P1334*S1337-O1334*T1334-Q1334*T1337</f>
        <v>6.1536238160928107</v>
      </c>
      <c r="Y1334" s="9">
        <f t="shared" ref="Y1334" si="6003">(N1334*T1334+O1334*S1334+P1334*T1337+Q1334*S1337)</f>
        <v>0</v>
      </c>
      <c r="Z1334" s="2">
        <f t="shared" ref="Z1334" si="6004">N1334*U1334+P1334*U1337-O1334*V1334-Q1334*V1337</f>
        <v>0</v>
      </c>
      <c r="AA1334" s="8">
        <f t="shared" ref="AA1334" si="6005">(N1334*V1334+O1334*U1334+P1334*V1337+Q1334*U1337)</f>
        <v>-1.1156266753411084</v>
      </c>
      <c r="AB1334" s="22"/>
      <c r="AC1334" s="1">
        <v>1</v>
      </c>
      <c r="AD1334" s="9">
        <v>0</v>
      </c>
      <c r="AE1334" s="2">
        <v>0</v>
      </c>
      <c r="AF1334" s="9">
        <f t="shared" ref="AF1334" si="6006">$B1334*$AE$9</f>
        <v>3.0968358</v>
      </c>
      <c r="AH1334" s="1">
        <f t="shared" ref="AH1334" si="6007">X1334*AC1334+Z1334*AC1337-Y1334*AD1334-AA1334*AD1337</f>
        <v>6.1536238160928107</v>
      </c>
      <c r="AI1334" s="9">
        <f t="shared" ref="AI1334" si="6008">(X1334*AD1334+Y1334*AC1334+Z1334*AD1337+AA1334*AC1337)</f>
        <v>0</v>
      </c>
      <c r="AJ1334" s="2">
        <f t="shared" ref="AJ1334" si="6009">X1334*AE1334+Z1334*AE1337-Y1334*AF1334-AA1334*AF1337</f>
        <v>0</v>
      </c>
      <c r="AK1334" s="8">
        <f t="shared" ref="AK1334" si="6010">(X1334*AF1334+Y1334*AE1334+Z1334*AF1337+AA1334*AE1337)</f>
        <v>17.941135858067724</v>
      </c>
      <c r="AM1334" s="26">
        <f t="shared" ref="AM1334" si="6011">20*LOG((2*$AH$9)/(($AH$9*AH1334+AJ1334+$AH$9*AH1337+AJ1337)^2+($AH$9*AI1334+AK1334+$AH$9*AI1337+AK1337)^2)^0.5)</f>
        <v>-29.297725561854353</v>
      </c>
      <c r="AO1334" s="133">
        <f t="shared" ref="AO1334" si="6012">((AI1334^2+AJ1334^2+AK1334^2+AL1334^2)/(AI1337^2+AJ1337^2+AK1337^2+AL1337^2))^0.5</f>
        <v>0.32534222042544203</v>
      </c>
      <c r="AP1334" s="13"/>
      <c r="AQ1334" s="32"/>
      <c r="AR1334" s="32"/>
      <c r="AS1334" s="32"/>
      <c r="AT1334" s="32"/>
    </row>
    <row r="1335" spans="2:46" ht="18.649999999999999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O1335" s="134"/>
      <c r="AP1335" s="33"/>
      <c r="AQ1335" s="32"/>
      <c r="AR1335" s="32"/>
      <c r="AS1335" s="32"/>
      <c r="AT1335" s="32"/>
    </row>
    <row r="1336" spans="2:46" ht="18.649999999999999" customHeight="1" thickBot="1">
      <c r="D1336" s="209" t="s">
        <v>66</v>
      </c>
      <c r="E1336" s="210"/>
      <c r="F1336" s="211" t="s">
        <v>67</v>
      </c>
      <c r="G1336" s="212"/>
      <c r="H1336" s="204"/>
      <c r="I1336" s="209" t="s">
        <v>68</v>
      </c>
      <c r="J1336" s="210"/>
      <c r="K1336" s="211" t="s">
        <v>69</v>
      </c>
      <c r="L1336" s="212"/>
      <c r="N1336" s="213" t="s">
        <v>70</v>
      </c>
      <c r="O1336" s="214"/>
      <c r="P1336" s="215" t="s">
        <v>71</v>
      </c>
      <c r="Q1336" s="216"/>
      <c r="S1336" s="209" t="s">
        <v>72</v>
      </c>
      <c r="T1336" s="210"/>
      <c r="U1336" s="211" t="s">
        <v>73</v>
      </c>
      <c r="V1336" s="212"/>
      <c r="W1336" s="22"/>
      <c r="X1336" s="213" t="s">
        <v>74</v>
      </c>
      <c r="Y1336" s="214"/>
      <c r="Z1336" s="215" t="s">
        <v>75</v>
      </c>
      <c r="AA1336" s="216"/>
      <c r="AB1336" s="22"/>
      <c r="AC1336" s="209" t="s">
        <v>76</v>
      </c>
      <c r="AD1336" s="210"/>
      <c r="AE1336" s="211" t="s">
        <v>77</v>
      </c>
      <c r="AF1336" s="212"/>
      <c r="AG1336" s="22"/>
      <c r="AH1336" s="213" t="s">
        <v>78</v>
      </c>
      <c r="AI1336" s="214"/>
      <c r="AJ1336" s="215" t="s">
        <v>79</v>
      </c>
      <c r="AK1336" s="216"/>
      <c r="AL1336" s="22"/>
      <c r="AM1336" s="44" t="s">
        <v>6</v>
      </c>
      <c r="AO1336" s="135" t="s">
        <v>42</v>
      </c>
      <c r="AP1336" s="33"/>
      <c r="AQ1336" s="32"/>
      <c r="AR1336" s="32"/>
      <c r="AS1336" s="32"/>
      <c r="AT1336" s="32"/>
    </row>
    <row r="1337" spans="2:46" ht="18.649999999999999" customHeight="1" thickTop="1" thickBot="1">
      <c r="D1337" s="1">
        <v>0</v>
      </c>
      <c r="E1337" s="8">
        <f t="shared" ref="E1337" si="6013">$E$9*$B1334</f>
        <v>2.1648322000000002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6014">D1337*I1334+F1337*I1337-E1337*J1334-G1337*J1337</f>
        <v>0</v>
      </c>
      <c r="O1337" s="9">
        <f t="shared" ref="O1337" si="6015">(D1337*J1334+E1337*I1334+F1337*J1337+G1337*I1337)</f>
        <v>2.1648322000000002</v>
      </c>
      <c r="P1337" s="2">
        <f t="shared" ref="P1337" si="6016">D1337*K1334+F1337*K1337-E1337*L1334-G1337*L1337</f>
        <v>3.4151445499573776</v>
      </c>
      <c r="Q1337" s="8">
        <f t="shared" ref="Q1337" si="6017">(D1337*L1334+E1337*K1334+F1337*L1337+G1337*K1337)</f>
        <v>0</v>
      </c>
      <c r="S1337" s="1">
        <v>0</v>
      </c>
      <c r="T1337" s="8">
        <f t="shared" ref="T1337" si="6018">$T$9*$B1334</f>
        <v>4.6194877999999999</v>
      </c>
      <c r="U1337" s="2">
        <v>1</v>
      </c>
      <c r="V1337" s="8">
        <v>0</v>
      </c>
      <c r="X1337" s="1">
        <f t="shared" ref="X1337" si="6019">N1337*S1334+P1337*S1337-O1337*T1334-Q1337*T1337</f>
        <v>0</v>
      </c>
      <c r="Y1337" s="9">
        <f t="shared" ref="Y1337" si="6020">(N1337*T1334+O1337*S1334+P1337*T1337+Q1337*S1337)</f>
        <v>17.941050783764595</v>
      </c>
      <c r="Z1337" s="2">
        <f t="shared" ref="Z1337" si="6021">N1337*U1334+P1337*U1337-O1337*V1334-Q1337*V1337</f>
        <v>3.4151445499573776</v>
      </c>
      <c r="AA1337" s="8">
        <f t="shared" ref="AA1337" si="6022">(N1337*V1334+O1337*U1334+P1337*V1337+Q1337*U1337)</f>
        <v>0</v>
      </c>
      <c r="AB1337" s="22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6023">X1337*AC1334+Z1337*AC1337-Y1337*AD1334-AA1337*AD1337</f>
        <v>0</v>
      </c>
      <c r="AI1337" s="9">
        <f t="shared" ref="AI1337" si="6024">(X1337*AD1334+Y1337*AC1334+Z1337*AD1337+AA1337*AC1337)</f>
        <v>17.941050783764595</v>
      </c>
      <c r="AJ1337" s="2">
        <f t="shared" ref="AJ1337" si="6025">X1337*AE1334+Z1337*AE1337-Y1337*AF1334-AA1337*AF1337</f>
        <v>-52.145343806822879</v>
      </c>
      <c r="AK1337" s="8">
        <f t="shared" ref="AK1337" si="6026">(X1337*AF1334+Y1337*AE1334+Z1337*AF1337+AA1337*AE1337)</f>
        <v>0</v>
      </c>
      <c r="AM1337" s="45">
        <f t="shared" ref="AM1337" si="6027">(180/PI())*ATAN(-1*(($AH$9*AJ1334+AL1334+$AH$9*AJ1337+AL1337)/($AH$9*AI1334+AK1334+$AH$9*AI1337+AK1337)))</f>
        <v>55.467412227784457</v>
      </c>
      <c r="AO1337" s="206">
        <f t="shared" ref="AO1337" si="6028">20*LOG(((($AH$9*AH1334+AJ1334-$AH$9*AH1337-AJ1337)^2+($AH$9*AI1334+AK1334-$AH$9*AI1337-AK1337)^2)/(($AH$9*AH1334+AJ1334+$AH$9*AH1337+AJ1337)^2+($AH$9*AI1334+AK1334+$AH$9*AI1337+AK1337)^2))^0.5)</f>
        <v>-5.1081911419583181E-3</v>
      </c>
      <c r="AP1337" s="33"/>
      <c r="AQ1337" s="32"/>
      <c r="AR1337" s="32"/>
      <c r="AS1337" s="32"/>
      <c r="AT1337" s="32"/>
    </row>
    <row r="1338" spans="2:46" ht="18.649999999999999" customHeight="1">
      <c r="AO1338" s="33"/>
      <c r="AP1338" s="33"/>
    </row>
    <row r="1339" spans="2:46" ht="18.649999999999999" customHeight="1" thickBot="1">
      <c r="D1339" s="22" t="s">
        <v>80</v>
      </c>
      <c r="E1339" s="22"/>
      <c r="F1339" s="22"/>
      <c r="G1339" s="22"/>
      <c r="H1339" s="22"/>
      <c r="I1339" s="22" t="s">
        <v>81</v>
      </c>
      <c r="J1339" s="22"/>
      <c r="K1339" s="22"/>
      <c r="L1339" s="22"/>
      <c r="M1339" s="23"/>
      <c r="N1339" s="23"/>
      <c r="O1339" s="24" t="s">
        <v>82</v>
      </c>
      <c r="P1339" s="23"/>
      <c r="Q1339" s="23"/>
      <c r="R1339" s="23"/>
      <c r="S1339" s="22"/>
      <c r="T1339" s="22" t="s">
        <v>83</v>
      </c>
      <c r="U1339" s="23"/>
      <c r="V1339" s="23"/>
      <c r="W1339" s="23"/>
      <c r="X1339" s="23"/>
      <c r="Y1339" s="24" t="s">
        <v>84</v>
      </c>
      <c r="Z1339" s="23"/>
      <c r="AA1339" s="23"/>
      <c r="AB1339" s="23"/>
      <c r="AC1339" s="24" t="s">
        <v>85</v>
      </c>
      <c r="AD1339" s="22"/>
      <c r="AE1339" s="22"/>
      <c r="AF1339" s="22"/>
      <c r="AG1339" s="22"/>
      <c r="AH1339" s="23"/>
      <c r="AI1339" s="24" t="s">
        <v>86</v>
      </c>
      <c r="AJ1339" s="23"/>
      <c r="AK1339" s="23"/>
      <c r="AL1339" s="22"/>
    </row>
    <row r="1340" spans="2:46" ht="18.649999999999999" customHeight="1" thickBot="1">
      <c r="B1340" s="11"/>
      <c r="D1340" s="217" t="s">
        <v>55</v>
      </c>
      <c r="E1340" s="218"/>
      <c r="F1340" s="219" t="s">
        <v>56</v>
      </c>
      <c r="G1340" s="220"/>
      <c r="H1340" s="204"/>
      <c r="I1340" s="217" t="s">
        <v>87</v>
      </c>
      <c r="J1340" s="218"/>
      <c r="K1340" s="219" t="s">
        <v>88</v>
      </c>
      <c r="L1340" s="220"/>
      <c r="M1340" s="23"/>
      <c r="N1340" s="213" t="s">
        <v>57</v>
      </c>
      <c r="O1340" s="214"/>
      <c r="P1340" s="215" t="s">
        <v>58</v>
      </c>
      <c r="Q1340" s="216"/>
      <c r="R1340" s="23"/>
      <c r="S1340" s="217" t="s">
        <v>59</v>
      </c>
      <c r="T1340" s="218"/>
      <c r="U1340" s="219" t="s">
        <v>60</v>
      </c>
      <c r="V1340" s="220"/>
      <c r="W1340" s="22"/>
      <c r="X1340" s="213" t="s">
        <v>61</v>
      </c>
      <c r="Y1340" s="214"/>
      <c r="Z1340" s="215" t="s">
        <v>62</v>
      </c>
      <c r="AA1340" s="216"/>
      <c r="AB1340" s="22"/>
      <c r="AC1340" s="217" t="s">
        <v>63</v>
      </c>
      <c r="AD1340" s="218"/>
      <c r="AE1340" s="219" t="s">
        <v>89</v>
      </c>
      <c r="AF1340" s="220"/>
      <c r="AG1340" s="22"/>
      <c r="AH1340" s="213" t="s">
        <v>64</v>
      </c>
      <c r="AI1340" s="214"/>
      <c r="AJ1340" s="215" t="s">
        <v>65</v>
      </c>
      <c r="AK1340" s="216"/>
      <c r="AL1340" s="22"/>
      <c r="AM1340" s="25" t="s">
        <v>2</v>
      </c>
      <c r="AO1340" s="132" t="s">
        <v>41</v>
      </c>
      <c r="AQ1340" s="32"/>
      <c r="AR1340" s="32"/>
      <c r="AS1340" s="32"/>
      <c r="AT1340" s="32"/>
    </row>
    <row r="1341" spans="2:46" ht="18.649999999999999" customHeight="1" thickTop="1" thickBot="1">
      <c r="B1341" s="36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9">
        <f t="shared" ref="L1341" si="6029">IF(0=(1-$J$9*$K$9*$B1341^2),10^14,$B1341*$K$9/(1-$J$9*$K$9*$B1341^2))</f>
        <v>-1.1063385720657788</v>
      </c>
      <c r="N1341" s="1">
        <f t="shared" ref="N1341" si="6030">D1341*I1341+F1341*I1344-E1341*J1341-G1341*J1344</f>
        <v>1</v>
      </c>
      <c r="O1341" s="9">
        <f t="shared" ref="O1341" si="6031">(D1341*J1341+E1341*I1341+F1341*J1344+G1341*I1344)</f>
        <v>0</v>
      </c>
      <c r="P1341" s="2">
        <f t="shared" ref="P1341" si="6032">D1341*K1341+F1341*K1344-E1341*L1341-G1341*L1344</f>
        <v>0</v>
      </c>
      <c r="Q1341" s="8">
        <f t="shared" ref="Q1341" si="6033">(D1341*L1341+E1341*K1341+F1341*L1344+G1341*K1344)</f>
        <v>-1.1063385720657788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6034">N1341*S1341+P1341*S1344-O1341*T1341-Q1341*T1344</f>
        <v>6.1374752197635543</v>
      </c>
      <c r="Y1341" s="9">
        <f t="shared" ref="Y1341" si="6035">(N1341*T1341+O1341*S1341+P1341*T1344+Q1341*S1344)</f>
        <v>0</v>
      </c>
      <c r="Z1341" s="2">
        <f t="shared" ref="Z1341" si="6036">N1341*U1341+P1341*U1344-O1341*V1341-Q1341*V1344</f>
        <v>0</v>
      </c>
      <c r="AA1341" s="8">
        <f t="shared" ref="AA1341" si="6037">(N1341*V1341+O1341*U1341+P1341*V1344+Q1341*U1344)</f>
        <v>-1.1063385720657788</v>
      </c>
      <c r="AB1341" s="22"/>
      <c r="AC1341" s="1">
        <v>1</v>
      </c>
      <c r="AD1341" s="9">
        <v>0</v>
      </c>
      <c r="AE1341" s="2">
        <v>0</v>
      </c>
      <c r="AF1341" s="9">
        <f t="shared" ref="AF1341" si="6038">$B1341*$AE$9</f>
        <v>3.1130496000000001</v>
      </c>
      <c r="AH1341" s="1">
        <f t="shared" ref="AH1341" si="6039">X1341*AC1341+Z1341*AC1344-Y1341*AD1341-AA1341*AD1344</f>
        <v>6.1374752197635543</v>
      </c>
      <c r="AI1341" s="9">
        <f t="shared" ref="AI1341" si="6040">(X1341*AD1341+Y1341*AC1341+Z1341*AD1344+AA1341*AC1344)</f>
        <v>0</v>
      </c>
      <c r="AJ1341" s="2">
        <f t="shared" ref="AJ1341" si="6041">X1341*AE1341+Z1341*AE1344-Y1341*AF1341-AA1341*AF1344</f>
        <v>0</v>
      </c>
      <c r="AK1341" s="8">
        <f t="shared" ref="AK1341" si="6042">(X1341*AF1341+Y1341*AE1341+Z1341*AF1344+AA1341*AE1344)</f>
        <v>17.99992620582907</v>
      </c>
      <c r="AM1341" s="26">
        <f t="shared" ref="AM1341" si="6043">20*LOG((2*$AH$9)/(($AH$9*AH1341+AJ1341+$AH$9*AH1344+AJ1344)^2+($AH$9*AI1341+AK1341+$AH$9*AI1344+AK1344)^2)^0.5)</f>
        <v>-29.366698509660839</v>
      </c>
      <c r="AO1341" s="133">
        <f t="shared" ref="AO1341" si="6044">((AI1341^2+AJ1341^2+AK1341^2+AL1341^2)/(AI1344^2+AJ1344^2+AK1344^2+AL1344^2))^0.5</f>
        <v>0.32362367943621689</v>
      </c>
      <c r="AP1341" s="13"/>
      <c r="AQ1341" s="32"/>
      <c r="AR1341" s="32"/>
      <c r="AS1341" s="32"/>
      <c r="AT1341" s="32"/>
    </row>
    <row r="1342" spans="2:46" ht="18.649999999999999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O1342" s="134"/>
      <c r="AP1342" s="33"/>
      <c r="AQ1342" s="32"/>
      <c r="AR1342" s="32"/>
      <c r="AS1342" s="32"/>
      <c r="AT1342" s="32"/>
    </row>
    <row r="1343" spans="2:46" ht="18.649999999999999" customHeight="1" thickBot="1">
      <c r="D1343" s="209" t="s">
        <v>66</v>
      </c>
      <c r="E1343" s="210"/>
      <c r="F1343" s="211" t="s">
        <v>67</v>
      </c>
      <c r="G1343" s="212"/>
      <c r="H1343" s="204"/>
      <c r="I1343" s="209" t="s">
        <v>68</v>
      </c>
      <c r="J1343" s="210"/>
      <c r="K1343" s="211" t="s">
        <v>69</v>
      </c>
      <c r="L1343" s="212"/>
      <c r="N1343" s="213" t="s">
        <v>70</v>
      </c>
      <c r="O1343" s="214"/>
      <c r="P1343" s="215" t="s">
        <v>71</v>
      </c>
      <c r="Q1343" s="216"/>
      <c r="S1343" s="209" t="s">
        <v>72</v>
      </c>
      <c r="T1343" s="210"/>
      <c r="U1343" s="211" t="s">
        <v>73</v>
      </c>
      <c r="V1343" s="212"/>
      <c r="W1343" s="22"/>
      <c r="X1343" s="213" t="s">
        <v>74</v>
      </c>
      <c r="Y1343" s="214"/>
      <c r="Z1343" s="215" t="s">
        <v>75</v>
      </c>
      <c r="AA1343" s="216"/>
      <c r="AB1343" s="22"/>
      <c r="AC1343" s="209" t="s">
        <v>76</v>
      </c>
      <c r="AD1343" s="210"/>
      <c r="AE1343" s="211" t="s">
        <v>77</v>
      </c>
      <c r="AF1343" s="212"/>
      <c r="AG1343" s="22"/>
      <c r="AH1343" s="213" t="s">
        <v>78</v>
      </c>
      <c r="AI1343" s="214"/>
      <c r="AJ1343" s="215" t="s">
        <v>79</v>
      </c>
      <c r="AK1343" s="216"/>
      <c r="AL1343" s="22"/>
      <c r="AM1343" s="44" t="s">
        <v>6</v>
      </c>
      <c r="AO1343" s="135" t="s">
        <v>42</v>
      </c>
      <c r="AP1343" s="33"/>
      <c r="AQ1343" s="32"/>
      <c r="AR1343" s="32"/>
      <c r="AS1343" s="32"/>
      <c r="AT1343" s="32"/>
    </row>
    <row r="1344" spans="2:46" ht="18.649999999999999" customHeight="1" thickTop="1" thickBot="1">
      <c r="D1344" s="1">
        <v>0</v>
      </c>
      <c r="E1344" s="8">
        <f t="shared" ref="E1344" si="6045">$E$9*$B1341</f>
        <v>2.1761664000000001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6046">D1344*I1341+F1344*I1344-E1344*J1341-G1344*J1344</f>
        <v>0</v>
      </c>
      <c r="O1344" s="9">
        <f t="shared" ref="O1344" si="6047">(D1344*J1341+E1344*I1341+F1344*J1344+G1344*I1344)</f>
        <v>2.1761664000000001</v>
      </c>
      <c r="P1344" s="2">
        <f t="shared" ref="P1344" si="6048">D1344*K1341+F1344*K1344-E1344*L1341-G1344*L1344</f>
        <v>3.4075768275535263</v>
      </c>
      <c r="Q1344" s="8">
        <f t="shared" ref="Q1344" si="6049">(D1344*L1341+E1344*K1341+F1344*L1344+G1344*K1344)</f>
        <v>0</v>
      </c>
      <c r="S1344" s="1">
        <v>0</v>
      </c>
      <c r="T1344" s="8">
        <f t="shared" ref="T1344" si="6050">$T$9*$B1341</f>
        <v>4.6436735999999996</v>
      </c>
      <c r="U1344" s="2">
        <v>1</v>
      </c>
      <c r="V1344" s="8">
        <v>0</v>
      </c>
      <c r="X1344" s="1">
        <f t="shared" ref="X1344" si="6051">N1344*S1341+P1344*S1344-O1344*T1341-Q1344*T1344</f>
        <v>0</v>
      </c>
      <c r="Y1344" s="9">
        <f t="shared" ref="Y1344" si="6052">(N1344*T1341+O1344*S1341+P1344*T1344+Q1344*S1344)</f>
        <v>17.99984095408206</v>
      </c>
      <c r="Z1344" s="2">
        <f t="shared" ref="Z1344" si="6053">N1344*U1341+P1344*U1344-O1344*V1341-Q1344*V1344</f>
        <v>3.4075768275535263</v>
      </c>
      <c r="AA1344" s="8">
        <f t="shared" ref="AA1344" si="6054">(N1344*V1341+O1344*U1341+P1344*V1344+Q1344*U1344)</f>
        <v>0</v>
      </c>
      <c r="AB1344" s="22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6055">X1344*AC1341+Z1344*AC1344-Y1344*AD1341-AA1344*AD1344</f>
        <v>0</v>
      </c>
      <c r="AI1344" s="9">
        <f t="shared" ref="AI1344" si="6056">(X1344*AD1341+Y1344*AC1341+Z1344*AD1344+AA1344*AC1344)</f>
        <v>17.99984095408206</v>
      </c>
      <c r="AJ1344" s="2">
        <f t="shared" ref="AJ1344" si="6057">X1344*AE1341+Z1344*AE1344-Y1344*AF1341-AA1344*AF1344</f>
        <v>-52.626820854615254</v>
      </c>
      <c r="AK1344" s="8">
        <f t="shared" ref="AK1344" si="6058">(X1344*AF1341+Y1344*AE1341+Z1344*AF1344+AA1344*AE1344)</f>
        <v>0</v>
      </c>
      <c r="AM1344" s="45">
        <f t="shared" ref="AM1344" si="6059">(180/PI())*ATAN(-1*(($AH$9*AJ1341+AL1341+$AH$9*AJ1344+AL1344)/($AH$9*AI1341+AK1341+$AH$9*AI1344+AK1344)))</f>
        <v>55.625630929935468</v>
      </c>
      <c r="AO1344" s="206">
        <f t="shared" ref="AO1344" si="6060">20*LOG(((($AH$9*AH1341+AJ1341-$AH$9*AH1344-AJ1344)^2+($AH$9*AI1341+AK1341-$AH$9*AI1344-AK1344)^2)/(($AH$9*AH1341+AJ1341+$AH$9*AH1344+AJ1344)^2+($AH$9*AI1341+AK1341+$AH$9*AI1344+AK1344)^2))^0.5)</f>
        <v>-5.0276590574495194E-3</v>
      </c>
      <c r="AP1344" s="33"/>
      <c r="AQ1344" s="32"/>
      <c r="AR1344" s="32"/>
      <c r="AS1344" s="32"/>
      <c r="AT1344" s="32"/>
    </row>
    <row r="1345" spans="2:46" ht="18.649999999999999" customHeight="1">
      <c r="AO1345" s="33"/>
      <c r="AP1345" s="33"/>
    </row>
    <row r="1346" spans="2:46" ht="18.649999999999999" customHeight="1" thickBot="1">
      <c r="D1346" s="22" t="s">
        <v>80</v>
      </c>
      <c r="E1346" s="22"/>
      <c r="F1346" s="22"/>
      <c r="G1346" s="22"/>
      <c r="H1346" s="22"/>
      <c r="I1346" s="22" t="s">
        <v>81</v>
      </c>
      <c r="J1346" s="22"/>
      <c r="K1346" s="22"/>
      <c r="L1346" s="22"/>
      <c r="M1346" s="23"/>
      <c r="N1346" s="23"/>
      <c r="O1346" s="24" t="s">
        <v>82</v>
      </c>
      <c r="P1346" s="23"/>
      <c r="Q1346" s="23"/>
      <c r="R1346" s="23"/>
      <c r="S1346" s="22"/>
      <c r="T1346" s="22" t="s">
        <v>83</v>
      </c>
      <c r="U1346" s="23"/>
      <c r="V1346" s="23"/>
      <c r="W1346" s="23"/>
      <c r="X1346" s="23"/>
      <c r="Y1346" s="24" t="s">
        <v>84</v>
      </c>
      <c r="Z1346" s="23"/>
      <c r="AA1346" s="23"/>
      <c r="AB1346" s="23"/>
      <c r="AC1346" s="24" t="s">
        <v>85</v>
      </c>
      <c r="AD1346" s="22"/>
      <c r="AE1346" s="22"/>
      <c r="AF1346" s="22"/>
      <c r="AG1346" s="22"/>
      <c r="AH1346" s="23"/>
      <c r="AI1346" s="24" t="s">
        <v>86</v>
      </c>
      <c r="AJ1346" s="23"/>
      <c r="AK1346" s="23"/>
      <c r="AL1346" s="22"/>
    </row>
    <row r="1347" spans="2:46" ht="18.649999999999999" customHeight="1" thickBot="1">
      <c r="B1347" s="11"/>
      <c r="D1347" s="217" t="s">
        <v>55</v>
      </c>
      <c r="E1347" s="218"/>
      <c r="F1347" s="219" t="s">
        <v>56</v>
      </c>
      <c r="G1347" s="220"/>
      <c r="H1347" s="204"/>
      <c r="I1347" s="217" t="s">
        <v>87</v>
      </c>
      <c r="J1347" s="218"/>
      <c r="K1347" s="219" t="s">
        <v>88</v>
      </c>
      <c r="L1347" s="220"/>
      <c r="M1347" s="23"/>
      <c r="N1347" s="213" t="s">
        <v>57</v>
      </c>
      <c r="O1347" s="214"/>
      <c r="P1347" s="215" t="s">
        <v>58</v>
      </c>
      <c r="Q1347" s="216"/>
      <c r="R1347" s="23"/>
      <c r="S1347" s="217" t="s">
        <v>59</v>
      </c>
      <c r="T1347" s="218"/>
      <c r="U1347" s="219" t="s">
        <v>60</v>
      </c>
      <c r="V1347" s="220"/>
      <c r="W1347" s="22"/>
      <c r="X1347" s="213" t="s">
        <v>61</v>
      </c>
      <c r="Y1347" s="214"/>
      <c r="Z1347" s="215" t="s">
        <v>62</v>
      </c>
      <c r="AA1347" s="216"/>
      <c r="AB1347" s="22"/>
      <c r="AC1347" s="217" t="s">
        <v>63</v>
      </c>
      <c r="AD1347" s="218"/>
      <c r="AE1347" s="219" t="s">
        <v>89</v>
      </c>
      <c r="AF1347" s="220"/>
      <c r="AG1347" s="22"/>
      <c r="AH1347" s="213" t="s">
        <v>64</v>
      </c>
      <c r="AI1347" s="214"/>
      <c r="AJ1347" s="215" t="s">
        <v>65</v>
      </c>
      <c r="AK1347" s="216"/>
      <c r="AL1347" s="22"/>
      <c r="AM1347" s="25" t="s">
        <v>2</v>
      </c>
      <c r="AO1347" s="132" t="s">
        <v>41</v>
      </c>
      <c r="AQ1347" s="32"/>
      <c r="AR1347" s="32"/>
      <c r="AS1347" s="32"/>
      <c r="AT1347" s="32"/>
    </row>
    <row r="1348" spans="2:46" ht="18.649999999999999" customHeight="1" thickTop="1" thickBot="1">
      <c r="B1348" s="36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9">
        <f t="shared" ref="L1348" si="6061">IF(0=(1-$J$9*$K$9*$B1348^2),10^14,$B1348*$K$9/(1-$J$9*$K$9*$B1348^2))</f>
        <v>-1.0972214679656962</v>
      </c>
      <c r="N1348" s="1">
        <f t="shared" ref="N1348" si="6062">D1348*I1348+F1348*I1351-E1348*J1348-G1348*J1351</f>
        <v>1</v>
      </c>
      <c r="O1348" s="9">
        <f t="shared" ref="O1348" si="6063">(D1348*J1348+E1348*I1348+F1348*J1351+G1348*I1351)</f>
        <v>0</v>
      </c>
      <c r="P1348" s="2">
        <f t="shared" ref="P1348" si="6064">D1348*K1348+F1348*K1351-E1348*L1348-G1348*L1351</f>
        <v>0</v>
      </c>
      <c r="Q1348" s="8">
        <f t="shared" ref="Q1348" si="6065">(D1348*L1348+E1348*K1348+F1348*L1351+G1348*K1351)</f>
        <v>-1.0972214679656962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6066">N1348*S1348+P1348*S1351-O1348*T1348-Q1348*T1351</f>
        <v>6.1216755431254732</v>
      </c>
      <c r="Y1348" s="9">
        <f t="shared" ref="Y1348" si="6067">(N1348*T1348+O1348*S1348+P1348*T1351+Q1348*S1351)</f>
        <v>0</v>
      </c>
      <c r="Z1348" s="2">
        <f t="shared" ref="Z1348" si="6068">N1348*U1348+P1348*U1351-O1348*V1348-Q1348*V1351</f>
        <v>0</v>
      </c>
      <c r="AA1348" s="8">
        <f t="shared" ref="AA1348" si="6069">(N1348*V1348+O1348*U1348+P1348*V1351+Q1348*U1351)</f>
        <v>-1.0972214679656962</v>
      </c>
      <c r="AB1348" s="22"/>
      <c r="AC1348" s="1">
        <v>1</v>
      </c>
      <c r="AD1348" s="9">
        <v>0</v>
      </c>
      <c r="AE1348" s="2">
        <v>0</v>
      </c>
      <c r="AF1348" s="9">
        <f t="shared" ref="AF1348" si="6070">$B1348*$AE$9</f>
        <v>3.1292634000000001</v>
      </c>
      <c r="AH1348" s="1">
        <f t="shared" ref="AH1348" si="6071">X1348*AC1348+Z1348*AC1351-Y1348*AD1348-AA1348*AD1351</f>
        <v>6.1216755431254732</v>
      </c>
      <c r="AI1348" s="9">
        <f t="shared" ref="AI1348" si="6072">(X1348*AD1348+Y1348*AC1348+Z1348*AD1351+AA1348*AC1351)</f>
        <v>0</v>
      </c>
      <c r="AJ1348" s="2">
        <f t="shared" ref="AJ1348" si="6073">X1348*AE1348+Z1348*AE1351-Y1348*AF1348-AA1348*AF1351</f>
        <v>0</v>
      </c>
      <c r="AK1348" s="8">
        <f t="shared" ref="AK1348" si="6074">(X1348*AF1348+Y1348*AE1348+Z1348*AF1351+AA1348*AE1351)</f>
        <v>18.059113755811971</v>
      </c>
      <c r="AM1348" s="26">
        <f t="shared" ref="AM1348" si="6075">20*LOG((2*$AH$9)/(($AH$9*AH1348+AJ1348+$AH$9*AH1351+AJ1351)^2+($AH$9*AI1348+AK1348+$AH$9*AI1351+AK1351)^2)^0.5)</f>
        <v>-29.435617159220101</v>
      </c>
      <c r="AO1348" s="133">
        <f t="shared" ref="AO1348" si="6076">((AI1348^2+AJ1348^2+AK1348^2+AL1348^2)/(AI1351^2+AJ1351^2+AK1351^2+AL1351^2))^0.5</f>
        <v>0.32192330053441282</v>
      </c>
      <c r="AP1348" s="13"/>
      <c r="AQ1348" s="32"/>
      <c r="AR1348" s="32"/>
      <c r="AS1348" s="32"/>
      <c r="AT1348" s="32"/>
    </row>
    <row r="1349" spans="2:46" ht="18.649999999999999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O1349" s="134"/>
      <c r="AP1349" s="33"/>
      <c r="AQ1349" s="32"/>
      <c r="AR1349" s="32"/>
      <c r="AS1349" s="32"/>
      <c r="AT1349" s="32"/>
    </row>
    <row r="1350" spans="2:46" ht="18.649999999999999" customHeight="1" thickBot="1">
      <c r="D1350" s="209" t="s">
        <v>66</v>
      </c>
      <c r="E1350" s="210"/>
      <c r="F1350" s="211" t="s">
        <v>67</v>
      </c>
      <c r="G1350" s="212"/>
      <c r="H1350" s="204"/>
      <c r="I1350" s="209" t="s">
        <v>68</v>
      </c>
      <c r="J1350" s="210"/>
      <c r="K1350" s="211" t="s">
        <v>69</v>
      </c>
      <c r="L1350" s="212"/>
      <c r="N1350" s="213" t="s">
        <v>70</v>
      </c>
      <c r="O1350" s="214"/>
      <c r="P1350" s="215" t="s">
        <v>71</v>
      </c>
      <c r="Q1350" s="216"/>
      <c r="S1350" s="209" t="s">
        <v>72</v>
      </c>
      <c r="T1350" s="210"/>
      <c r="U1350" s="211" t="s">
        <v>73</v>
      </c>
      <c r="V1350" s="212"/>
      <c r="W1350" s="22"/>
      <c r="X1350" s="213" t="s">
        <v>74</v>
      </c>
      <c r="Y1350" s="214"/>
      <c r="Z1350" s="215" t="s">
        <v>75</v>
      </c>
      <c r="AA1350" s="216"/>
      <c r="AB1350" s="22"/>
      <c r="AC1350" s="209" t="s">
        <v>76</v>
      </c>
      <c r="AD1350" s="210"/>
      <c r="AE1350" s="211" t="s">
        <v>77</v>
      </c>
      <c r="AF1350" s="212"/>
      <c r="AG1350" s="22"/>
      <c r="AH1350" s="213" t="s">
        <v>78</v>
      </c>
      <c r="AI1350" s="214"/>
      <c r="AJ1350" s="215" t="s">
        <v>79</v>
      </c>
      <c r="AK1350" s="216"/>
      <c r="AL1350" s="22"/>
      <c r="AM1350" s="44" t="s">
        <v>6</v>
      </c>
      <c r="AO1350" s="135" t="s">
        <v>42</v>
      </c>
      <c r="AP1350" s="33"/>
      <c r="AQ1350" s="32"/>
      <c r="AR1350" s="32"/>
      <c r="AS1350" s="32"/>
      <c r="AT1350" s="32"/>
    </row>
    <row r="1351" spans="2:46" ht="18.649999999999999" customHeight="1" thickTop="1" thickBot="1">
      <c r="D1351" s="1">
        <v>0</v>
      </c>
      <c r="E1351" s="8">
        <f t="shared" ref="E1351" si="6077">$E$9*$B1348</f>
        <v>2.1875005999999999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6078">D1351*I1348+F1351*I1351-E1351*J1348-G1351*J1351</f>
        <v>0</v>
      </c>
      <c r="O1351" s="9">
        <f t="shared" ref="O1351" si="6079">(D1351*J1348+E1351*I1348+F1351*J1351+G1351*I1351)</f>
        <v>2.1875005999999999</v>
      </c>
      <c r="P1351" s="2">
        <f t="shared" ref="P1351" si="6080">D1351*K1348+F1351*K1351-E1351*L1348-G1351*L1351</f>
        <v>3.400172619507841</v>
      </c>
      <c r="Q1351" s="8">
        <f t="shared" ref="Q1351" si="6081">(D1351*L1348+E1351*K1348+F1351*L1351+G1351*K1351)</f>
        <v>0</v>
      </c>
      <c r="S1351" s="1">
        <v>0</v>
      </c>
      <c r="T1351" s="8">
        <f t="shared" ref="T1351" si="6082">$T$9*$B1348</f>
        <v>4.6678593999999993</v>
      </c>
      <c r="U1351" s="2">
        <v>1</v>
      </c>
      <c r="V1351" s="8">
        <v>0</v>
      </c>
      <c r="X1351" s="1">
        <f t="shared" ref="X1351" si="6083">N1351*S1348+P1351*S1351-O1351*T1348-Q1351*T1351</f>
        <v>0</v>
      </c>
      <c r="Y1351" s="9">
        <f t="shared" ref="Y1351" si="6084">(N1351*T1348+O1351*S1348+P1351*T1351+Q1351*S1351)</f>
        <v>18.059028323592294</v>
      </c>
      <c r="Z1351" s="2">
        <f t="shared" ref="Z1351" si="6085">N1351*U1348+P1351*U1351-O1351*V1348-Q1351*V1351</f>
        <v>3.400172619507841</v>
      </c>
      <c r="AA1351" s="8">
        <f t="shared" ref="AA1351" si="6086">(N1351*V1348+O1351*U1348+P1351*V1351+Q1351*U1351)</f>
        <v>0</v>
      </c>
      <c r="AB1351" s="22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6087">X1351*AC1348+Z1351*AC1351-Y1351*AD1348-AA1351*AD1351</f>
        <v>0</v>
      </c>
      <c r="AI1351" s="9">
        <f t="shared" ref="AI1351" si="6088">(X1351*AD1348+Y1351*AC1348+Z1351*AD1351+AA1351*AC1351)</f>
        <v>18.059028323592294</v>
      </c>
      <c r="AJ1351" s="2">
        <f t="shared" ref="AJ1351" si="6089">X1351*AE1348+Z1351*AE1351-Y1351*AF1348-AA1351*AF1351</f>
        <v>-53.111283753072883</v>
      </c>
      <c r="AK1351" s="8">
        <f t="shared" ref="AK1351" si="6090">(X1351*AF1348+Y1351*AE1348+Z1351*AF1351+AA1351*AE1351)</f>
        <v>0</v>
      </c>
      <c r="AM1351" s="45">
        <f t="shared" ref="AM1351" si="6091">(180/PI())*ATAN(-1*(($AH$9*AJ1348+AL1348+$AH$9*AJ1351+AL1351)/($AH$9*AI1348+AK1348+$AH$9*AI1351+AK1351)))</f>
        <v>55.782476474195285</v>
      </c>
      <c r="AO1351" s="206">
        <f t="shared" ref="AO1351" si="6092">20*LOG(((($AH$9*AH1348+AJ1348-$AH$9*AH1351-AJ1351)^2+($AH$9*AI1348+AK1348-$AH$9*AI1351-AK1351)^2)/(($AH$9*AH1348+AJ1348+$AH$9*AH1351+AJ1351)^2+($AH$9*AI1348+AK1348+$AH$9*AI1351+AK1351)^2))^0.5)</f>
        <v>-4.9484592112106806E-3</v>
      </c>
      <c r="AP1351" s="33"/>
      <c r="AQ1351" s="32"/>
      <c r="AR1351" s="32"/>
      <c r="AS1351" s="32"/>
      <c r="AT1351" s="32"/>
    </row>
    <row r="1352" spans="2:46" ht="18.649999999999999" customHeight="1">
      <c r="AO1352" s="33"/>
      <c r="AP1352" s="33"/>
    </row>
    <row r="1353" spans="2:46" ht="18.649999999999999" customHeight="1" thickBot="1">
      <c r="D1353" s="22" t="s">
        <v>80</v>
      </c>
      <c r="E1353" s="22"/>
      <c r="F1353" s="22"/>
      <c r="G1353" s="22"/>
      <c r="H1353" s="22"/>
      <c r="I1353" s="22" t="s">
        <v>81</v>
      </c>
      <c r="J1353" s="22"/>
      <c r="K1353" s="22"/>
      <c r="L1353" s="22"/>
      <c r="M1353" s="23"/>
      <c r="N1353" s="23"/>
      <c r="O1353" s="24" t="s">
        <v>82</v>
      </c>
      <c r="P1353" s="23"/>
      <c r="Q1353" s="23"/>
      <c r="R1353" s="23"/>
      <c r="S1353" s="22"/>
      <c r="T1353" s="22" t="s">
        <v>83</v>
      </c>
      <c r="U1353" s="23"/>
      <c r="V1353" s="23"/>
      <c r="W1353" s="23"/>
      <c r="X1353" s="23"/>
      <c r="Y1353" s="24" t="s">
        <v>84</v>
      </c>
      <c r="Z1353" s="23"/>
      <c r="AA1353" s="23"/>
      <c r="AB1353" s="23"/>
      <c r="AC1353" s="24" t="s">
        <v>85</v>
      </c>
      <c r="AD1353" s="22"/>
      <c r="AE1353" s="22"/>
      <c r="AF1353" s="22"/>
      <c r="AG1353" s="22"/>
      <c r="AH1353" s="23"/>
      <c r="AI1353" s="24" t="s">
        <v>86</v>
      </c>
      <c r="AJ1353" s="23"/>
      <c r="AK1353" s="23"/>
      <c r="AL1353" s="22"/>
    </row>
    <row r="1354" spans="2:46" ht="18.649999999999999" customHeight="1" thickBot="1">
      <c r="B1354" s="11"/>
      <c r="D1354" s="217" t="s">
        <v>55</v>
      </c>
      <c r="E1354" s="218"/>
      <c r="F1354" s="219" t="s">
        <v>56</v>
      </c>
      <c r="G1354" s="220"/>
      <c r="H1354" s="204"/>
      <c r="I1354" s="217" t="s">
        <v>87</v>
      </c>
      <c r="J1354" s="218"/>
      <c r="K1354" s="219" t="s">
        <v>88</v>
      </c>
      <c r="L1354" s="220"/>
      <c r="M1354" s="23"/>
      <c r="N1354" s="213" t="s">
        <v>57</v>
      </c>
      <c r="O1354" s="214"/>
      <c r="P1354" s="215" t="s">
        <v>58</v>
      </c>
      <c r="Q1354" s="216"/>
      <c r="R1354" s="23"/>
      <c r="S1354" s="217" t="s">
        <v>59</v>
      </c>
      <c r="T1354" s="218"/>
      <c r="U1354" s="219" t="s">
        <v>60</v>
      </c>
      <c r="V1354" s="220"/>
      <c r="W1354" s="22"/>
      <c r="X1354" s="213" t="s">
        <v>61</v>
      </c>
      <c r="Y1354" s="214"/>
      <c r="Z1354" s="215" t="s">
        <v>62</v>
      </c>
      <c r="AA1354" s="216"/>
      <c r="AB1354" s="22"/>
      <c r="AC1354" s="217" t="s">
        <v>63</v>
      </c>
      <c r="AD1354" s="218"/>
      <c r="AE1354" s="219" t="s">
        <v>89</v>
      </c>
      <c r="AF1354" s="220"/>
      <c r="AG1354" s="22"/>
      <c r="AH1354" s="213" t="s">
        <v>64</v>
      </c>
      <c r="AI1354" s="214"/>
      <c r="AJ1354" s="215" t="s">
        <v>65</v>
      </c>
      <c r="AK1354" s="216"/>
      <c r="AL1354" s="22"/>
      <c r="AM1354" s="25" t="s">
        <v>2</v>
      </c>
      <c r="AO1354" s="132" t="s">
        <v>41</v>
      </c>
      <c r="AQ1354" s="32"/>
      <c r="AR1354" s="32"/>
      <c r="AS1354" s="32"/>
      <c r="AT1354" s="32"/>
    </row>
    <row r="1355" spans="2:46" ht="18.649999999999999" customHeight="1" thickTop="1" thickBot="1">
      <c r="B1355" s="36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9">
        <f t="shared" ref="L1355" si="6093">IF(0=(1-$J$9*$K$9*$B1355^2),10^14,$B1355*$K$9/(1-$J$9*$K$9*$B1355^2))</f>
        <v>-1.088270466291958</v>
      </c>
      <c r="N1355" s="1">
        <f t="shared" ref="N1355" si="6094">D1355*I1355+F1355*I1358-E1355*J1355-G1355*J1358</f>
        <v>1</v>
      </c>
      <c r="O1355" s="9">
        <f t="shared" ref="O1355" si="6095">(D1355*J1355+E1355*I1355+F1355*J1358+G1355*I1358)</f>
        <v>0</v>
      </c>
      <c r="P1355" s="2">
        <f t="shared" ref="P1355" si="6096">D1355*K1355+F1355*K1358-E1355*L1355-G1355*L1358</f>
        <v>0</v>
      </c>
      <c r="Q1355" s="8">
        <f t="shared" ref="Q1355" si="6097">(D1355*L1355+E1355*K1355+F1355*L1358+G1355*K1358)</f>
        <v>-1.088270466291958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6098">N1355*S1355+P1355*S1358-O1355*T1355-Q1355*T1358</f>
        <v>6.1062142176669436</v>
      </c>
      <c r="Y1355" s="9">
        <f t="shared" ref="Y1355" si="6099">(N1355*T1355+O1355*S1355+P1355*T1358+Q1355*S1358)</f>
        <v>0</v>
      </c>
      <c r="Z1355" s="2">
        <f t="shared" ref="Z1355" si="6100">N1355*U1355+P1355*U1358-O1355*V1355-Q1355*V1358</f>
        <v>0</v>
      </c>
      <c r="AA1355" s="8">
        <f t="shared" ref="AA1355" si="6101">(N1355*V1355+O1355*U1355+P1355*V1358+Q1355*U1358)</f>
        <v>-1.088270466291958</v>
      </c>
      <c r="AB1355" s="22"/>
      <c r="AC1355" s="1">
        <v>1</v>
      </c>
      <c r="AD1355" s="9">
        <v>0</v>
      </c>
      <c r="AE1355" s="2">
        <v>0</v>
      </c>
      <c r="AF1355" s="9">
        <f t="shared" ref="AF1355" si="6102">$B1355*$AE$9</f>
        <v>3.1454772000000002</v>
      </c>
      <c r="AH1355" s="1">
        <f t="shared" ref="AH1355" si="6103">X1355*AC1355+Z1355*AC1358-Y1355*AD1355-AA1355*AD1358</f>
        <v>6.1062142176669436</v>
      </c>
      <c r="AI1355" s="9">
        <f t="shared" ref="AI1355" si="6104">(X1355*AD1355+Y1355*AC1355+Z1355*AD1358+AA1355*AC1358)</f>
        <v>0</v>
      </c>
      <c r="AJ1355" s="2">
        <f t="shared" ref="AJ1355" si="6105">X1355*AE1355+Z1355*AE1358-Y1355*AF1355-AA1355*AF1358</f>
        <v>0</v>
      </c>
      <c r="AK1355" s="8">
        <f t="shared" ref="AK1355" si="6106">(X1355*AF1355+Y1355*AE1355+Z1355*AF1358+AA1355*AE1358)</f>
        <v>18.11868713369525</v>
      </c>
      <c r="AM1355" s="26">
        <f t="shared" ref="AM1355" si="6107">20*LOG((2*$AH$9)/(($AH$9*AH1355+AJ1355+$AH$9*AH1358+AJ1358)^2+($AH$9*AI1355+AK1355+$AH$9*AI1358+AK1358)^2)^0.5)</f>
        <v>-29.504475291034488</v>
      </c>
      <c r="AO1355" s="133">
        <f t="shared" ref="AO1355" si="6108">((AI1355^2+AJ1355^2+AK1355^2+AL1355^2)/(AI1358^2+AJ1358^2+AK1358^2+AL1358^2))^0.5</f>
        <v>0.32024079593275578</v>
      </c>
      <c r="AP1355" s="13"/>
      <c r="AQ1355" s="32"/>
      <c r="AR1355" s="32"/>
      <c r="AS1355" s="32"/>
      <c r="AT1355" s="32"/>
    </row>
    <row r="1356" spans="2:46" ht="18.649999999999999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O1356" s="134"/>
      <c r="AP1356" s="33"/>
      <c r="AQ1356" s="32"/>
      <c r="AR1356" s="32"/>
      <c r="AS1356" s="32"/>
      <c r="AT1356" s="32"/>
    </row>
    <row r="1357" spans="2:46" ht="18.649999999999999" customHeight="1" thickBot="1">
      <c r="D1357" s="209" t="s">
        <v>66</v>
      </c>
      <c r="E1357" s="210"/>
      <c r="F1357" s="211" t="s">
        <v>67</v>
      </c>
      <c r="G1357" s="212"/>
      <c r="H1357" s="204"/>
      <c r="I1357" s="209" t="s">
        <v>68</v>
      </c>
      <c r="J1357" s="210"/>
      <c r="K1357" s="211" t="s">
        <v>69</v>
      </c>
      <c r="L1357" s="212"/>
      <c r="N1357" s="213" t="s">
        <v>70</v>
      </c>
      <c r="O1357" s="214"/>
      <c r="P1357" s="215" t="s">
        <v>71</v>
      </c>
      <c r="Q1357" s="216"/>
      <c r="S1357" s="209" t="s">
        <v>72</v>
      </c>
      <c r="T1357" s="210"/>
      <c r="U1357" s="211" t="s">
        <v>73</v>
      </c>
      <c r="V1357" s="212"/>
      <c r="W1357" s="22"/>
      <c r="X1357" s="213" t="s">
        <v>74</v>
      </c>
      <c r="Y1357" s="214"/>
      <c r="Z1357" s="215" t="s">
        <v>75</v>
      </c>
      <c r="AA1357" s="216"/>
      <c r="AB1357" s="22"/>
      <c r="AC1357" s="209" t="s">
        <v>76</v>
      </c>
      <c r="AD1357" s="210"/>
      <c r="AE1357" s="211" t="s">
        <v>77</v>
      </c>
      <c r="AF1357" s="212"/>
      <c r="AG1357" s="22"/>
      <c r="AH1357" s="213" t="s">
        <v>78</v>
      </c>
      <c r="AI1357" s="214"/>
      <c r="AJ1357" s="215" t="s">
        <v>79</v>
      </c>
      <c r="AK1357" s="216"/>
      <c r="AL1357" s="22"/>
      <c r="AM1357" s="44" t="s">
        <v>6</v>
      </c>
      <c r="AO1357" s="135" t="s">
        <v>42</v>
      </c>
      <c r="AP1357" s="33"/>
      <c r="AQ1357" s="32"/>
      <c r="AR1357" s="32"/>
      <c r="AS1357" s="32"/>
      <c r="AT1357" s="32"/>
    </row>
    <row r="1358" spans="2:46" ht="18.649999999999999" customHeight="1" thickTop="1" thickBot="1">
      <c r="D1358" s="1">
        <v>0</v>
      </c>
      <c r="E1358" s="8">
        <f t="shared" ref="E1358" si="6109">$E$9*$B1355</f>
        <v>2.1988348000000002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6110">D1358*I1355+F1358*I1358-E1358*J1355-G1358*J1358</f>
        <v>0</v>
      </c>
      <c r="O1358" s="9">
        <f t="shared" ref="O1358" si="6111">(D1358*J1355+E1358*I1355+F1358*J1358+G1358*I1358)</f>
        <v>2.1988348000000002</v>
      </c>
      <c r="P1358" s="2">
        <f t="shared" ref="P1358" si="6112">D1358*K1355+F1358*K1358-E1358*L1355-G1358*L1358</f>
        <v>3.3929269730949843</v>
      </c>
      <c r="Q1358" s="8">
        <f t="shared" ref="Q1358" si="6113">(D1358*L1355+E1358*K1355+F1358*L1358+G1358*K1358)</f>
        <v>0</v>
      </c>
      <c r="S1358" s="1">
        <v>0</v>
      </c>
      <c r="T1358" s="8">
        <f t="shared" ref="T1358" si="6114">$T$9*$B1355</f>
        <v>4.6920451999999999</v>
      </c>
      <c r="U1358" s="2">
        <v>1</v>
      </c>
      <c r="V1358" s="8">
        <v>0</v>
      </c>
      <c r="X1358" s="1">
        <f t="shared" ref="X1358" si="6115">N1358*S1355+P1358*S1358-O1358*T1355-Q1358*T1358</f>
        <v>0</v>
      </c>
      <c r="Y1358" s="9">
        <f t="shared" ref="Y1358" si="6116">(N1358*T1355+O1358*S1355+P1358*T1358+Q1358*S1358)</f>
        <v>18.118601518060849</v>
      </c>
      <c r="Z1358" s="2">
        <f t="shared" ref="Z1358" si="6117">N1358*U1355+P1358*U1358-O1358*V1355-Q1358*V1358</f>
        <v>3.3929269730949843</v>
      </c>
      <c r="AA1358" s="8">
        <f t="shared" ref="AA1358" si="6118">(N1358*V1355+O1358*U1355+P1358*V1358+Q1358*U1358)</f>
        <v>0</v>
      </c>
      <c r="AB1358" s="22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6119">X1358*AC1355+Z1358*AC1358-Y1358*AD1355-AA1358*AD1358</f>
        <v>0</v>
      </c>
      <c r="AI1358" s="9">
        <f t="shared" ref="AI1358" si="6120">(X1358*AD1355+Y1358*AC1355+Z1358*AD1358+AA1358*AC1358)</f>
        <v>18.118601518060849</v>
      </c>
      <c r="AJ1358" s="2">
        <f t="shared" ref="AJ1358" si="6121">X1358*AE1355+Z1358*AE1358-Y1358*AF1355-AA1358*AF1358</f>
        <v>-53.598720997850805</v>
      </c>
      <c r="AK1358" s="8">
        <f t="shared" ref="AK1358" si="6122">(X1358*AF1355+Y1358*AE1355+Z1358*AF1358+AA1358*AE1358)</f>
        <v>0</v>
      </c>
      <c r="AM1358" s="45">
        <f t="shared" ref="AM1358" si="6123">(180/PI())*ATAN(-1*(($AH$9*AJ1355+AL1355+$AH$9*AJ1358+AL1358)/($AH$9*AI1355+AK1355+$AH$9*AI1358+AK1358)))</f>
        <v>55.937966053619142</v>
      </c>
      <c r="AO1358" s="206">
        <f t="shared" ref="AO1358" si="6124">20*LOG(((($AH$9*AH1355+AJ1355-$AH$9*AH1358-AJ1358)^2+($AH$9*AI1355+AK1355-$AH$9*AI1358-AK1358)^2)/(($AH$9*AH1355+AJ1355+$AH$9*AH1358+AJ1358)^2+($AH$9*AI1355+AK1355+$AH$9*AI1358+AK1358)^2))^0.5)</f>
        <v>-4.8705755939447695E-3</v>
      </c>
      <c r="AP1358" s="33"/>
      <c r="AQ1358" s="32"/>
      <c r="AR1358" s="32"/>
      <c r="AS1358" s="32"/>
      <c r="AT1358" s="32"/>
    </row>
    <row r="1359" spans="2:46" ht="18.649999999999999" customHeight="1">
      <c r="AO1359" s="33"/>
      <c r="AP1359" s="33"/>
    </row>
    <row r="1360" spans="2:46" ht="18.649999999999999" customHeight="1" thickBot="1">
      <c r="D1360" s="22" t="s">
        <v>80</v>
      </c>
      <c r="E1360" s="22"/>
      <c r="F1360" s="22"/>
      <c r="G1360" s="22"/>
      <c r="H1360" s="22"/>
      <c r="I1360" s="22" t="s">
        <v>81</v>
      </c>
      <c r="J1360" s="22"/>
      <c r="K1360" s="22"/>
      <c r="L1360" s="22"/>
      <c r="M1360" s="23"/>
      <c r="N1360" s="23"/>
      <c r="O1360" s="24" t="s">
        <v>82</v>
      </c>
      <c r="P1360" s="23"/>
      <c r="Q1360" s="23"/>
      <c r="R1360" s="23"/>
      <c r="S1360" s="22"/>
      <c r="T1360" s="22" t="s">
        <v>83</v>
      </c>
      <c r="U1360" s="23"/>
      <c r="V1360" s="23"/>
      <c r="W1360" s="23"/>
      <c r="X1360" s="23"/>
      <c r="Y1360" s="24" t="s">
        <v>84</v>
      </c>
      <c r="Z1360" s="23"/>
      <c r="AA1360" s="23"/>
      <c r="AB1360" s="23"/>
      <c r="AC1360" s="24" t="s">
        <v>85</v>
      </c>
      <c r="AD1360" s="22"/>
      <c r="AE1360" s="22"/>
      <c r="AF1360" s="22"/>
      <c r="AG1360" s="22"/>
      <c r="AH1360" s="23"/>
      <c r="AI1360" s="24" t="s">
        <v>86</v>
      </c>
      <c r="AJ1360" s="23"/>
      <c r="AK1360" s="23"/>
      <c r="AL1360" s="22"/>
    </row>
    <row r="1361" spans="2:46" ht="18.649999999999999" customHeight="1" thickBot="1">
      <c r="B1361" s="11"/>
      <c r="D1361" s="217" t="s">
        <v>55</v>
      </c>
      <c r="E1361" s="218"/>
      <c r="F1361" s="219" t="s">
        <v>56</v>
      </c>
      <c r="G1361" s="220"/>
      <c r="H1361" s="204"/>
      <c r="I1361" s="217" t="s">
        <v>87</v>
      </c>
      <c r="J1361" s="218"/>
      <c r="K1361" s="219" t="s">
        <v>88</v>
      </c>
      <c r="L1361" s="220"/>
      <c r="M1361" s="23"/>
      <c r="N1361" s="213" t="s">
        <v>57</v>
      </c>
      <c r="O1361" s="214"/>
      <c r="P1361" s="215" t="s">
        <v>58</v>
      </c>
      <c r="Q1361" s="216"/>
      <c r="R1361" s="23"/>
      <c r="S1361" s="217" t="s">
        <v>59</v>
      </c>
      <c r="T1361" s="218"/>
      <c r="U1361" s="219" t="s">
        <v>60</v>
      </c>
      <c r="V1361" s="220"/>
      <c r="W1361" s="22"/>
      <c r="X1361" s="213" t="s">
        <v>61</v>
      </c>
      <c r="Y1361" s="214"/>
      <c r="Z1361" s="215" t="s">
        <v>62</v>
      </c>
      <c r="AA1361" s="216"/>
      <c r="AB1361" s="22"/>
      <c r="AC1361" s="217" t="s">
        <v>63</v>
      </c>
      <c r="AD1361" s="218"/>
      <c r="AE1361" s="219" t="s">
        <v>89</v>
      </c>
      <c r="AF1361" s="220"/>
      <c r="AG1361" s="22"/>
      <c r="AH1361" s="213" t="s">
        <v>64</v>
      </c>
      <c r="AI1361" s="214"/>
      <c r="AJ1361" s="215" t="s">
        <v>65</v>
      </c>
      <c r="AK1361" s="216"/>
      <c r="AL1361" s="22"/>
      <c r="AM1361" s="25" t="s">
        <v>2</v>
      </c>
      <c r="AO1361" s="132" t="s">
        <v>41</v>
      </c>
      <c r="AQ1361" s="32"/>
      <c r="AR1361" s="32"/>
      <c r="AS1361" s="32"/>
      <c r="AT1361" s="32"/>
    </row>
    <row r="1362" spans="2:46" ht="18.649999999999999" customHeight="1" thickTop="1" thickBot="1">
      <c r="B1362" s="36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9">
        <f t="shared" ref="L1362" si="6125">IF(0=(1-$J$9*$K$9*$B1362^2),10^14,$B1362*$K$9/(1-$J$9*$K$9*$B1362^2))</f>
        <v>-1.0794808586905604</v>
      </c>
      <c r="N1362" s="1">
        <f t="shared" ref="N1362" si="6126">D1362*I1362+F1362*I1365-E1362*J1362-G1362*J1365</f>
        <v>1</v>
      </c>
      <c r="O1362" s="9">
        <f t="shared" ref="O1362" si="6127">(D1362*J1362+E1362*I1362+F1362*J1365+G1362*I1365)</f>
        <v>0</v>
      </c>
      <c r="P1362" s="2">
        <f t="shared" ref="P1362" si="6128">D1362*K1362+F1362*K1365-E1362*L1362-G1362*L1365</f>
        <v>0</v>
      </c>
      <c r="Q1362" s="8">
        <f t="shared" ref="Q1362" si="6129">(D1362*L1362+E1362*K1362+F1362*L1365+G1362*K1365)</f>
        <v>-1.0794808586905604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6130">N1362*S1362+P1362*S1365-O1362*T1362-Q1362*T1365</f>
        <v>6.0910810896630405</v>
      </c>
      <c r="Y1362" s="9">
        <f t="shared" ref="Y1362" si="6131">(N1362*T1362+O1362*S1362+P1362*T1365+Q1362*S1365)</f>
        <v>0</v>
      </c>
      <c r="Z1362" s="2">
        <f t="shared" ref="Z1362" si="6132">N1362*U1362+P1362*U1365-O1362*V1362-Q1362*V1365</f>
        <v>0</v>
      </c>
      <c r="AA1362" s="8">
        <f t="shared" ref="AA1362" si="6133">(N1362*V1362+O1362*U1362+P1362*V1365+Q1362*U1365)</f>
        <v>-1.0794808586905604</v>
      </c>
      <c r="AB1362" s="22"/>
      <c r="AC1362" s="1">
        <v>1</v>
      </c>
      <c r="AD1362" s="9">
        <v>0</v>
      </c>
      <c r="AE1362" s="2">
        <v>0</v>
      </c>
      <c r="AF1362" s="9">
        <f t="shared" ref="AF1362" si="6134">$B1362*$AE$9</f>
        <v>3.1616909999999998</v>
      </c>
      <c r="AH1362" s="1">
        <f t="shared" ref="AH1362" si="6135">X1362*AC1362+Z1362*AC1365-Y1362*AD1362-AA1362*AD1365</f>
        <v>6.0910810896630405</v>
      </c>
      <c r="AI1362" s="9">
        <f t="shared" ref="AI1362" si="6136">(X1362*AD1362+Y1362*AC1362+Z1362*AD1365+AA1362*AC1365)</f>
        <v>0</v>
      </c>
      <c r="AJ1362" s="2">
        <f t="shared" ref="AJ1362" si="6137">X1362*AE1362+Z1362*AE1365-Y1362*AF1362-AA1362*AF1365</f>
        <v>0</v>
      </c>
      <c r="AK1362" s="8">
        <f t="shared" ref="AK1362" si="6138">(X1362*AF1362+Y1362*AE1362+Z1362*AF1365+AA1362*AE1365)</f>
        <v>18.178635402767267</v>
      </c>
      <c r="AM1362" s="26">
        <f t="shared" ref="AM1362" si="6139">20*LOG((2*$AH$9)/(($AH$9*AH1362+AJ1362+$AH$9*AH1365+AJ1365)^2+($AH$9*AI1362+AK1362+$AH$9*AI1365+AK1365)^2)^0.5)</f>
        <v>-29.573266991942507</v>
      </c>
      <c r="AO1362" s="133">
        <f t="shared" ref="AO1362" si="6140">((AI1362^2+AJ1362^2+AK1362^2+AL1362^2)/(AI1365^2+AJ1365^2+AK1365^2+AL1365^2))^0.5</f>
        <v>0.31857588392040065</v>
      </c>
      <c r="AP1362" s="13"/>
      <c r="AQ1362" s="32"/>
      <c r="AR1362" s="32"/>
      <c r="AS1362" s="32"/>
      <c r="AT1362" s="32"/>
    </row>
    <row r="1363" spans="2:46" ht="18.649999999999999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O1363" s="134"/>
      <c r="AP1363" s="33"/>
      <c r="AQ1363" s="32"/>
      <c r="AR1363" s="32"/>
      <c r="AS1363" s="32"/>
      <c r="AT1363" s="32"/>
    </row>
    <row r="1364" spans="2:46" ht="18.649999999999999" customHeight="1" thickBot="1">
      <c r="D1364" s="209" t="s">
        <v>66</v>
      </c>
      <c r="E1364" s="210"/>
      <c r="F1364" s="211" t="s">
        <v>67</v>
      </c>
      <c r="G1364" s="212"/>
      <c r="H1364" s="204"/>
      <c r="I1364" s="209" t="s">
        <v>68</v>
      </c>
      <c r="J1364" s="210"/>
      <c r="K1364" s="211" t="s">
        <v>69</v>
      </c>
      <c r="L1364" s="212"/>
      <c r="N1364" s="213" t="s">
        <v>70</v>
      </c>
      <c r="O1364" s="214"/>
      <c r="P1364" s="215" t="s">
        <v>71</v>
      </c>
      <c r="Q1364" s="216"/>
      <c r="S1364" s="209" t="s">
        <v>72</v>
      </c>
      <c r="T1364" s="210"/>
      <c r="U1364" s="211" t="s">
        <v>73</v>
      </c>
      <c r="V1364" s="212"/>
      <c r="W1364" s="22"/>
      <c r="X1364" s="213" t="s">
        <v>74</v>
      </c>
      <c r="Y1364" s="214"/>
      <c r="Z1364" s="215" t="s">
        <v>75</v>
      </c>
      <c r="AA1364" s="216"/>
      <c r="AB1364" s="22"/>
      <c r="AC1364" s="209" t="s">
        <v>76</v>
      </c>
      <c r="AD1364" s="210"/>
      <c r="AE1364" s="211" t="s">
        <v>77</v>
      </c>
      <c r="AF1364" s="212"/>
      <c r="AG1364" s="22"/>
      <c r="AH1364" s="213" t="s">
        <v>78</v>
      </c>
      <c r="AI1364" s="214"/>
      <c r="AJ1364" s="215" t="s">
        <v>79</v>
      </c>
      <c r="AK1364" s="216"/>
      <c r="AL1364" s="22"/>
      <c r="AM1364" s="44" t="s">
        <v>6</v>
      </c>
      <c r="AO1364" s="135" t="s">
        <v>42</v>
      </c>
      <c r="AP1364" s="33"/>
      <c r="AQ1364" s="32"/>
      <c r="AR1364" s="32"/>
      <c r="AS1364" s="32"/>
      <c r="AT1364" s="32"/>
    </row>
    <row r="1365" spans="2:46" ht="18.649999999999999" customHeight="1" thickTop="1" thickBot="1">
      <c r="D1365" s="1">
        <v>0</v>
      </c>
      <c r="E1365" s="8">
        <f t="shared" ref="E1365" si="6141">$E$9*$B1362</f>
        <v>2.2101690000000001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6142">D1365*I1362+F1365*I1365-E1365*J1362-G1365*J1365</f>
        <v>0</v>
      </c>
      <c r="O1365" s="9">
        <f t="shared" ref="O1365" si="6143">(D1365*J1362+E1365*I1362+F1365*J1365+G1365*I1365)</f>
        <v>2.2101690000000001</v>
      </c>
      <c r="P1365" s="2">
        <f t="shared" ref="P1365" si="6144">D1365*K1362+F1365*K1365-E1365*L1362-G1365*L1365</f>
        <v>3.3858351299712575</v>
      </c>
      <c r="Q1365" s="8">
        <f t="shared" ref="Q1365" si="6145">(D1365*L1362+E1365*K1362+F1365*L1365+G1365*K1365)</f>
        <v>0</v>
      </c>
      <c r="S1365" s="1">
        <v>0</v>
      </c>
      <c r="T1365" s="8">
        <f t="shared" ref="T1365" si="6146">$T$9*$B1362</f>
        <v>4.7162309999999996</v>
      </c>
      <c r="U1365" s="2">
        <v>1</v>
      </c>
      <c r="V1365" s="8">
        <v>0</v>
      </c>
      <c r="X1365" s="1">
        <f t="shared" ref="X1365" si="6147">N1365*S1362+P1365*S1365-O1365*T1362-Q1365*T1365</f>
        <v>0</v>
      </c>
      <c r="Y1365" s="9">
        <f t="shared" ref="Y1365" si="6148">(N1365*T1362+O1365*S1362+P1365*T1365+Q1365*S1365)</f>
        <v>18.178549600859473</v>
      </c>
      <c r="Z1365" s="2">
        <f t="shared" ref="Z1365" si="6149">N1365*U1362+P1365*U1365-O1365*V1362-Q1365*V1365</f>
        <v>3.3858351299712575</v>
      </c>
      <c r="AA1365" s="8">
        <f t="shared" ref="AA1365" si="6150">(N1365*V1362+O1365*U1362+P1365*V1365+Q1365*U1365)</f>
        <v>0</v>
      </c>
      <c r="AB1365" s="22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6151">X1365*AC1362+Z1365*AC1365-Y1365*AD1362-AA1365*AD1365</f>
        <v>0</v>
      </c>
      <c r="AI1365" s="9">
        <f t="shared" ref="AI1365" si="6152">(X1365*AD1362+Y1365*AC1362+Z1365*AD1365+AA1365*AC1365)</f>
        <v>18.178549600859473</v>
      </c>
      <c r="AJ1365" s="2">
        <f t="shared" ref="AJ1365" si="6153">X1365*AE1362+Z1365*AE1365-Y1365*AF1362-AA1365*AF1365</f>
        <v>-54.089121536119727</v>
      </c>
      <c r="AK1365" s="8">
        <f t="shared" ref="AK1365" si="6154">(X1365*AF1362+Y1365*AE1362+Z1365*AF1365+AA1365*AE1365)</f>
        <v>0</v>
      </c>
      <c r="AM1365" s="45">
        <f t="shared" ref="AM1365" si="6155">(180/PI())*ATAN(-1*(($AH$9*AJ1362+AL1362+$AH$9*AJ1365+AL1365)/($AH$9*AI1362+AK1362+$AH$9*AI1365+AK1365)))</f>
        <v>56.092116577021677</v>
      </c>
      <c r="AO1365" s="206">
        <f t="shared" ref="AO1365" si="6156">20*LOG(((($AH$9*AH1362+AJ1362-$AH$9*AH1365-AJ1365)^2+($AH$9*AI1362+AK1362-$AH$9*AI1365-AK1365)^2)/(($AH$9*AH1362+AJ1362+$AH$9*AH1365+AJ1365)^2+($AH$9*AI1362+AK1362+$AH$9*AI1365+AK1365)^2))^0.5)</f>
        <v>-4.7939918309031293E-3</v>
      </c>
      <c r="AP1365" s="33"/>
      <c r="AQ1365" s="32"/>
      <c r="AR1365" s="32"/>
      <c r="AS1365" s="32"/>
      <c r="AT1365" s="32"/>
    </row>
    <row r="1366" spans="2:46" ht="18.649999999999999" customHeight="1">
      <c r="AO1366" s="33"/>
      <c r="AP1366" s="33"/>
    </row>
    <row r="1367" spans="2:46" ht="18.649999999999999" customHeight="1" thickBot="1">
      <c r="D1367" s="22" t="s">
        <v>80</v>
      </c>
      <c r="E1367" s="22"/>
      <c r="F1367" s="22"/>
      <c r="G1367" s="22"/>
      <c r="H1367" s="22"/>
      <c r="I1367" s="22" t="s">
        <v>81</v>
      </c>
      <c r="J1367" s="22"/>
      <c r="K1367" s="22"/>
      <c r="L1367" s="22"/>
      <c r="M1367" s="23"/>
      <c r="N1367" s="23"/>
      <c r="O1367" s="24" t="s">
        <v>82</v>
      </c>
      <c r="P1367" s="23"/>
      <c r="Q1367" s="23"/>
      <c r="R1367" s="23"/>
      <c r="S1367" s="22"/>
      <c r="T1367" s="22" t="s">
        <v>83</v>
      </c>
      <c r="U1367" s="23"/>
      <c r="V1367" s="23"/>
      <c r="W1367" s="23"/>
      <c r="X1367" s="23"/>
      <c r="Y1367" s="24" t="s">
        <v>84</v>
      </c>
      <c r="Z1367" s="23"/>
      <c r="AA1367" s="23"/>
      <c r="AB1367" s="23"/>
      <c r="AC1367" s="24" t="s">
        <v>85</v>
      </c>
      <c r="AD1367" s="22"/>
      <c r="AE1367" s="22"/>
      <c r="AF1367" s="22"/>
      <c r="AG1367" s="22"/>
      <c r="AH1367" s="23"/>
      <c r="AI1367" s="24" t="s">
        <v>86</v>
      </c>
      <c r="AJ1367" s="23"/>
      <c r="AK1367" s="23"/>
      <c r="AL1367" s="22"/>
    </row>
    <row r="1368" spans="2:46" ht="18.649999999999999" customHeight="1" thickBot="1">
      <c r="B1368" s="11"/>
      <c r="D1368" s="217" t="s">
        <v>55</v>
      </c>
      <c r="E1368" s="218"/>
      <c r="F1368" s="219" t="s">
        <v>56</v>
      </c>
      <c r="G1368" s="220"/>
      <c r="H1368" s="204"/>
      <c r="I1368" s="217" t="s">
        <v>87</v>
      </c>
      <c r="J1368" s="218"/>
      <c r="K1368" s="219" t="s">
        <v>88</v>
      </c>
      <c r="L1368" s="220"/>
      <c r="M1368" s="23"/>
      <c r="N1368" s="213" t="s">
        <v>57</v>
      </c>
      <c r="O1368" s="214"/>
      <c r="P1368" s="215" t="s">
        <v>58</v>
      </c>
      <c r="Q1368" s="216"/>
      <c r="R1368" s="23"/>
      <c r="S1368" s="217" t="s">
        <v>59</v>
      </c>
      <c r="T1368" s="218"/>
      <c r="U1368" s="219" t="s">
        <v>60</v>
      </c>
      <c r="V1368" s="220"/>
      <c r="W1368" s="22"/>
      <c r="X1368" s="213" t="s">
        <v>61</v>
      </c>
      <c r="Y1368" s="214"/>
      <c r="Z1368" s="215" t="s">
        <v>62</v>
      </c>
      <c r="AA1368" s="216"/>
      <c r="AB1368" s="22"/>
      <c r="AC1368" s="217" t="s">
        <v>63</v>
      </c>
      <c r="AD1368" s="218"/>
      <c r="AE1368" s="219" t="s">
        <v>89</v>
      </c>
      <c r="AF1368" s="220"/>
      <c r="AG1368" s="22"/>
      <c r="AH1368" s="213" t="s">
        <v>64</v>
      </c>
      <c r="AI1368" s="214"/>
      <c r="AJ1368" s="215" t="s">
        <v>65</v>
      </c>
      <c r="AK1368" s="216"/>
      <c r="AL1368" s="22"/>
      <c r="AM1368" s="25" t="s">
        <v>2</v>
      </c>
      <c r="AO1368" s="132" t="s">
        <v>41</v>
      </c>
      <c r="AQ1368" s="32"/>
      <c r="AR1368" s="32"/>
      <c r="AS1368" s="32"/>
      <c r="AT1368" s="32"/>
    </row>
    <row r="1369" spans="2:46" ht="18.649999999999999" customHeight="1" thickTop="1" thickBot="1">
      <c r="B1369" s="36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9">
        <f t="shared" ref="L1369" si="6157">IF(0=(1-$J$9*$K$9*$B1369^2),10^14,$B1369*$K$9/(1-$J$9*$K$9*$B1369^2))</f>
        <v>-1.0708481161725207</v>
      </c>
      <c r="N1369" s="1">
        <f t="shared" ref="N1369" si="6158">D1369*I1369+F1369*I1372-E1369*J1369-G1369*J1372</f>
        <v>1</v>
      </c>
      <c r="O1369" s="9">
        <f t="shared" ref="O1369" si="6159">(D1369*J1369+E1369*I1369+F1369*J1372+G1369*I1372)</f>
        <v>0</v>
      </c>
      <c r="P1369" s="2">
        <f t="shared" ref="P1369" si="6160">D1369*K1369+F1369*K1372-E1369*L1369-G1369*L1372</f>
        <v>0</v>
      </c>
      <c r="Q1369" s="8">
        <f t="shared" ref="Q1369" si="6161">(D1369*L1369+E1369*K1369+F1369*L1372+G1369*K1372)</f>
        <v>-1.0708481161725207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6162">N1369*S1369+P1369*S1372-O1369*T1369-Q1369*T1372</f>
        <v>6.0762664001525692</v>
      </c>
      <c r="Y1369" s="9">
        <f t="shared" ref="Y1369" si="6163">(N1369*T1369+O1369*S1369+P1369*T1372+Q1369*S1372)</f>
        <v>0</v>
      </c>
      <c r="Z1369" s="2">
        <f t="shared" ref="Z1369" si="6164">N1369*U1369+P1369*U1372-O1369*V1369-Q1369*V1372</f>
        <v>0</v>
      </c>
      <c r="AA1369" s="8">
        <f t="shared" ref="AA1369" si="6165">(N1369*V1369+O1369*U1369+P1369*V1372+Q1369*U1372)</f>
        <v>-1.0708481161725207</v>
      </c>
      <c r="AB1369" s="22"/>
      <c r="AC1369" s="1">
        <v>1</v>
      </c>
      <c r="AD1369" s="9">
        <v>0</v>
      </c>
      <c r="AE1369" s="2">
        <v>0</v>
      </c>
      <c r="AF1369" s="9">
        <f t="shared" ref="AF1369" si="6166">$B1369*$AE$9</f>
        <v>3.1779047999999999</v>
      </c>
      <c r="AH1369" s="1">
        <f t="shared" ref="AH1369" si="6167">X1369*AC1369+Z1369*AC1372-Y1369*AD1369-AA1369*AD1372</f>
        <v>6.0762664001525692</v>
      </c>
      <c r="AI1369" s="9">
        <f t="shared" ref="AI1369" si="6168">(X1369*AD1369+Y1369*AC1369+Z1369*AD1372+AA1369*AC1372)</f>
        <v>0</v>
      </c>
      <c r="AJ1369" s="2">
        <f t="shared" ref="AJ1369" si="6169">X1369*AE1369+Z1369*AE1372-Y1369*AF1369-AA1369*AF1372</f>
        <v>0</v>
      </c>
      <c r="AK1369" s="8">
        <f t="shared" ref="AK1369" si="6170">(X1369*AF1369+Y1369*AE1369+Z1369*AF1372+AA1369*AE1372)</f>
        <v>18.238948042951048</v>
      </c>
      <c r="AM1369" s="26">
        <f t="shared" ref="AM1369" si="6171">20*LOG((2*$AH$9)/(($AH$9*AH1369+AJ1369+$AH$9*AH1372+AJ1372)^2+($AH$9*AI1369+AK1369+$AH$9*AI1372+AK1372)^2)^0.5)</f>
        <v>-29.641986640455229</v>
      </c>
      <c r="AO1369" s="133">
        <f t="shared" ref="AO1369" si="6172">((AI1369^2+AJ1369^2+AK1369^2+AL1369^2)/(AI1372^2+AJ1372^2+AK1372^2+AL1372^2))^0.5</f>
        <v>0.31692828870250678</v>
      </c>
      <c r="AP1369" s="13"/>
      <c r="AQ1369" s="32"/>
      <c r="AR1369" s="32"/>
      <c r="AS1369" s="32"/>
      <c r="AT1369" s="32"/>
    </row>
    <row r="1370" spans="2:46" ht="18.649999999999999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O1370" s="134"/>
      <c r="AP1370" s="33"/>
      <c r="AQ1370" s="32"/>
      <c r="AR1370" s="32"/>
      <c r="AS1370" s="32"/>
      <c r="AT1370" s="32"/>
    </row>
    <row r="1371" spans="2:46" ht="18.649999999999999" customHeight="1" thickBot="1">
      <c r="D1371" s="209" t="s">
        <v>66</v>
      </c>
      <c r="E1371" s="210"/>
      <c r="F1371" s="211" t="s">
        <v>67</v>
      </c>
      <c r="G1371" s="212"/>
      <c r="H1371" s="204"/>
      <c r="I1371" s="209" t="s">
        <v>68</v>
      </c>
      <c r="J1371" s="210"/>
      <c r="K1371" s="211" t="s">
        <v>69</v>
      </c>
      <c r="L1371" s="212"/>
      <c r="N1371" s="213" t="s">
        <v>70</v>
      </c>
      <c r="O1371" s="214"/>
      <c r="P1371" s="215" t="s">
        <v>71</v>
      </c>
      <c r="Q1371" s="216"/>
      <c r="S1371" s="209" t="s">
        <v>72</v>
      </c>
      <c r="T1371" s="210"/>
      <c r="U1371" s="211" t="s">
        <v>73</v>
      </c>
      <c r="V1371" s="212"/>
      <c r="W1371" s="22"/>
      <c r="X1371" s="213" t="s">
        <v>74</v>
      </c>
      <c r="Y1371" s="214"/>
      <c r="Z1371" s="215" t="s">
        <v>75</v>
      </c>
      <c r="AA1371" s="216"/>
      <c r="AB1371" s="22"/>
      <c r="AC1371" s="209" t="s">
        <v>76</v>
      </c>
      <c r="AD1371" s="210"/>
      <c r="AE1371" s="211" t="s">
        <v>77</v>
      </c>
      <c r="AF1371" s="212"/>
      <c r="AG1371" s="22"/>
      <c r="AH1371" s="213" t="s">
        <v>78</v>
      </c>
      <c r="AI1371" s="214"/>
      <c r="AJ1371" s="215" t="s">
        <v>79</v>
      </c>
      <c r="AK1371" s="216"/>
      <c r="AL1371" s="22"/>
      <c r="AM1371" s="44" t="s">
        <v>6</v>
      </c>
      <c r="AO1371" s="135" t="s">
        <v>42</v>
      </c>
      <c r="AP1371" s="33"/>
      <c r="AQ1371" s="32"/>
      <c r="AR1371" s="32"/>
      <c r="AS1371" s="32"/>
      <c r="AT1371" s="32"/>
    </row>
    <row r="1372" spans="2:46" ht="18.649999999999999" customHeight="1" thickTop="1" thickBot="1">
      <c r="D1372" s="1">
        <v>0</v>
      </c>
      <c r="E1372" s="8">
        <f t="shared" ref="E1372" si="6173">$E$9*$B1369</f>
        <v>2.2215032000000003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6174">D1372*I1369+F1372*I1372-E1372*J1369-G1372*J1372</f>
        <v>0</v>
      </c>
      <c r="O1372" s="9">
        <f t="shared" ref="O1372" si="6175">(D1372*J1369+E1372*I1369+F1372*J1372+G1372*I1372)</f>
        <v>2.2215032000000003</v>
      </c>
      <c r="P1372" s="2">
        <f t="shared" ref="P1372" si="6176">D1372*K1369+F1372*K1372-E1372*L1369-G1372*L1372</f>
        <v>3.3788925167912272</v>
      </c>
      <c r="Q1372" s="8">
        <f t="shared" ref="Q1372" si="6177">(D1372*L1369+E1372*K1369+F1372*L1372+G1372*K1372)</f>
        <v>0</v>
      </c>
      <c r="S1372" s="1">
        <v>0</v>
      </c>
      <c r="T1372" s="8">
        <f t="shared" ref="T1372" si="6178">$T$9*$B1369</f>
        <v>4.7404168000000002</v>
      </c>
      <c r="U1372" s="2">
        <v>1</v>
      </c>
      <c r="V1372" s="8">
        <v>0</v>
      </c>
      <c r="X1372" s="1">
        <f t="shared" ref="X1372" si="6179">N1372*S1369+P1372*S1372-O1372*T1369-Q1372*T1372</f>
        <v>0</v>
      </c>
      <c r="Y1372" s="9">
        <f t="shared" ref="Y1372" si="6180">(N1372*T1369+O1372*S1369+P1372*T1372+Q1372*S1372)</f>
        <v>18.238862051991418</v>
      </c>
      <c r="Z1372" s="2">
        <f t="shared" ref="Z1372" si="6181">N1372*U1369+P1372*U1372-O1372*V1369-Q1372*V1372</f>
        <v>3.3788925167912272</v>
      </c>
      <c r="AA1372" s="8">
        <f t="shared" ref="AA1372" si="6182">(N1372*V1369+O1372*U1369+P1372*V1372+Q1372*U1372)</f>
        <v>0</v>
      </c>
      <c r="AB1372" s="22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6183">X1372*AC1369+Z1372*AC1372-Y1372*AD1369-AA1372*AD1372</f>
        <v>0</v>
      </c>
      <c r="AI1372" s="9">
        <f t="shared" ref="AI1372" si="6184">(X1372*AD1369+Y1372*AC1369+Z1372*AD1372+AA1372*AC1372)</f>
        <v>18.238862051991418</v>
      </c>
      <c r="AJ1372" s="2">
        <f t="shared" ref="AJ1372" si="6185">X1372*AE1369+Z1372*AE1372-Y1372*AF1369-AA1372*AF1372</f>
        <v>-54.582474744770153</v>
      </c>
      <c r="AK1372" s="8">
        <f t="shared" ref="AK1372" si="6186">(X1372*AF1369+Y1372*AE1369+Z1372*AF1372+AA1372*AE1372)</f>
        <v>0</v>
      </c>
      <c r="AM1372" s="45">
        <f t="shared" ref="AM1372" si="6187">(180/PI())*ATAN(-1*(($AH$9*AJ1369+AL1369+$AH$9*AJ1372+AL1372)/($AH$9*AI1369+AK1369+$AH$9*AI1372+AK1372)))</f>
        <v>56.244944675105792</v>
      </c>
      <c r="AO1372" s="206">
        <f t="shared" ref="AO1372" si="6188">20*LOG(((($AH$9*AH1369+AJ1369-$AH$9*AH1372-AJ1372)^2+($AH$9*AI1369+AK1369-$AH$9*AI1372-AK1372)^2)/(($AH$9*AH1369+AJ1369+$AH$9*AH1372+AJ1372)^2+($AH$9*AI1369+AK1369+$AH$9*AI1372+AK1372)^2))^0.5)</f>
        <v>-4.7186912350598593E-3</v>
      </c>
      <c r="AP1372" s="33"/>
      <c r="AQ1372" s="32"/>
      <c r="AR1372" s="32"/>
      <c r="AS1372" s="32"/>
      <c r="AT1372" s="32"/>
    </row>
    <row r="1373" spans="2:46" ht="18.649999999999999" customHeight="1">
      <c r="AO1373" s="33"/>
      <c r="AP1373" s="33"/>
    </row>
    <row r="1374" spans="2:46" ht="18.649999999999999" customHeight="1" thickBot="1">
      <c r="D1374" s="22" t="s">
        <v>80</v>
      </c>
      <c r="E1374" s="22"/>
      <c r="F1374" s="22"/>
      <c r="G1374" s="22"/>
      <c r="H1374" s="22"/>
      <c r="I1374" s="22" t="s">
        <v>81</v>
      </c>
      <c r="J1374" s="22"/>
      <c r="K1374" s="22"/>
      <c r="L1374" s="22"/>
      <c r="M1374" s="23"/>
      <c r="N1374" s="23"/>
      <c r="O1374" s="24" t="s">
        <v>82</v>
      </c>
      <c r="P1374" s="23"/>
      <c r="Q1374" s="23"/>
      <c r="R1374" s="23"/>
      <c r="S1374" s="22"/>
      <c r="T1374" s="22" t="s">
        <v>83</v>
      </c>
      <c r="U1374" s="23"/>
      <c r="V1374" s="23"/>
      <c r="W1374" s="23"/>
      <c r="X1374" s="23"/>
      <c r="Y1374" s="24" t="s">
        <v>84</v>
      </c>
      <c r="Z1374" s="23"/>
      <c r="AA1374" s="23"/>
      <c r="AB1374" s="23"/>
      <c r="AC1374" s="24" t="s">
        <v>85</v>
      </c>
      <c r="AD1374" s="22"/>
      <c r="AE1374" s="22"/>
      <c r="AF1374" s="22"/>
      <c r="AG1374" s="22"/>
      <c r="AH1374" s="23"/>
      <c r="AI1374" s="24" t="s">
        <v>86</v>
      </c>
      <c r="AJ1374" s="23"/>
      <c r="AK1374" s="23"/>
      <c r="AL1374" s="22"/>
    </row>
    <row r="1375" spans="2:46" ht="18.649999999999999" customHeight="1" thickBot="1">
      <c r="B1375" s="11"/>
      <c r="D1375" s="217" t="s">
        <v>55</v>
      </c>
      <c r="E1375" s="218"/>
      <c r="F1375" s="219" t="s">
        <v>56</v>
      </c>
      <c r="G1375" s="220"/>
      <c r="H1375" s="204"/>
      <c r="I1375" s="217" t="s">
        <v>87</v>
      </c>
      <c r="J1375" s="218"/>
      <c r="K1375" s="219" t="s">
        <v>88</v>
      </c>
      <c r="L1375" s="220"/>
      <c r="M1375" s="23"/>
      <c r="N1375" s="213" t="s">
        <v>57</v>
      </c>
      <c r="O1375" s="214"/>
      <c r="P1375" s="215" t="s">
        <v>58</v>
      </c>
      <c r="Q1375" s="216"/>
      <c r="R1375" s="23"/>
      <c r="S1375" s="217" t="s">
        <v>59</v>
      </c>
      <c r="T1375" s="218"/>
      <c r="U1375" s="219" t="s">
        <v>60</v>
      </c>
      <c r="V1375" s="220"/>
      <c r="W1375" s="22"/>
      <c r="X1375" s="213" t="s">
        <v>61</v>
      </c>
      <c r="Y1375" s="214"/>
      <c r="Z1375" s="215" t="s">
        <v>62</v>
      </c>
      <c r="AA1375" s="216"/>
      <c r="AB1375" s="22"/>
      <c r="AC1375" s="217" t="s">
        <v>63</v>
      </c>
      <c r="AD1375" s="218"/>
      <c r="AE1375" s="219" t="s">
        <v>89</v>
      </c>
      <c r="AF1375" s="220"/>
      <c r="AG1375" s="22"/>
      <c r="AH1375" s="213" t="s">
        <v>64</v>
      </c>
      <c r="AI1375" s="214"/>
      <c r="AJ1375" s="215" t="s">
        <v>65</v>
      </c>
      <c r="AK1375" s="216"/>
      <c r="AL1375" s="22"/>
      <c r="AM1375" s="25" t="s">
        <v>2</v>
      </c>
      <c r="AO1375" s="132" t="s">
        <v>41</v>
      </c>
      <c r="AQ1375" s="32"/>
      <c r="AR1375" s="32"/>
      <c r="AS1375" s="32"/>
      <c r="AT1375" s="32"/>
    </row>
    <row r="1376" spans="2:46" ht="18.649999999999999" customHeight="1" thickTop="1" thickBot="1">
      <c r="B1376" s="36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9">
        <f t="shared" ref="L1376" si="6189">IF(0=(1-$J$9*$K$9*$B1376^2),10^14,$B1376*$K$9/(1-$J$9*$K$9*$B1376^2))</f>
        <v>-1.06236788059959</v>
      </c>
      <c r="N1376" s="1">
        <f t="shared" ref="N1376" si="6190">D1376*I1376+F1376*I1379-E1376*J1376-G1376*J1379</f>
        <v>1</v>
      </c>
      <c r="O1376" s="9">
        <f t="shared" ref="O1376" si="6191">(D1376*J1376+E1376*I1376+F1376*J1379+G1376*I1379)</f>
        <v>0</v>
      </c>
      <c r="P1376" s="2">
        <f t="shared" ref="P1376" si="6192">D1376*K1376+F1376*K1379-E1376*L1376-G1376*L1379</f>
        <v>0</v>
      </c>
      <c r="Q1376" s="8">
        <f t="shared" ref="Q1376" si="6193">(D1376*L1376+E1376*K1376+F1376*L1379+G1376*K1379)</f>
        <v>-1.06236788059959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6194">N1376*S1376+P1376*S1379-O1376*T1376-Q1376*T1379</f>
        <v>6.0617607660612958</v>
      </c>
      <c r="Y1376" s="9">
        <f t="shared" ref="Y1376" si="6195">(N1376*T1376+O1376*S1376+P1376*T1379+Q1376*S1379)</f>
        <v>0</v>
      </c>
      <c r="Z1376" s="2">
        <f t="shared" ref="Z1376" si="6196">N1376*U1376+P1376*U1379-O1376*V1376-Q1376*V1379</f>
        <v>0</v>
      </c>
      <c r="AA1376" s="8">
        <f t="shared" ref="AA1376" si="6197">(N1376*V1376+O1376*U1376+P1376*V1379+Q1376*U1379)</f>
        <v>-1.06236788059959</v>
      </c>
      <c r="AB1376" s="22"/>
      <c r="AC1376" s="1">
        <v>1</v>
      </c>
      <c r="AD1376" s="9">
        <v>0</v>
      </c>
      <c r="AE1376" s="2">
        <v>0</v>
      </c>
      <c r="AF1376" s="9">
        <f t="shared" ref="AF1376" si="6198">$B1376*$AE$9</f>
        <v>3.1941185999999999</v>
      </c>
      <c r="AH1376" s="1">
        <f t="shared" ref="AH1376" si="6199">X1376*AC1376+Z1376*AC1379-Y1376*AD1376-AA1376*AD1379</f>
        <v>6.0617607660612958</v>
      </c>
      <c r="AI1376" s="9">
        <f t="shared" ref="AI1376" si="6200">(X1376*AD1376+Y1376*AC1376+Z1376*AD1379+AA1376*AC1379)</f>
        <v>0</v>
      </c>
      <c r="AJ1376" s="2">
        <f t="shared" ref="AJ1376" si="6201">X1376*AE1376+Z1376*AE1379-Y1376*AF1376-AA1376*AF1379</f>
        <v>0</v>
      </c>
      <c r="AK1376" s="8">
        <f t="shared" ref="AK1376" si="6202">(X1376*AF1376+Y1376*AE1376+Z1376*AF1379+AA1376*AE1379)</f>
        <v>18.29961493102704</v>
      </c>
      <c r="AM1376" s="26">
        <f t="shared" ref="AM1376" si="6203">20*LOG((2*$AH$9)/(($AH$9*AH1376+AJ1376+$AH$9*AH1379+AJ1379)^2+($AH$9*AI1376+AK1376+$AH$9*AI1379+AK1379)^2)^0.5)</f>
        <v>-29.710628892875349</v>
      </c>
      <c r="AO1376" s="133">
        <f t="shared" ref="AO1376" si="6204">((AI1376^2+AJ1376^2+AK1376^2+AL1376^2)/(AI1379^2+AJ1379^2+AK1379^2+AL1379^2))^0.5</f>
        <v>0.31529774024491292</v>
      </c>
      <c r="AP1376" s="13"/>
      <c r="AQ1376" s="32"/>
      <c r="AR1376" s="32"/>
      <c r="AS1376" s="32"/>
      <c r="AT1376" s="32"/>
    </row>
    <row r="1377" spans="2:46" ht="18.649999999999999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O1377" s="134"/>
      <c r="AP1377" s="33"/>
      <c r="AQ1377" s="32"/>
      <c r="AR1377" s="32"/>
      <c r="AS1377" s="32"/>
      <c r="AT1377" s="32"/>
    </row>
    <row r="1378" spans="2:46" ht="18.649999999999999" customHeight="1" thickBot="1">
      <c r="D1378" s="209" t="s">
        <v>66</v>
      </c>
      <c r="E1378" s="210"/>
      <c r="F1378" s="211" t="s">
        <v>67</v>
      </c>
      <c r="G1378" s="212"/>
      <c r="H1378" s="204"/>
      <c r="I1378" s="209" t="s">
        <v>68</v>
      </c>
      <c r="J1378" s="210"/>
      <c r="K1378" s="211" t="s">
        <v>69</v>
      </c>
      <c r="L1378" s="212"/>
      <c r="N1378" s="213" t="s">
        <v>70</v>
      </c>
      <c r="O1378" s="214"/>
      <c r="P1378" s="215" t="s">
        <v>71</v>
      </c>
      <c r="Q1378" s="216"/>
      <c r="S1378" s="209" t="s">
        <v>72</v>
      </c>
      <c r="T1378" s="210"/>
      <c r="U1378" s="211" t="s">
        <v>73</v>
      </c>
      <c r="V1378" s="212"/>
      <c r="W1378" s="22"/>
      <c r="X1378" s="213" t="s">
        <v>74</v>
      </c>
      <c r="Y1378" s="214"/>
      <c r="Z1378" s="215" t="s">
        <v>75</v>
      </c>
      <c r="AA1378" s="216"/>
      <c r="AB1378" s="22"/>
      <c r="AC1378" s="209" t="s">
        <v>76</v>
      </c>
      <c r="AD1378" s="210"/>
      <c r="AE1378" s="211" t="s">
        <v>77</v>
      </c>
      <c r="AF1378" s="212"/>
      <c r="AG1378" s="22"/>
      <c r="AH1378" s="213" t="s">
        <v>78</v>
      </c>
      <c r="AI1378" s="214"/>
      <c r="AJ1378" s="215" t="s">
        <v>79</v>
      </c>
      <c r="AK1378" s="216"/>
      <c r="AL1378" s="22"/>
      <c r="AM1378" s="44" t="s">
        <v>6</v>
      </c>
      <c r="AO1378" s="135" t="s">
        <v>42</v>
      </c>
      <c r="AP1378" s="33"/>
      <c r="AQ1378" s="32"/>
      <c r="AR1378" s="32"/>
      <c r="AS1378" s="32"/>
      <c r="AT1378" s="32"/>
    </row>
    <row r="1379" spans="2:46" ht="18.649999999999999" customHeight="1" thickTop="1" thickBot="1">
      <c r="D1379" s="1">
        <v>0</v>
      </c>
      <c r="E1379" s="8">
        <f t="shared" ref="E1379" si="6205">$E$9*$B1376</f>
        <v>2.2328374000000002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6206">D1379*I1376+F1379*I1379-E1379*J1376-G1379*J1379</f>
        <v>0</v>
      </c>
      <c r="O1379" s="9">
        <f t="shared" ref="O1379" si="6207">(D1379*J1376+E1379*I1376+F1379*J1379+G1379*I1379)</f>
        <v>2.2328374000000002</v>
      </c>
      <c r="P1379" s="2">
        <f t="shared" ref="P1379" si="6208">D1379*K1376+F1379*K1379-E1379*L1376-G1379*L1379</f>
        <v>3.372094736361499</v>
      </c>
      <c r="Q1379" s="8">
        <f t="shared" ref="Q1379" si="6209">(D1379*L1376+E1379*K1376+F1379*L1379+G1379*K1379)</f>
        <v>0</v>
      </c>
      <c r="S1379" s="1">
        <v>0</v>
      </c>
      <c r="T1379" s="8">
        <f t="shared" ref="T1379" si="6210">$T$9*$B1376</f>
        <v>4.7646025999999999</v>
      </c>
      <c r="U1379" s="2">
        <v>1</v>
      </c>
      <c r="V1379" s="8">
        <v>0</v>
      </c>
      <c r="X1379" s="1">
        <f t="shared" ref="X1379" si="6211">N1379*S1376+P1379*S1379-O1379*T1376-Q1379*T1379</f>
        <v>0</v>
      </c>
      <c r="Y1379" s="9">
        <f t="shared" ref="Y1379" si="6212">(N1379*T1376+O1379*S1376+P1379*T1379+Q1379*S1379)</f>
        <v>18.299528748314312</v>
      </c>
      <c r="Z1379" s="2">
        <f t="shared" ref="Z1379" si="6213">N1379*U1376+P1379*U1379-O1379*V1376-Q1379*V1379</f>
        <v>3.372094736361499</v>
      </c>
      <c r="AA1379" s="8">
        <f t="shared" ref="AA1379" si="6214">(N1379*V1376+O1379*U1376+P1379*V1379+Q1379*U1379)</f>
        <v>0</v>
      </c>
      <c r="AB1379" s="22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6215">X1379*AC1376+Z1379*AC1379-Y1379*AD1376-AA1379*AD1379</f>
        <v>0</v>
      </c>
      <c r="AI1379" s="9">
        <f t="shared" ref="AI1379" si="6216">(X1379*AD1376+Y1379*AC1376+Z1379*AD1379+AA1379*AC1379)</f>
        <v>18.299528748314312</v>
      </c>
      <c r="AJ1379" s="2">
        <f t="shared" ref="AJ1379" si="6217">X1379*AE1376+Z1379*AE1379-Y1379*AF1376-AA1379*AF1379</f>
        <v>-55.078770409863964</v>
      </c>
      <c r="AK1379" s="8">
        <f t="shared" ref="AK1379" si="6218">(X1379*AF1376+Y1379*AE1376+Z1379*AF1379+AA1379*AE1379)</f>
        <v>0</v>
      </c>
      <c r="AM1379" s="45">
        <f t="shared" ref="AM1379" si="6219">(180/PI())*ATAN(-1*(($AH$9*AJ1376+AL1376+$AH$9*AJ1379+AL1379)/($AH$9*AI1376+AK1376+$AH$9*AI1379+AK1379)))</f>
        <v>56.396466706414309</v>
      </c>
      <c r="AO1379" s="206">
        <f t="shared" ref="AO1379" si="6220">20*LOG(((($AH$9*AH1376+AJ1376-$AH$9*AH1379-AJ1379)^2+($AH$9*AI1376+AK1376-$AH$9*AI1379-AK1379)^2)/(($AH$9*AH1376+AJ1376+$AH$9*AH1379+AJ1379)^2+($AH$9*AI1376+AK1376+$AH$9*AI1379+AK1379)^2))^0.5)</f>
        <v>-4.6446568561746716E-3</v>
      </c>
      <c r="AP1379" s="33"/>
      <c r="AQ1379" s="32"/>
      <c r="AR1379" s="32"/>
      <c r="AS1379" s="32"/>
      <c r="AT1379" s="32"/>
    </row>
    <row r="1380" spans="2:46" ht="18.649999999999999" customHeight="1">
      <c r="AO1380" s="33"/>
      <c r="AP1380" s="33"/>
    </row>
    <row r="1381" spans="2:46" ht="18.649999999999999" customHeight="1" thickBot="1">
      <c r="D1381" s="22" t="s">
        <v>80</v>
      </c>
      <c r="E1381" s="22"/>
      <c r="F1381" s="22"/>
      <c r="G1381" s="22"/>
      <c r="H1381" s="22"/>
      <c r="I1381" s="22" t="s">
        <v>81</v>
      </c>
      <c r="J1381" s="22"/>
      <c r="K1381" s="22"/>
      <c r="L1381" s="22"/>
      <c r="M1381" s="23"/>
      <c r="N1381" s="23"/>
      <c r="O1381" s="24" t="s">
        <v>82</v>
      </c>
      <c r="P1381" s="23"/>
      <c r="Q1381" s="23"/>
      <c r="R1381" s="23"/>
      <c r="S1381" s="22"/>
      <c r="T1381" s="22" t="s">
        <v>83</v>
      </c>
      <c r="U1381" s="23"/>
      <c r="V1381" s="23"/>
      <c r="W1381" s="23"/>
      <c r="X1381" s="23"/>
      <c r="Y1381" s="24" t="s">
        <v>84</v>
      </c>
      <c r="Z1381" s="23"/>
      <c r="AA1381" s="23"/>
      <c r="AB1381" s="23"/>
      <c r="AC1381" s="24" t="s">
        <v>85</v>
      </c>
      <c r="AD1381" s="22"/>
      <c r="AE1381" s="22"/>
      <c r="AF1381" s="22"/>
      <c r="AG1381" s="22"/>
      <c r="AH1381" s="23"/>
      <c r="AI1381" s="24" t="s">
        <v>86</v>
      </c>
      <c r="AJ1381" s="23"/>
      <c r="AK1381" s="23"/>
      <c r="AL1381" s="22"/>
    </row>
    <row r="1382" spans="2:46" ht="18.649999999999999" customHeight="1" thickBot="1">
      <c r="B1382" s="11"/>
      <c r="D1382" s="217" t="s">
        <v>55</v>
      </c>
      <c r="E1382" s="218"/>
      <c r="F1382" s="219" t="s">
        <v>56</v>
      </c>
      <c r="G1382" s="220"/>
      <c r="H1382" s="204"/>
      <c r="I1382" s="217" t="s">
        <v>87</v>
      </c>
      <c r="J1382" s="218"/>
      <c r="K1382" s="219" t="s">
        <v>88</v>
      </c>
      <c r="L1382" s="220"/>
      <c r="M1382" s="23"/>
      <c r="N1382" s="213" t="s">
        <v>57</v>
      </c>
      <c r="O1382" s="214"/>
      <c r="P1382" s="215" t="s">
        <v>58</v>
      </c>
      <c r="Q1382" s="216"/>
      <c r="R1382" s="23"/>
      <c r="S1382" s="217" t="s">
        <v>59</v>
      </c>
      <c r="T1382" s="218"/>
      <c r="U1382" s="219" t="s">
        <v>60</v>
      </c>
      <c r="V1382" s="220"/>
      <c r="W1382" s="22"/>
      <c r="X1382" s="213" t="s">
        <v>61</v>
      </c>
      <c r="Y1382" s="214"/>
      <c r="Z1382" s="215" t="s">
        <v>62</v>
      </c>
      <c r="AA1382" s="216"/>
      <c r="AB1382" s="22"/>
      <c r="AC1382" s="217" t="s">
        <v>63</v>
      </c>
      <c r="AD1382" s="218"/>
      <c r="AE1382" s="219" t="s">
        <v>89</v>
      </c>
      <c r="AF1382" s="220"/>
      <c r="AG1382" s="22"/>
      <c r="AH1382" s="213" t="s">
        <v>64</v>
      </c>
      <c r="AI1382" s="214"/>
      <c r="AJ1382" s="215" t="s">
        <v>65</v>
      </c>
      <c r="AK1382" s="216"/>
      <c r="AL1382" s="22"/>
      <c r="AM1382" s="25" t="s">
        <v>2</v>
      </c>
      <c r="AO1382" s="132" t="s">
        <v>41</v>
      </c>
      <c r="AQ1382" s="32"/>
      <c r="AR1382" s="32"/>
      <c r="AS1382" s="32"/>
      <c r="AT1382" s="32"/>
    </row>
    <row r="1383" spans="2:46" ht="18.649999999999999" customHeight="1" thickTop="1" thickBot="1">
      <c r="B1383" s="36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9">
        <f t="shared" ref="L1383" si="6221">IF(0=(1-$J$9*$K$9*$B1383^2),10^14,$B1383*$K$9/(1-$J$9*$K$9*$B1383^2))</f>
        <v>-1.0540359566515014</v>
      </c>
      <c r="N1383" s="1">
        <f t="shared" ref="N1383" si="6222">D1383*I1383+F1383*I1386-E1383*J1383-G1383*J1386</f>
        <v>1</v>
      </c>
      <c r="O1383" s="9">
        <f t="shared" ref="O1383" si="6223">(D1383*J1383+E1383*I1383+F1383*J1386+G1383*I1386)</f>
        <v>0</v>
      </c>
      <c r="P1383" s="2">
        <f t="shared" ref="P1383" si="6224">D1383*K1383+F1383*K1386-E1383*L1383-G1383*L1386</f>
        <v>0</v>
      </c>
      <c r="Q1383" s="8">
        <f t="shared" ref="Q1383" si="6225">(D1383*L1383+E1383*K1383+F1383*L1386+G1383*K1386)</f>
        <v>-1.0540359566515014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6226">N1383*S1383+P1383*S1386-O1383*T1383-Q1383*T1386</f>
        <v>6.0475551623956125</v>
      </c>
      <c r="Y1383" s="9">
        <f t="shared" ref="Y1383" si="6227">(N1383*T1383+O1383*S1383+P1383*T1386+Q1383*S1386)</f>
        <v>0</v>
      </c>
      <c r="Z1383" s="2">
        <f t="shared" ref="Z1383" si="6228">N1383*U1383+P1383*U1386-O1383*V1383-Q1383*V1386</f>
        <v>0</v>
      </c>
      <c r="AA1383" s="8">
        <f t="shared" ref="AA1383" si="6229">(N1383*V1383+O1383*U1383+P1383*V1386+Q1383*U1386)</f>
        <v>-1.0540359566515014</v>
      </c>
      <c r="AB1383" s="22"/>
      <c r="AC1383" s="1">
        <v>1</v>
      </c>
      <c r="AD1383" s="9">
        <v>0</v>
      </c>
      <c r="AE1383" s="2">
        <v>0</v>
      </c>
      <c r="AF1383" s="9">
        <f t="shared" ref="AF1383" si="6230">$B1383*$AE$9</f>
        <v>3.2103324</v>
      </c>
      <c r="AH1383" s="1">
        <f t="shared" ref="AH1383" si="6231">X1383*AC1383+Z1383*AC1386-Y1383*AD1383-AA1383*AD1386</f>
        <v>6.0475551623956125</v>
      </c>
      <c r="AI1383" s="9">
        <f t="shared" ref="AI1383" si="6232">(X1383*AD1383+Y1383*AC1383+Z1383*AD1386+AA1383*AC1386)</f>
        <v>0</v>
      </c>
      <c r="AJ1383" s="2">
        <f t="shared" ref="AJ1383" si="6233">X1383*AE1383+Z1383*AE1386-Y1383*AF1383-AA1383*AF1386</f>
        <v>0</v>
      </c>
      <c r="AK1383" s="8">
        <f t="shared" ref="AK1383" si="6234">(X1383*AF1383+Y1383*AE1383+Z1383*AF1386+AA1383*AE1386)</f>
        <v>18.360626321974397</v>
      </c>
      <c r="AM1383" s="26">
        <f t="shared" ref="AM1383" si="6235">20*LOG((2*$AH$9)/(($AH$9*AH1383+AJ1383+$AH$9*AH1386+AJ1386)^2+($AH$9*AI1383+AK1383+$AH$9*AI1386+AK1386)^2)^0.5)</f>
        <v>-29.779188670151541</v>
      </c>
      <c r="AO1383" s="133">
        <f t="shared" ref="AO1383" si="6236">((AI1383^2+AJ1383^2+AK1383^2+AL1383^2)/(AI1386^2+AJ1386^2+AK1386^2+AL1386^2))^0.5</f>
        <v>0.31368397412371596</v>
      </c>
      <c r="AP1383" s="13"/>
      <c r="AQ1383" s="32"/>
      <c r="AR1383" s="32"/>
      <c r="AS1383" s="32"/>
      <c r="AT1383" s="32"/>
    </row>
    <row r="1384" spans="2:46" ht="18.649999999999999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O1384" s="134"/>
      <c r="AP1384" s="33"/>
      <c r="AQ1384" s="32"/>
      <c r="AR1384" s="32"/>
      <c r="AS1384" s="32"/>
      <c r="AT1384" s="32"/>
    </row>
    <row r="1385" spans="2:46" ht="18.649999999999999" customHeight="1" thickBot="1">
      <c r="D1385" s="209" t="s">
        <v>66</v>
      </c>
      <c r="E1385" s="210"/>
      <c r="F1385" s="211" t="s">
        <v>67</v>
      </c>
      <c r="G1385" s="212"/>
      <c r="H1385" s="204"/>
      <c r="I1385" s="209" t="s">
        <v>68</v>
      </c>
      <c r="J1385" s="210"/>
      <c r="K1385" s="211" t="s">
        <v>69</v>
      </c>
      <c r="L1385" s="212"/>
      <c r="N1385" s="213" t="s">
        <v>70</v>
      </c>
      <c r="O1385" s="214"/>
      <c r="P1385" s="215" t="s">
        <v>71</v>
      </c>
      <c r="Q1385" s="216"/>
      <c r="S1385" s="209" t="s">
        <v>72</v>
      </c>
      <c r="T1385" s="210"/>
      <c r="U1385" s="211" t="s">
        <v>73</v>
      </c>
      <c r="V1385" s="212"/>
      <c r="W1385" s="22"/>
      <c r="X1385" s="213" t="s">
        <v>74</v>
      </c>
      <c r="Y1385" s="214"/>
      <c r="Z1385" s="215" t="s">
        <v>75</v>
      </c>
      <c r="AA1385" s="216"/>
      <c r="AB1385" s="22"/>
      <c r="AC1385" s="209" t="s">
        <v>76</v>
      </c>
      <c r="AD1385" s="210"/>
      <c r="AE1385" s="211" t="s">
        <v>77</v>
      </c>
      <c r="AF1385" s="212"/>
      <c r="AG1385" s="22"/>
      <c r="AH1385" s="213" t="s">
        <v>78</v>
      </c>
      <c r="AI1385" s="214"/>
      <c r="AJ1385" s="215" t="s">
        <v>79</v>
      </c>
      <c r="AK1385" s="216"/>
      <c r="AL1385" s="22"/>
      <c r="AM1385" s="44" t="s">
        <v>6</v>
      </c>
      <c r="AO1385" s="135" t="s">
        <v>42</v>
      </c>
      <c r="AP1385" s="33"/>
      <c r="AQ1385" s="32"/>
      <c r="AR1385" s="32"/>
      <c r="AS1385" s="32"/>
      <c r="AT1385" s="32"/>
    </row>
    <row r="1386" spans="2:46" ht="18.649999999999999" customHeight="1" thickTop="1" thickBot="1">
      <c r="D1386" s="1">
        <v>0</v>
      </c>
      <c r="E1386" s="8">
        <f t="shared" ref="E1386" si="6237">$E$9*$B1383</f>
        <v>2.2441716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6238">D1386*I1383+F1386*I1386-E1386*J1383-G1386*J1386</f>
        <v>0</v>
      </c>
      <c r="O1386" s="9">
        <f t="shared" ref="O1386" si="6239">(D1386*J1383+E1386*I1383+F1386*J1386+G1386*I1386)</f>
        <v>2.2441716</v>
      </c>
      <c r="P1386" s="2">
        <f t="shared" ref="P1386" si="6240">D1386*K1383+F1386*K1386-E1386*L1383-G1386*L1386</f>
        <v>3.3654375592961308</v>
      </c>
      <c r="Q1386" s="8">
        <f t="shared" ref="Q1386" si="6241">(D1386*L1383+E1386*K1383+F1386*L1386+G1386*K1386)</f>
        <v>0</v>
      </c>
      <c r="S1386" s="1">
        <v>0</v>
      </c>
      <c r="T1386" s="8">
        <f t="shared" ref="T1386" si="6242">$T$9*$B1383</f>
        <v>4.7887883999999996</v>
      </c>
      <c r="U1386" s="2">
        <v>1</v>
      </c>
      <c r="V1386" s="8">
        <v>0</v>
      </c>
      <c r="X1386" s="1">
        <f t="shared" ref="X1386" si="6243">N1386*S1383+P1386*S1386-O1386*T1383-Q1386*T1386</f>
        <v>0</v>
      </c>
      <c r="Y1386" s="9">
        <f t="shared" ref="Y1386" si="6244">(N1386*T1383+O1386*S1383+P1386*T1386+Q1386*S1386)</f>
        <v>18.360539944881623</v>
      </c>
      <c r="Z1386" s="2">
        <f t="shared" ref="Z1386" si="6245">N1386*U1383+P1386*U1386-O1386*V1383-Q1386*V1386</f>
        <v>3.3654375592961308</v>
      </c>
      <c r="AA1386" s="8">
        <f t="shared" ref="AA1386" si="6246">(N1386*V1383+O1386*U1383+P1386*V1386+Q1386*U1386)</f>
        <v>0</v>
      </c>
      <c r="AB1386" s="22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6247">X1386*AC1383+Z1386*AC1386-Y1386*AD1383-AA1386*AD1386</f>
        <v>0</v>
      </c>
      <c r="AI1386" s="9">
        <f t="shared" ref="AI1386" si="6248">(X1386*AD1383+Y1386*AC1383+Z1386*AD1386+AA1386*AC1386)</f>
        <v>18.360539944881623</v>
      </c>
      <c r="AJ1386" s="2">
        <f t="shared" ref="AJ1386" si="6249">X1386*AE1383+Z1386*AE1386-Y1386*AF1383-AA1386*AF1386</f>
        <v>-55.577998707251552</v>
      </c>
      <c r="AK1386" s="8">
        <f t="shared" ref="AK1386" si="6250">(X1386*AF1383+Y1386*AE1383+Z1386*AF1386+AA1386*AE1386)</f>
        <v>0</v>
      </c>
      <c r="AM1386" s="45">
        <f t="shared" ref="AM1386" si="6251">(180/PI())*ATAN(-1*(($AH$9*AJ1383+AL1383+$AH$9*AJ1386+AL1386)/($AH$9*AI1383+AK1383+$AH$9*AI1386+AK1386)))</f>
        <v>56.546698763111493</v>
      </c>
      <c r="AO1386" s="206">
        <f t="shared" ref="AO1386" si="6252">20*LOG(((($AH$9*AH1383+AJ1383-$AH$9*AH1386-AJ1386)^2+($AH$9*AI1383+AK1383-$AH$9*AI1386-AK1386)^2)/(($AH$9*AH1383+AJ1383+$AH$9*AH1386+AJ1386)^2+($AH$9*AI1383+AK1383+$AH$9*AI1386+AK1386)^2))^0.5)</f>
        <v>-4.5718715260765416E-3</v>
      </c>
      <c r="AP1386" s="33"/>
      <c r="AQ1386" s="32"/>
      <c r="AR1386" s="32"/>
      <c r="AS1386" s="32"/>
      <c r="AT1386" s="32"/>
    </row>
    <row r="1387" spans="2:46" ht="18.649999999999999" customHeight="1">
      <c r="AO1387" s="33"/>
      <c r="AP1387" s="33"/>
    </row>
    <row r="1388" spans="2:46" ht="18.649999999999999" customHeight="1" thickBot="1">
      <c r="D1388" s="22" t="s">
        <v>80</v>
      </c>
      <c r="E1388" s="22"/>
      <c r="F1388" s="22"/>
      <c r="G1388" s="22"/>
      <c r="H1388" s="22"/>
      <c r="I1388" s="22" t="s">
        <v>81</v>
      </c>
      <c r="J1388" s="22"/>
      <c r="K1388" s="22"/>
      <c r="L1388" s="22"/>
      <c r="M1388" s="23"/>
      <c r="N1388" s="23"/>
      <c r="O1388" s="24" t="s">
        <v>82</v>
      </c>
      <c r="P1388" s="23"/>
      <c r="Q1388" s="23"/>
      <c r="R1388" s="23"/>
      <c r="S1388" s="22"/>
      <c r="T1388" s="22" t="s">
        <v>83</v>
      </c>
      <c r="U1388" s="23"/>
      <c r="V1388" s="23"/>
      <c r="W1388" s="23"/>
      <c r="X1388" s="23"/>
      <c r="Y1388" s="24" t="s">
        <v>84</v>
      </c>
      <c r="Z1388" s="23"/>
      <c r="AA1388" s="23"/>
      <c r="AB1388" s="23"/>
      <c r="AC1388" s="24" t="s">
        <v>85</v>
      </c>
      <c r="AD1388" s="22"/>
      <c r="AE1388" s="22"/>
      <c r="AF1388" s="22"/>
      <c r="AG1388" s="22"/>
      <c r="AH1388" s="23"/>
      <c r="AI1388" s="24" t="s">
        <v>86</v>
      </c>
      <c r="AJ1388" s="23"/>
      <c r="AK1388" s="23"/>
      <c r="AL1388" s="22"/>
    </row>
    <row r="1389" spans="2:46" ht="18.649999999999999" customHeight="1" thickBot="1">
      <c r="B1389" s="11"/>
      <c r="D1389" s="217" t="s">
        <v>55</v>
      </c>
      <c r="E1389" s="218"/>
      <c r="F1389" s="219" t="s">
        <v>56</v>
      </c>
      <c r="G1389" s="220"/>
      <c r="H1389" s="204"/>
      <c r="I1389" s="217" t="s">
        <v>87</v>
      </c>
      <c r="J1389" s="218"/>
      <c r="K1389" s="219" t="s">
        <v>88</v>
      </c>
      <c r="L1389" s="220"/>
      <c r="M1389" s="23"/>
      <c r="N1389" s="213" t="s">
        <v>57</v>
      </c>
      <c r="O1389" s="214"/>
      <c r="P1389" s="215" t="s">
        <v>58</v>
      </c>
      <c r="Q1389" s="216"/>
      <c r="R1389" s="23"/>
      <c r="S1389" s="217" t="s">
        <v>59</v>
      </c>
      <c r="T1389" s="218"/>
      <c r="U1389" s="219" t="s">
        <v>60</v>
      </c>
      <c r="V1389" s="220"/>
      <c r="W1389" s="22"/>
      <c r="X1389" s="213" t="s">
        <v>61</v>
      </c>
      <c r="Y1389" s="214"/>
      <c r="Z1389" s="215" t="s">
        <v>62</v>
      </c>
      <c r="AA1389" s="216"/>
      <c r="AB1389" s="22"/>
      <c r="AC1389" s="217" t="s">
        <v>63</v>
      </c>
      <c r="AD1389" s="218"/>
      <c r="AE1389" s="219" t="s">
        <v>89</v>
      </c>
      <c r="AF1389" s="220"/>
      <c r="AG1389" s="22"/>
      <c r="AH1389" s="213" t="s">
        <v>64</v>
      </c>
      <c r="AI1389" s="214"/>
      <c r="AJ1389" s="215" t="s">
        <v>65</v>
      </c>
      <c r="AK1389" s="216"/>
      <c r="AL1389" s="22"/>
      <c r="AM1389" s="25" t="s">
        <v>2</v>
      </c>
      <c r="AO1389" s="132" t="s">
        <v>41</v>
      </c>
      <c r="AQ1389" s="32"/>
      <c r="AR1389" s="32"/>
      <c r="AS1389" s="32"/>
      <c r="AT1389" s="32"/>
    </row>
    <row r="1390" spans="2:46" ht="18.649999999999999" customHeight="1" thickTop="1" thickBot="1">
      <c r="B1390" s="36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9">
        <f t="shared" ref="L1390" si="6253">IF(0=(1-$J$9*$K$9*$B1390^2),10^14,$B1390*$K$9/(1-$J$9*$K$9*$B1390^2))</f>
        <v>-1.0458483042432543</v>
      </c>
      <c r="N1390" s="1">
        <f t="shared" ref="N1390" si="6254">D1390*I1390+F1390*I1393-E1390*J1390-G1390*J1393</f>
        <v>1</v>
      </c>
      <c r="O1390" s="9">
        <f t="shared" ref="O1390" si="6255">(D1390*J1390+E1390*I1390+F1390*J1393+G1390*I1393)</f>
        <v>0</v>
      </c>
      <c r="P1390" s="2">
        <f t="shared" ref="P1390" si="6256">D1390*K1390+F1390*K1393-E1390*L1390-G1390*L1393</f>
        <v>0</v>
      </c>
      <c r="Q1390" s="8">
        <f t="shared" ref="Q1390" si="6257">(D1390*L1390+E1390*K1390+F1390*L1393+G1390*K1393)</f>
        <v>-1.0458483042432543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6258">N1390*S1390+P1390*S1393-O1390*T1390-Q1390*T1393</f>
        <v>6.0336409054365339</v>
      </c>
      <c r="Y1390" s="9">
        <f t="shared" ref="Y1390" si="6259">(N1390*T1390+O1390*S1390+P1390*T1393+Q1390*S1393)</f>
        <v>0</v>
      </c>
      <c r="Z1390" s="2">
        <f t="shared" ref="Z1390" si="6260">N1390*U1390+P1390*U1393-O1390*V1390-Q1390*V1393</f>
        <v>0</v>
      </c>
      <c r="AA1390" s="8">
        <f t="shared" ref="AA1390" si="6261">(N1390*V1390+O1390*U1390+P1390*V1393+Q1390*U1393)</f>
        <v>-1.0458483042432543</v>
      </c>
      <c r="AB1390" s="22"/>
      <c r="AC1390" s="1">
        <v>1</v>
      </c>
      <c r="AD1390" s="9">
        <v>0</v>
      </c>
      <c r="AE1390" s="2">
        <v>0</v>
      </c>
      <c r="AF1390" s="9">
        <f t="shared" ref="AF1390" si="6262">$B1390*$AE$9</f>
        <v>3.2265462</v>
      </c>
      <c r="AH1390" s="1">
        <f t="shared" ref="AH1390" si="6263">X1390*AC1390+Z1390*AC1393-Y1390*AD1390-AA1390*AD1393</f>
        <v>6.0336409054365339</v>
      </c>
      <c r="AI1390" s="9">
        <f t="shared" ref="AI1390" si="6264">(X1390*AD1390+Y1390*AC1390+Z1390*AD1393+AA1390*AC1393)</f>
        <v>0</v>
      </c>
      <c r="AJ1390" s="2">
        <f t="shared" ref="AJ1390" si="6265">X1390*AE1390+Z1390*AE1393-Y1390*AF1390-AA1390*AF1393</f>
        <v>0</v>
      </c>
      <c r="AK1390" s="8">
        <f t="shared" ref="AK1390" si="6266">(X1390*AF1390+Y1390*AE1390+Z1390*AF1393+AA1390*AE1393)</f>
        <v>18.421972831357554</v>
      </c>
      <c r="AM1390" s="26">
        <f t="shared" ref="AM1390" si="6267">20*LOG((2*$AH$9)/(($AH$9*AH1390+AJ1390+$AH$9*AH1393+AJ1393)^2+($AH$9*AI1390+AK1390+$AH$9*AI1393+AK1393)^2)^0.5)</f>
        <v>-29.84766114542397</v>
      </c>
      <c r="AO1390" s="133">
        <f t="shared" ref="AO1390" si="6268">((AI1390^2+AJ1390^2+AK1390^2+AL1390^2)/(AI1393^2+AJ1393^2+AK1393^2+AL1393^2))^0.5</f>
        <v>0.31208673137957638</v>
      </c>
      <c r="AP1390" s="13"/>
      <c r="AQ1390" s="32"/>
      <c r="AR1390" s="32"/>
      <c r="AS1390" s="32"/>
      <c r="AT1390" s="32"/>
    </row>
    <row r="1391" spans="2:46" ht="18.649999999999999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O1391" s="134"/>
      <c r="AP1391" s="33"/>
      <c r="AQ1391" s="32"/>
      <c r="AR1391" s="32"/>
      <c r="AS1391" s="32"/>
      <c r="AT1391" s="32"/>
    </row>
    <row r="1392" spans="2:46" ht="18.649999999999999" customHeight="1" thickBot="1">
      <c r="D1392" s="209" t="s">
        <v>66</v>
      </c>
      <c r="E1392" s="210"/>
      <c r="F1392" s="211" t="s">
        <v>67</v>
      </c>
      <c r="G1392" s="212"/>
      <c r="H1392" s="204"/>
      <c r="I1392" s="209" t="s">
        <v>68</v>
      </c>
      <c r="J1392" s="210"/>
      <c r="K1392" s="211" t="s">
        <v>69</v>
      </c>
      <c r="L1392" s="212"/>
      <c r="N1392" s="213" t="s">
        <v>70</v>
      </c>
      <c r="O1392" s="214"/>
      <c r="P1392" s="215" t="s">
        <v>71</v>
      </c>
      <c r="Q1392" s="216"/>
      <c r="S1392" s="209" t="s">
        <v>72</v>
      </c>
      <c r="T1392" s="210"/>
      <c r="U1392" s="211" t="s">
        <v>73</v>
      </c>
      <c r="V1392" s="212"/>
      <c r="W1392" s="22"/>
      <c r="X1392" s="213" t="s">
        <v>74</v>
      </c>
      <c r="Y1392" s="214"/>
      <c r="Z1392" s="215" t="s">
        <v>75</v>
      </c>
      <c r="AA1392" s="216"/>
      <c r="AB1392" s="22"/>
      <c r="AC1392" s="209" t="s">
        <v>76</v>
      </c>
      <c r="AD1392" s="210"/>
      <c r="AE1392" s="211" t="s">
        <v>77</v>
      </c>
      <c r="AF1392" s="212"/>
      <c r="AG1392" s="22"/>
      <c r="AH1392" s="213" t="s">
        <v>78</v>
      </c>
      <c r="AI1392" s="214"/>
      <c r="AJ1392" s="215" t="s">
        <v>79</v>
      </c>
      <c r="AK1392" s="216"/>
      <c r="AL1392" s="22"/>
      <c r="AM1392" s="44" t="s">
        <v>6</v>
      </c>
      <c r="AO1392" s="135" t="s">
        <v>42</v>
      </c>
      <c r="AP1392" s="33"/>
      <c r="AQ1392" s="32"/>
      <c r="AR1392" s="32"/>
      <c r="AS1392" s="32"/>
      <c r="AT1392" s="32"/>
    </row>
    <row r="1393" spans="2:46" ht="18.649999999999999" customHeight="1" thickTop="1" thickBot="1">
      <c r="D1393" s="1">
        <v>0</v>
      </c>
      <c r="E1393" s="8">
        <f t="shared" ref="E1393" si="6269">$E$9*$B1390</f>
        <v>2.2555058000000003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6270">D1393*I1390+F1393*I1393-E1393*J1390-G1393*J1393</f>
        <v>0</v>
      </c>
      <c r="O1393" s="9">
        <f t="shared" ref="O1393" si="6271">(D1393*J1390+E1393*I1390+F1393*J1393+G1393*I1393)</f>
        <v>2.2555058000000003</v>
      </c>
      <c r="P1393" s="2">
        <f t="shared" ref="P1393" si="6272">D1393*K1390+F1393*K1393-E1393*L1390-G1393*L1393</f>
        <v>3.3589169161408248</v>
      </c>
      <c r="Q1393" s="8">
        <f t="shared" ref="Q1393" si="6273">(D1393*L1390+E1393*K1390+F1393*L1393+G1393*K1393)</f>
        <v>0</v>
      </c>
      <c r="S1393" s="1">
        <v>0</v>
      </c>
      <c r="T1393" s="8">
        <f t="shared" ref="T1393" si="6274">$T$9*$B1390</f>
        <v>4.8129742000000002</v>
      </c>
      <c r="U1393" s="2">
        <v>1</v>
      </c>
      <c r="V1393" s="8">
        <v>0</v>
      </c>
      <c r="X1393" s="1">
        <f t="shared" ref="X1393" si="6275">N1393*S1390+P1393*S1393-O1393*T1390-Q1393*T1393</f>
        <v>0</v>
      </c>
      <c r="Y1393" s="9">
        <f t="shared" ref="Y1393" si="6276">(N1393*T1390+O1393*S1390+P1393*T1393+Q1393*S1393)</f>
        <v>18.421886257329355</v>
      </c>
      <c r="Z1393" s="2">
        <f t="shared" ref="Z1393" si="6277">N1393*U1390+P1393*U1393-O1393*V1390-Q1393*V1393</f>
        <v>3.3589169161408248</v>
      </c>
      <c r="AA1393" s="8">
        <f t="shared" ref="AA1393" si="6278">(N1393*V1390+O1393*U1390+P1393*V1393+Q1393*U1393)</f>
        <v>0</v>
      </c>
      <c r="AB1393" s="22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6279">X1393*AC1390+Z1393*AC1393-Y1393*AD1390-AA1393*AD1393</f>
        <v>0</v>
      </c>
      <c r="AI1393" s="9">
        <f t="shared" ref="AI1393" si="6280">(X1393*AD1390+Y1393*AC1390+Z1393*AD1393+AA1393*AC1393)</f>
        <v>18.421886257329355</v>
      </c>
      <c r="AJ1393" s="2">
        <f t="shared" ref="AJ1393" si="6281">X1393*AE1390+Z1393*AE1393-Y1393*AF1390-AA1393*AF1393</f>
        <v>-56.080150184277421</v>
      </c>
      <c r="AK1393" s="8">
        <f t="shared" ref="AK1393" si="6282">(X1393*AF1390+Y1393*AE1390+Z1393*AF1393+AA1393*AE1393)</f>
        <v>0</v>
      </c>
      <c r="AM1393" s="45">
        <f t="shared" ref="AM1393" si="6283">(180/PI())*ATAN(-1*(($AH$9*AJ1390+AL1390+$AH$9*AJ1393+AL1393)/($AH$9*AI1390+AK1390+$AH$9*AI1393+AK1393)))</f>
        <v>56.695656676600898</v>
      </c>
      <c r="AO1393" s="206">
        <f t="shared" ref="AO1393" si="6284">20*LOG(((($AH$9*AH1390+AJ1390-$AH$9*AH1393-AJ1393)^2+($AH$9*AI1390+AK1390-$AH$9*AI1393-AK1393)^2)/(($AH$9*AH1390+AJ1390+$AH$9*AH1393+AJ1393)^2+($AH$9*AI1390+AK1390+$AH$9*AI1393+AK1393)^2))^0.5)</f>
        <v>-4.5003179003962543E-3</v>
      </c>
      <c r="AP1393" s="33"/>
      <c r="AQ1393" s="32"/>
      <c r="AR1393" s="32"/>
      <c r="AS1393" s="32"/>
      <c r="AT1393" s="32"/>
    </row>
    <row r="1394" spans="2:46" ht="18.649999999999999" customHeight="1">
      <c r="AO1394" s="33"/>
      <c r="AP1394" s="33"/>
    </row>
    <row r="1395" spans="2:46" ht="18.649999999999999" customHeight="1" thickBot="1">
      <c r="D1395" s="22" t="s">
        <v>80</v>
      </c>
      <c r="E1395" s="22"/>
      <c r="F1395" s="22"/>
      <c r="G1395" s="22"/>
      <c r="H1395" s="22"/>
      <c r="I1395" s="22" t="s">
        <v>81</v>
      </c>
      <c r="J1395" s="22"/>
      <c r="K1395" s="22"/>
      <c r="L1395" s="22"/>
      <c r="M1395" s="23"/>
      <c r="N1395" s="23"/>
      <c r="O1395" s="24" t="s">
        <v>82</v>
      </c>
      <c r="P1395" s="23"/>
      <c r="Q1395" s="23"/>
      <c r="R1395" s="23"/>
      <c r="S1395" s="22"/>
      <c r="T1395" s="22" t="s">
        <v>83</v>
      </c>
      <c r="U1395" s="23"/>
      <c r="V1395" s="23"/>
      <c r="W1395" s="23"/>
      <c r="X1395" s="23"/>
      <c r="Y1395" s="24" t="s">
        <v>84</v>
      </c>
      <c r="Z1395" s="23"/>
      <c r="AA1395" s="23"/>
      <c r="AB1395" s="23"/>
      <c r="AC1395" s="24" t="s">
        <v>85</v>
      </c>
      <c r="AD1395" s="22"/>
      <c r="AE1395" s="22"/>
      <c r="AF1395" s="22"/>
      <c r="AG1395" s="22"/>
      <c r="AH1395" s="23"/>
      <c r="AI1395" s="24" t="s">
        <v>86</v>
      </c>
      <c r="AJ1395" s="23"/>
      <c r="AK1395" s="23"/>
      <c r="AL1395" s="22"/>
    </row>
    <row r="1396" spans="2:46" ht="18.649999999999999" customHeight="1" thickBot="1">
      <c r="B1396" s="11"/>
      <c r="D1396" s="217" t="s">
        <v>55</v>
      </c>
      <c r="E1396" s="218"/>
      <c r="F1396" s="219" t="s">
        <v>56</v>
      </c>
      <c r="G1396" s="220"/>
      <c r="H1396" s="204"/>
      <c r="I1396" s="217" t="s">
        <v>87</v>
      </c>
      <c r="J1396" s="218"/>
      <c r="K1396" s="219" t="s">
        <v>88</v>
      </c>
      <c r="L1396" s="220"/>
      <c r="M1396" s="23"/>
      <c r="N1396" s="213" t="s">
        <v>57</v>
      </c>
      <c r="O1396" s="214"/>
      <c r="P1396" s="215" t="s">
        <v>58</v>
      </c>
      <c r="Q1396" s="216"/>
      <c r="R1396" s="23"/>
      <c r="S1396" s="217" t="s">
        <v>59</v>
      </c>
      <c r="T1396" s="218"/>
      <c r="U1396" s="219" t="s">
        <v>60</v>
      </c>
      <c r="V1396" s="220"/>
      <c r="W1396" s="22"/>
      <c r="X1396" s="213" t="s">
        <v>61</v>
      </c>
      <c r="Y1396" s="214"/>
      <c r="Z1396" s="215" t="s">
        <v>62</v>
      </c>
      <c r="AA1396" s="216"/>
      <c r="AB1396" s="22"/>
      <c r="AC1396" s="217" t="s">
        <v>63</v>
      </c>
      <c r="AD1396" s="218"/>
      <c r="AE1396" s="219" t="s">
        <v>89</v>
      </c>
      <c r="AF1396" s="220"/>
      <c r="AG1396" s="22"/>
      <c r="AH1396" s="213" t="s">
        <v>64</v>
      </c>
      <c r="AI1396" s="214"/>
      <c r="AJ1396" s="215" t="s">
        <v>65</v>
      </c>
      <c r="AK1396" s="216"/>
      <c r="AL1396" s="22"/>
      <c r="AM1396" s="25" t="s">
        <v>2</v>
      </c>
      <c r="AO1396" s="132" t="s">
        <v>41</v>
      </c>
      <c r="AQ1396" s="32"/>
      <c r="AR1396" s="32"/>
      <c r="AS1396" s="32"/>
      <c r="AT1396" s="32"/>
    </row>
    <row r="1397" spans="2:46" ht="18.649999999999999" customHeight="1" thickTop="1" thickBot="1">
      <c r="B1397" s="36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9">
        <f t="shared" ref="L1397" si="6285">IF(0=(1-$J$9*$K$9*$B1397^2),10^14,$B1397*$K$9/(1-$J$9*$K$9*$B1397^2))</f>
        <v>-1.0378010313632697</v>
      </c>
      <c r="N1397" s="1">
        <f t="shared" ref="N1397" si="6286">D1397*I1397+F1397*I1400-E1397*J1397-G1397*J1400</f>
        <v>1</v>
      </c>
      <c r="O1397" s="9">
        <f t="shared" ref="O1397" si="6287">(D1397*J1397+E1397*I1397+F1397*J1400+G1397*I1400)</f>
        <v>0</v>
      </c>
      <c r="P1397" s="2">
        <f t="shared" ref="P1397" si="6288">D1397*K1397+F1397*K1400-E1397*L1397-G1397*L1400</f>
        <v>0</v>
      </c>
      <c r="Q1397" s="8">
        <f t="shared" ref="Q1397" si="6289">(D1397*L1397+E1397*K1397+F1397*L1400+G1397*K1400)</f>
        <v>-1.0378010313632697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6290">N1397*S1397+P1397*S1400-O1397*T1397-Q1397*T1400</f>
        <v>6.0200096368691538</v>
      </c>
      <c r="Y1397" s="9">
        <f t="shared" ref="Y1397" si="6291">(N1397*T1397+O1397*S1397+P1397*T1400+Q1397*S1400)</f>
        <v>0</v>
      </c>
      <c r="Z1397" s="2">
        <f t="shared" ref="Z1397" si="6292">N1397*U1397+P1397*U1400-O1397*V1397-Q1397*V1400</f>
        <v>0</v>
      </c>
      <c r="AA1397" s="8">
        <f t="shared" ref="AA1397" si="6293">(N1397*V1397+O1397*U1397+P1397*V1400+Q1397*U1400)</f>
        <v>-1.0378010313632697</v>
      </c>
      <c r="AB1397" s="22"/>
      <c r="AC1397" s="1">
        <v>1</v>
      </c>
      <c r="AD1397" s="9">
        <v>0</v>
      </c>
      <c r="AE1397" s="2">
        <v>0</v>
      </c>
      <c r="AF1397" s="9">
        <f t="shared" ref="AF1397" si="6294">$B1397*$AE$9</f>
        <v>3.2427600000000001</v>
      </c>
      <c r="AH1397" s="1">
        <f t="shared" ref="AH1397" si="6295">X1397*AC1397+Z1397*AC1400-Y1397*AD1397-AA1397*AD1400</f>
        <v>6.0200096368691538</v>
      </c>
      <c r="AI1397" s="9">
        <f t="shared" ref="AI1397" si="6296">(X1397*AD1397+Y1397*AC1397+Z1397*AD1400+AA1397*AC1400)</f>
        <v>0</v>
      </c>
      <c r="AJ1397" s="2">
        <f t="shared" ref="AJ1397" si="6297">X1397*AE1397+Z1397*AE1400-Y1397*AF1397-AA1397*AF1400</f>
        <v>0</v>
      </c>
      <c r="AK1397" s="8">
        <f t="shared" ref="AK1397" si="6298">(X1397*AF1397+Y1397*AE1397+Z1397*AF1400+AA1397*AE1400)</f>
        <v>18.48364541869055</v>
      </c>
      <c r="AM1397" s="26">
        <f t="shared" ref="AM1397" si="6299">20*LOG((2*$AH$9)/(($AH$9*AH1397+AJ1397+$AH$9*AH1400+AJ1400)^2+($AH$9*AI1397+AK1397+$AH$9*AI1400+AK1400)^2)^0.5)</f>
        <v>-29.916041732219874</v>
      </c>
      <c r="AO1397" s="133">
        <f t="shared" ref="AO1397" si="6300">((AI1397^2+AJ1397^2+AK1397^2+AL1397^2)/(AI1400^2+AJ1400^2+AK1400^2+AL1400^2))^0.5</f>
        <v>0.3105057583765724</v>
      </c>
      <c r="AP1397" s="13"/>
      <c r="AQ1397" s="32"/>
      <c r="AR1397" s="32"/>
      <c r="AS1397" s="32"/>
      <c r="AT1397" s="32"/>
    </row>
    <row r="1398" spans="2:46" ht="18.649999999999999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O1398" s="134"/>
      <c r="AP1398" s="33"/>
      <c r="AQ1398" s="32"/>
      <c r="AR1398" s="32"/>
      <c r="AS1398" s="32"/>
      <c r="AT1398" s="32"/>
    </row>
    <row r="1399" spans="2:46" ht="18.649999999999999" customHeight="1" thickBot="1">
      <c r="D1399" s="209" t="s">
        <v>66</v>
      </c>
      <c r="E1399" s="210"/>
      <c r="F1399" s="211" t="s">
        <v>67</v>
      </c>
      <c r="G1399" s="212"/>
      <c r="H1399" s="204"/>
      <c r="I1399" s="209" t="s">
        <v>68</v>
      </c>
      <c r="J1399" s="210"/>
      <c r="K1399" s="211" t="s">
        <v>69</v>
      </c>
      <c r="L1399" s="212"/>
      <c r="N1399" s="213" t="s">
        <v>70</v>
      </c>
      <c r="O1399" s="214"/>
      <c r="P1399" s="215" t="s">
        <v>71</v>
      </c>
      <c r="Q1399" s="216"/>
      <c r="S1399" s="209" t="s">
        <v>72</v>
      </c>
      <c r="T1399" s="210"/>
      <c r="U1399" s="211" t="s">
        <v>73</v>
      </c>
      <c r="V1399" s="212"/>
      <c r="W1399" s="22"/>
      <c r="X1399" s="213" t="s">
        <v>74</v>
      </c>
      <c r="Y1399" s="214"/>
      <c r="Z1399" s="215" t="s">
        <v>75</v>
      </c>
      <c r="AA1399" s="216"/>
      <c r="AB1399" s="22"/>
      <c r="AC1399" s="209" t="s">
        <v>76</v>
      </c>
      <c r="AD1399" s="210"/>
      <c r="AE1399" s="211" t="s">
        <v>77</v>
      </c>
      <c r="AF1399" s="212"/>
      <c r="AG1399" s="22"/>
      <c r="AH1399" s="213" t="s">
        <v>78</v>
      </c>
      <c r="AI1399" s="214"/>
      <c r="AJ1399" s="215" t="s">
        <v>79</v>
      </c>
      <c r="AK1399" s="216"/>
      <c r="AL1399" s="22"/>
      <c r="AM1399" s="44" t="s">
        <v>6</v>
      </c>
      <c r="AO1399" s="135" t="s">
        <v>42</v>
      </c>
      <c r="AP1399" s="33"/>
      <c r="AQ1399" s="32"/>
      <c r="AR1399" s="32"/>
      <c r="AS1399" s="32"/>
      <c r="AT1399" s="32"/>
    </row>
    <row r="1400" spans="2:46" ht="18.649999999999999" customHeight="1" thickTop="1" thickBot="1">
      <c r="D1400" s="1">
        <v>0</v>
      </c>
      <c r="E1400" s="8">
        <f t="shared" ref="E1400" si="6301">$E$9*$B1397</f>
        <v>2.2668400000000002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6302">D1400*I1397+F1400*I1400-E1400*J1397-G1400*J1400</f>
        <v>0</v>
      </c>
      <c r="O1400" s="9">
        <f t="shared" ref="O1400" si="6303">(D1400*J1397+E1400*I1397+F1400*J1400+G1400*I1400)</f>
        <v>2.2668400000000002</v>
      </c>
      <c r="P1400" s="2">
        <f t="shared" ref="P1400" si="6304">D1400*K1397+F1400*K1400-E1400*L1397-G1400*L1400</f>
        <v>3.3525288899355146</v>
      </c>
      <c r="Q1400" s="8">
        <f t="shared" ref="Q1400" si="6305">(D1400*L1397+E1400*K1397+F1400*L1400+G1400*K1400)</f>
        <v>0</v>
      </c>
      <c r="S1400" s="1">
        <v>0</v>
      </c>
      <c r="T1400" s="8">
        <f t="shared" ref="T1400" si="6306">$T$9*$B1397</f>
        <v>4.8371599999999999</v>
      </c>
      <c r="U1400" s="2">
        <v>1</v>
      </c>
      <c r="V1400" s="8">
        <v>0</v>
      </c>
      <c r="X1400" s="1">
        <f t="shared" ref="X1400" si="6307">N1400*S1397+P1400*S1400-O1400*T1397-Q1400*T1400</f>
        <v>0</v>
      </c>
      <c r="Y1400" s="9">
        <f t="shared" ref="Y1400" si="6308">(N1400*T1397+O1400*S1397+P1400*T1400+Q1400*S1400)</f>
        <v>18.483558645240471</v>
      </c>
      <c r="Z1400" s="2">
        <f t="shared" ref="Z1400" si="6309">N1400*U1397+P1400*U1400-O1400*V1397-Q1400*V1400</f>
        <v>3.3525288899355146</v>
      </c>
      <c r="AA1400" s="8">
        <f t="shared" ref="AA1400" si="6310">(N1400*V1397+O1400*U1397+P1400*V1400+Q1400*U1400)</f>
        <v>0</v>
      </c>
      <c r="AB1400" s="22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6311">X1400*AC1397+Z1400*AC1400-Y1400*AD1397-AA1400*AD1400</f>
        <v>0</v>
      </c>
      <c r="AI1400" s="9">
        <f t="shared" ref="AI1400" si="6312">(X1400*AD1397+Y1400*AC1397+Z1400*AD1400+AA1400*AC1400)</f>
        <v>18.483558645240471</v>
      </c>
      <c r="AJ1400" s="2">
        <f t="shared" ref="AJ1400" si="6313">X1400*AE1397+Z1400*AE1400-Y1400*AF1397-AA1400*AF1400</f>
        <v>-56.585215742504481</v>
      </c>
      <c r="AK1400" s="8">
        <f t="shared" ref="AK1400" si="6314">(X1400*AF1397+Y1400*AE1397+Z1400*AF1400+AA1400*AE1400)</f>
        <v>0</v>
      </c>
      <c r="AM1400" s="45">
        <f t="shared" ref="AM1400" si="6315">(180/PI())*ATAN(-1*(($AH$9*AJ1397+AL1397+$AH$9*AJ1400+AL1400)/($AH$9*AI1397+AK1397+$AH$9*AI1400+AK1400)))</f>
        <v>56.843356022985937</v>
      </c>
      <c r="AO1400" s="206">
        <f t="shared" ref="AO1400" si="6316">20*LOG(((($AH$9*AH1397+AJ1397-$AH$9*AH1400-AJ1400)^2+($AH$9*AI1397+AK1397-$AH$9*AI1400-AK1400)^2)/(($AH$9*AH1397+AJ1397+$AH$9*AH1400+AJ1400)^2+($AH$9*AI1397+AK1397+$AH$9*AI1400+AK1400)^2))^0.5)</f>
        <v>-4.4299784970106204E-3</v>
      </c>
      <c r="AP1400" s="33"/>
      <c r="AQ1400" s="32"/>
      <c r="AR1400" s="32"/>
      <c r="AS1400" s="32"/>
      <c r="AT1400" s="32"/>
    </row>
    <row r="1401" spans="2:46" ht="18.649999999999999" customHeight="1">
      <c r="AO1401" s="33"/>
      <c r="AP1401" s="33"/>
    </row>
    <row r="1402" spans="2:46" ht="18.649999999999999" customHeight="1" thickBot="1">
      <c r="D1402" s="22" t="s">
        <v>80</v>
      </c>
      <c r="E1402" s="22"/>
      <c r="F1402" s="22"/>
      <c r="G1402" s="22"/>
      <c r="H1402" s="22"/>
      <c r="I1402" s="22" t="s">
        <v>81</v>
      </c>
      <c r="J1402" s="22"/>
      <c r="K1402" s="22"/>
      <c r="L1402" s="22"/>
      <c r="M1402" s="23"/>
      <c r="N1402" s="23"/>
      <c r="O1402" s="24" t="s">
        <v>82</v>
      </c>
      <c r="P1402" s="23"/>
      <c r="Q1402" s="23"/>
      <c r="R1402" s="23"/>
      <c r="S1402" s="22"/>
      <c r="T1402" s="22" t="s">
        <v>83</v>
      </c>
      <c r="U1402" s="23"/>
      <c r="V1402" s="23"/>
      <c r="W1402" s="23"/>
      <c r="X1402" s="23"/>
      <c r="Y1402" s="24" t="s">
        <v>84</v>
      </c>
      <c r="Z1402" s="23"/>
      <c r="AA1402" s="23"/>
      <c r="AB1402" s="23"/>
      <c r="AC1402" s="24" t="s">
        <v>85</v>
      </c>
      <c r="AD1402" s="22"/>
      <c r="AE1402" s="22"/>
      <c r="AF1402" s="22"/>
      <c r="AG1402" s="22"/>
      <c r="AH1402" s="23"/>
      <c r="AI1402" s="24" t="s">
        <v>86</v>
      </c>
      <c r="AJ1402" s="23"/>
      <c r="AK1402" s="23"/>
      <c r="AL1402" s="22"/>
    </row>
    <row r="1403" spans="2:46" ht="18.649999999999999" customHeight="1" thickBot="1">
      <c r="B1403" s="11"/>
      <c r="D1403" s="217" t="s">
        <v>55</v>
      </c>
      <c r="E1403" s="218"/>
      <c r="F1403" s="219" t="s">
        <v>56</v>
      </c>
      <c r="G1403" s="220"/>
      <c r="H1403" s="204"/>
      <c r="I1403" s="217" t="s">
        <v>87</v>
      </c>
      <c r="J1403" s="218"/>
      <c r="K1403" s="219" t="s">
        <v>88</v>
      </c>
      <c r="L1403" s="220"/>
      <c r="M1403" s="23"/>
      <c r="N1403" s="213" t="s">
        <v>57</v>
      </c>
      <c r="O1403" s="214"/>
      <c r="P1403" s="215" t="s">
        <v>58</v>
      </c>
      <c r="Q1403" s="216"/>
      <c r="R1403" s="23"/>
      <c r="S1403" s="217" t="s">
        <v>59</v>
      </c>
      <c r="T1403" s="218"/>
      <c r="U1403" s="219" t="s">
        <v>60</v>
      </c>
      <c r="V1403" s="220"/>
      <c r="W1403" s="22"/>
      <c r="X1403" s="213" t="s">
        <v>61</v>
      </c>
      <c r="Y1403" s="214"/>
      <c r="Z1403" s="215" t="s">
        <v>62</v>
      </c>
      <c r="AA1403" s="216"/>
      <c r="AB1403" s="22"/>
      <c r="AC1403" s="217" t="s">
        <v>63</v>
      </c>
      <c r="AD1403" s="218"/>
      <c r="AE1403" s="219" t="s">
        <v>89</v>
      </c>
      <c r="AF1403" s="220"/>
      <c r="AG1403" s="22"/>
      <c r="AH1403" s="213" t="s">
        <v>64</v>
      </c>
      <c r="AI1403" s="214"/>
      <c r="AJ1403" s="215" t="s">
        <v>65</v>
      </c>
      <c r="AK1403" s="216"/>
      <c r="AL1403" s="22"/>
      <c r="AM1403" s="25" t="s">
        <v>2</v>
      </c>
      <c r="AO1403" s="132" t="s">
        <v>41</v>
      </c>
      <c r="AQ1403" s="32"/>
      <c r="AR1403" s="32"/>
      <c r="AS1403" s="32"/>
      <c r="AT1403" s="32"/>
    </row>
    <row r="1404" spans="2:46" ht="18.649999999999999" customHeight="1" thickTop="1" thickBot="1">
      <c r="B1404" s="36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9">
        <f t="shared" ref="L1404" si="6317">IF(0=(1-$J$9*$K$9*$B1404^2),10^14,$B1404*$K$9/(1-$J$9*$K$9*$B1404^2))</f>
        <v>-1.0298903873053813</v>
      </c>
      <c r="N1404" s="1">
        <f t="shared" ref="N1404" si="6318">D1404*I1404+F1404*I1407-E1404*J1404-G1404*J1407</f>
        <v>1</v>
      </c>
      <c r="O1404" s="9">
        <f t="shared" ref="O1404" si="6319">(D1404*J1404+E1404*I1404+F1404*J1407+G1404*I1407)</f>
        <v>0</v>
      </c>
      <c r="P1404" s="2">
        <f t="shared" ref="P1404" si="6320">D1404*K1404+F1404*K1407-E1404*L1404-G1404*L1407</f>
        <v>0</v>
      </c>
      <c r="Q1404" s="8">
        <f t="shared" ref="Q1404" si="6321">(D1404*L1404+E1404*K1404+F1404*L1407+G1404*K1407)</f>
        <v>-1.0298903873053813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6322">N1404*S1404+P1404*S1407-O1404*T1404-Q1404*T1407</f>
        <v>6.0066533087873886</v>
      </c>
      <c r="Y1404" s="9">
        <f t="shared" ref="Y1404" si="6323">(N1404*T1404+O1404*S1404+P1404*T1407+Q1404*S1407)</f>
        <v>0</v>
      </c>
      <c r="Z1404" s="2">
        <f t="shared" ref="Z1404" si="6324">N1404*U1404+P1404*U1407-O1404*V1404-Q1404*V1407</f>
        <v>0</v>
      </c>
      <c r="AA1404" s="8">
        <f t="shared" ref="AA1404" si="6325">(N1404*V1404+O1404*U1404+P1404*V1407+Q1404*U1407)</f>
        <v>-1.0298903873053813</v>
      </c>
      <c r="AB1404" s="22"/>
      <c r="AC1404" s="1">
        <v>1</v>
      </c>
      <c r="AD1404" s="9">
        <v>0</v>
      </c>
      <c r="AE1404" s="2">
        <v>0</v>
      </c>
      <c r="AF1404" s="9">
        <f t="shared" ref="AF1404" si="6326">$B1404*$AE$9</f>
        <v>3.2589737999999997</v>
      </c>
      <c r="AH1404" s="1">
        <f t="shared" ref="AH1404" si="6327">X1404*AC1404+Z1404*AC1407-Y1404*AD1404-AA1404*AD1407</f>
        <v>6.0066533087873886</v>
      </c>
      <c r="AI1404" s="9">
        <f t="shared" ref="AI1404" si="6328">(X1404*AD1404+Y1404*AC1404+Z1404*AD1407+AA1404*AC1407)</f>
        <v>0</v>
      </c>
      <c r="AJ1404" s="2">
        <f t="shared" ref="AJ1404" si="6329">X1404*AE1404+Z1404*AE1407-Y1404*AF1404-AA1404*AF1407</f>
        <v>0</v>
      </c>
      <c r="AK1404" s="8">
        <f t="shared" ref="AK1404" si="6330">(X1404*AF1404+Y1404*AE1404+Z1404*AF1407+AA1404*AE1407)</f>
        <v>18.545635371716024</v>
      </c>
      <c r="AM1404" s="26">
        <f t="shared" ref="AM1404" si="6331">20*LOG((2*$AH$9)/(($AH$9*AH1404+AJ1404+$AH$9*AH1407+AJ1407)^2+($AH$9*AI1404+AK1404+$AH$9*AI1407+AK1407)^2)^0.5)</f>
        <v>-29.984326073260803</v>
      </c>
      <c r="AO1404" s="133">
        <f t="shared" ref="AO1404" si="6332">((AI1404^2+AJ1404^2+AK1404^2+AL1404^2)/(AI1407^2+AJ1407^2+AK1407^2+AL1407^2))^0.5</f>
        <v>0.30894080666543811</v>
      </c>
      <c r="AP1404" s="13"/>
      <c r="AQ1404" s="32"/>
      <c r="AR1404" s="32"/>
      <c r="AS1404" s="32"/>
      <c r="AT1404" s="32"/>
    </row>
    <row r="1405" spans="2:46" ht="18.649999999999999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O1405" s="134"/>
      <c r="AP1405" s="33"/>
      <c r="AQ1405" s="32"/>
      <c r="AR1405" s="32"/>
      <c r="AS1405" s="32"/>
      <c r="AT1405" s="32"/>
    </row>
    <row r="1406" spans="2:46" ht="18.649999999999999" customHeight="1" thickBot="1">
      <c r="D1406" s="209" t="s">
        <v>66</v>
      </c>
      <c r="E1406" s="210"/>
      <c r="F1406" s="211" t="s">
        <v>67</v>
      </c>
      <c r="G1406" s="212"/>
      <c r="H1406" s="204"/>
      <c r="I1406" s="209" t="s">
        <v>68</v>
      </c>
      <c r="J1406" s="210"/>
      <c r="K1406" s="211" t="s">
        <v>69</v>
      </c>
      <c r="L1406" s="212"/>
      <c r="N1406" s="213" t="s">
        <v>70</v>
      </c>
      <c r="O1406" s="214"/>
      <c r="P1406" s="215" t="s">
        <v>71</v>
      </c>
      <c r="Q1406" s="216"/>
      <c r="S1406" s="209" t="s">
        <v>72</v>
      </c>
      <c r="T1406" s="210"/>
      <c r="U1406" s="211" t="s">
        <v>73</v>
      </c>
      <c r="V1406" s="212"/>
      <c r="W1406" s="22"/>
      <c r="X1406" s="213" t="s">
        <v>74</v>
      </c>
      <c r="Y1406" s="214"/>
      <c r="Z1406" s="215" t="s">
        <v>75</v>
      </c>
      <c r="AA1406" s="216"/>
      <c r="AB1406" s="22"/>
      <c r="AC1406" s="209" t="s">
        <v>76</v>
      </c>
      <c r="AD1406" s="210"/>
      <c r="AE1406" s="211" t="s">
        <v>77</v>
      </c>
      <c r="AF1406" s="212"/>
      <c r="AG1406" s="22"/>
      <c r="AH1406" s="213" t="s">
        <v>78</v>
      </c>
      <c r="AI1406" s="214"/>
      <c r="AJ1406" s="215" t="s">
        <v>79</v>
      </c>
      <c r="AK1406" s="216"/>
      <c r="AL1406" s="22"/>
      <c r="AM1406" s="44" t="s">
        <v>6</v>
      </c>
      <c r="AO1406" s="135" t="s">
        <v>42</v>
      </c>
      <c r="AP1406" s="33"/>
      <c r="AQ1406" s="32"/>
      <c r="AR1406" s="32"/>
      <c r="AS1406" s="32"/>
      <c r="AT1406" s="32"/>
    </row>
    <row r="1407" spans="2:46" ht="18.649999999999999" customHeight="1" thickTop="1" thickBot="1">
      <c r="D1407" s="1">
        <v>0</v>
      </c>
      <c r="E1407" s="8">
        <f t="shared" ref="E1407" si="6333">$E$9*$B1404</f>
        <v>2.2781742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6334">D1407*I1404+F1407*I1407-E1407*J1404-G1407*J1407</f>
        <v>0</v>
      </c>
      <c r="O1407" s="9">
        <f t="shared" ref="O1407" si="6335">(D1407*J1404+E1407*I1404+F1407*J1407+G1407*I1407)</f>
        <v>2.2781742</v>
      </c>
      <c r="P1407" s="2">
        <f t="shared" ref="P1407" si="6336">D1407*K1404+F1407*K1407-E1407*L1404-G1407*L1407</f>
        <v>3.3462697091871272</v>
      </c>
      <c r="Q1407" s="8">
        <f t="shared" ref="Q1407" si="6337">(D1407*L1404+E1407*K1404+F1407*L1407+G1407*K1407)</f>
        <v>0</v>
      </c>
      <c r="S1407" s="1">
        <v>0</v>
      </c>
      <c r="T1407" s="8">
        <f t="shared" ref="T1407" si="6338">$T$9*$B1404</f>
        <v>4.8613457999999996</v>
      </c>
      <c r="U1407" s="2">
        <v>1</v>
      </c>
      <c r="V1407" s="8">
        <v>0</v>
      </c>
      <c r="X1407" s="1">
        <f t="shared" ref="X1407" si="6339">N1407*S1404+P1407*S1407-O1407*T1404-Q1407*T1407</f>
        <v>0</v>
      </c>
      <c r="Y1407" s="9">
        <f t="shared" ref="Y1407" si="6340">(N1407*T1404+O1407*S1404+P1407*T1407+Q1407*S1407)</f>
        <v>18.54554839642406</v>
      </c>
      <c r="Z1407" s="2">
        <f t="shared" ref="Z1407" si="6341">N1407*U1404+P1407*U1407-O1407*V1404-Q1407*V1407</f>
        <v>3.3462697091871272</v>
      </c>
      <c r="AA1407" s="8">
        <f t="shared" ref="AA1407" si="6342">(N1407*V1404+O1407*U1404+P1407*V1407+Q1407*U1407)</f>
        <v>0</v>
      </c>
      <c r="AB1407" s="22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6343">X1407*AC1404+Z1407*AC1407-Y1407*AD1404-AA1407*AD1407</f>
        <v>0</v>
      </c>
      <c r="AI1407" s="9">
        <f t="shared" ref="AI1407" si="6344">(X1407*AD1404+Y1407*AC1404+Z1407*AD1407+AA1407*AC1407)</f>
        <v>18.54554839642406</v>
      </c>
      <c r="AJ1407" s="2">
        <f t="shared" ref="AJ1407" si="6345">X1407*AE1404+Z1407*AE1407-Y1407*AF1404-AA1407*AF1407</f>
        <v>-57.093186621390892</v>
      </c>
      <c r="AK1407" s="8">
        <f t="shared" ref="AK1407" si="6346">(X1407*AF1404+Y1407*AE1404+Z1407*AF1407+AA1407*AE1407)</f>
        <v>0</v>
      </c>
      <c r="AM1407" s="45">
        <f t="shared" ref="AM1407" si="6347">(180/PI())*ATAN(-1*(($AH$9*AJ1404+AL1404+$AH$9*AJ1407+AL1407)/($AH$9*AI1404+AK1404+$AH$9*AI1407+AK1407)))</f>
        <v>56.989812128378944</v>
      </c>
      <c r="AO1407" s="206">
        <f t="shared" ref="AO1407" si="6348">20*LOG(((($AH$9*AH1404+AJ1404-$AH$9*AH1407-AJ1407)^2+($AH$9*AI1404+AK1404-$AH$9*AI1407-AK1407)^2)/(($AH$9*AH1404+AJ1404+$AH$9*AH1407+AJ1407)^2+($AH$9*AI1404+AK1404+$AH$9*AI1407+AK1407)^2))^0.5)</f>
        <v>-4.3608357314118898E-3</v>
      </c>
      <c r="AP1407" s="33"/>
      <c r="AQ1407" s="32"/>
      <c r="AR1407" s="32"/>
      <c r="AS1407" s="32"/>
      <c r="AT1407" s="32"/>
    </row>
    <row r="1408" spans="2:46" ht="18.649999999999999" customHeight="1">
      <c r="AO1408" s="33"/>
      <c r="AP1408" s="33"/>
    </row>
    <row r="1409" spans="2:46" ht="18.649999999999999" customHeight="1" thickBot="1">
      <c r="D1409" s="22" t="s">
        <v>80</v>
      </c>
      <c r="E1409" s="22"/>
      <c r="F1409" s="22"/>
      <c r="G1409" s="22"/>
      <c r="H1409" s="22"/>
      <c r="I1409" s="22" t="s">
        <v>81</v>
      </c>
      <c r="J1409" s="22"/>
      <c r="K1409" s="22"/>
      <c r="L1409" s="22"/>
      <c r="M1409" s="23"/>
      <c r="N1409" s="23"/>
      <c r="O1409" s="24" t="s">
        <v>82</v>
      </c>
      <c r="P1409" s="23"/>
      <c r="Q1409" s="23"/>
      <c r="R1409" s="23"/>
      <c r="S1409" s="22"/>
      <c r="T1409" s="22" t="s">
        <v>83</v>
      </c>
      <c r="U1409" s="23"/>
      <c r="V1409" s="23"/>
      <c r="W1409" s="23"/>
      <c r="X1409" s="23"/>
      <c r="Y1409" s="24" t="s">
        <v>84</v>
      </c>
      <c r="Z1409" s="23"/>
      <c r="AA1409" s="23"/>
      <c r="AB1409" s="23"/>
      <c r="AC1409" s="24" t="s">
        <v>85</v>
      </c>
      <c r="AD1409" s="22"/>
      <c r="AE1409" s="22"/>
      <c r="AF1409" s="22"/>
      <c r="AG1409" s="22"/>
      <c r="AH1409" s="23"/>
      <c r="AI1409" s="24" t="s">
        <v>86</v>
      </c>
      <c r="AJ1409" s="23"/>
      <c r="AK1409" s="23"/>
      <c r="AL1409" s="22"/>
    </row>
    <row r="1410" spans="2:46" ht="18.649999999999999" customHeight="1" thickBot="1">
      <c r="B1410" s="11"/>
      <c r="D1410" s="217" t="s">
        <v>55</v>
      </c>
      <c r="E1410" s="218"/>
      <c r="F1410" s="219" t="s">
        <v>56</v>
      </c>
      <c r="G1410" s="220"/>
      <c r="H1410" s="204"/>
      <c r="I1410" s="217" t="s">
        <v>87</v>
      </c>
      <c r="J1410" s="218"/>
      <c r="K1410" s="219" t="s">
        <v>88</v>
      </c>
      <c r="L1410" s="220"/>
      <c r="M1410" s="23"/>
      <c r="N1410" s="213" t="s">
        <v>57</v>
      </c>
      <c r="O1410" s="214"/>
      <c r="P1410" s="215" t="s">
        <v>58</v>
      </c>
      <c r="Q1410" s="216"/>
      <c r="R1410" s="23"/>
      <c r="S1410" s="217" t="s">
        <v>59</v>
      </c>
      <c r="T1410" s="218"/>
      <c r="U1410" s="219" t="s">
        <v>60</v>
      </c>
      <c r="V1410" s="220"/>
      <c r="W1410" s="22"/>
      <c r="X1410" s="213" t="s">
        <v>61</v>
      </c>
      <c r="Y1410" s="214"/>
      <c r="Z1410" s="215" t="s">
        <v>62</v>
      </c>
      <c r="AA1410" s="216"/>
      <c r="AB1410" s="22"/>
      <c r="AC1410" s="217" t="s">
        <v>63</v>
      </c>
      <c r="AD1410" s="218"/>
      <c r="AE1410" s="219" t="s">
        <v>89</v>
      </c>
      <c r="AF1410" s="220"/>
      <c r="AG1410" s="22"/>
      <c r="AH1410" s="213" t="s">
        <v>64</v>
      </c>
      <c r="AI1410" s="214"/>
      <c r="AJ1410" s="215" t="s">
        <v>65</v>
      </c>
      <c r="AK1410" s="216"/>
      <c r="AL1410" s="22"/>
      <c r="AM1410" s="25" t="s">
        <v>2</v>
      </c>
      <c r="AO1410" s="132" t="s">
        <v>41</v>
      </c>
      <c r="AQ1410" s="32"/>
      <c r="AR1410" s="32"/>
      <c r="AS1410" s="32"/>
      <c r="AT1410" s="32"/>
    </row>
    <row r="1411" spans="2:46" ht="18.649999999999999" customHeight="1" thickTop="1" thickBot="1">
      <c r="B1411" s="36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9">
        <f t="shared" ref="L1411" si="6349">IF(0=(1-$J$9*$K$9*$B1411^2),10^14,$B1411*$K$9/(1-$J$9*$K$9*$B1411^2))</f>
        <v>-1.0221127562696093</v>
      </c>
      <c r="N1411" s="1">
        <f t="shared" ref="N1411" si="6350">D1411*I1411+F1411*I1414-E1411*J1411-G1411*J1414</f>
        <v>1</v>
      </c>
      <c r="O1411" s="9">
        <f t="shared" ref="O1411" si="6351">(D1411*J1411+E1411*I1411+F1411*J1414+G1411*I1414)</f>
        <v>0</v>
      </c>
      <c r="P1411" s="2">
        <f t="shared" ref="P1411" si="6352">D1411*K1411+F1411*K1414-E1411*L1411-G1411*L1414</f>
        <v>0</v>
      </c>
      <c r="Q1411" s="8">
        <f t="shared" ref="Q1411" si="6353">(D1411*L1411+E1411*K1411+F1411*L1414+G1411*K1414)</f>
        <v>-1.0221127562696093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6354">N1411*S1411+P1411*S1414-O1411*T1411-Q1411*T1414</f>
        <v>5.9935641695182742</v>
      </c>
      <c r="Y1411" s="9">
        <f t="shared" ref="Y1411" si="6355">(N1411*T1411+O1411*S1411+P1411*T1414+Q1411*S1414)</f>
        <v>0</v>
      </c>
      <c r="Z1411" s="2">
        <f t="shared" ref="Z1411" si="6356">N1411*U1411+P1411*U1414-O1411*V1411-Q1411*V1414</f>
        <v>0</v>
      </c>
      <c r="AA1411" s="8">
        <f t="shared" ref="AA1411" si="6357">(N1411*V1411+O1411*U1411+P1411*V1414+Q1411*U1414)</f>
        <v>-1.0221127562696093</v>
      </c>
      <c r="AB1411" s="22"/>
      <c r="AC1411" s="1">
        <v>1</v>
      </c>
      <c r="AD1411" s="9">
        <v>0</v>
      </c>
      <c r="AE1411" s="2">
        <v>0</v>
      </c>
      <c r="AF1411" s="9">
        <f t="shared" ref="AF1411" si="6358">$B1411*$AE$9</f>
        <v>3.2751876000000002</v>
      </c>
      <c r="AH1411" s="1">
        <f t="shared" ref="AH1411" si="6359">X1411*AC1411+Z1411*AC1414-Y1411*AD1411-AA1411*AD1414</f>
        <v>5.9935641695182742</v>
      </c>
      <c r="AI1411" s="9">
        <f t="shared" ref="AI1411" si="6360">(X1411*AD1411+Y1411*AC1411+Z1411*AD1414+AA1411*AC1414)</f>
        <v>0</v>
      </c>
      <c r="AJ1411" s="2">
        <f t="shared" ref="AJ1411" si="6361">X1411*AE1411+Z1411*AE1414-Y1411*AF1411-AA1411*AF1414</f>
        <v>0</v>
      </c>
      <c r="AK1411" s="8">
        <f t="shared" ref="AK1411" si="6362">(X1411*AF1411+Y1411*AE1411+Z1411*AF1414+AA1411*AE1414)</f>
        <v>18.607934291540939</v>
      </c>
      <c r="AM1411" s="26">
        <f t="shared" ref="AM1411" si="6363">20*LOG((2*$AH$9)/(($AH$9*AH1411+AJ1411+$AH$9*AH1414+AJ1414)^2+($AH$9*AI1411+AK1411+$AH$9*AI1414+AK1414)^2)^0.5)</f>
        <v>-30.052510029845649</v>
      </c>
      <c r="AO1411" s="133">
        <f t="shared" ref="AO1411" si="6364">((AI1411^2+AJ1411^2+AK1411^2+AL1411^2)/(AI1414^2+AJ1414^2+AK1414^2+AL1414^2))^0.5</f>
        <v>0.30739163285102439</v>
      </c>
      <c r="AP1411" s="13"/>
      <c r="AQ1411" s="32"/>
      <c r="AR1411" s="32"/>
      <c r="AS1411" s="32"/>
      <c r="AT1411" s="32"/>
    </row>
    <row r="1412" spans="2:46" ht="18.649999999999999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O1412" s="134"/>
      <c r="AP1412" s="33"/>
      <c r="AQ1412" s="32"/>
      <c r="AR1412" s="32"/>
      <c r="AS1412" s="32"/>
      <c r="AT1412" s="32"/>
    </row>
    <row r="1413" spans="2:46" ht="18.649999999999999" customHeight="1" thickBot="1">
      <c r="D1413" s="209" t="s">
        <v>66</v>
      </c>
      <c r="E1413" s="210"/>
      <c r="F1413" s="211" t="s">
        <v>67</v>
      </c>
      <c r="G1413" s="212"/>
      <c r="H1413" s="204"/>
      <c r="I1413" s="209" t="s">
        <v>68</v>
      </c>
      <c r="J1413" s="210"/>
      <c r="K1413" s="211" t="s">
        <v>69</v>
      </c>
      <c r="L1413" s="212"/>
      <c r="N1413" s="213" t="s">
        <v>70</v>
      </c>
      <c r="O1413" s="214"/>
      <c r="P1413" s="215" t="s">
        <v>71</v>
      </c>
      <c r="Q1413" s="216"/>
      <c r="S1413" s="209" t="s">
        <v>72</v>
      </c>
      <c r="T1413" s="210"/>
      <c r="U1413" s="211" t="s">
        <v>73</v>
      </c>
      <c r="V1413" s="212"/>
      <c r="W1413" s="22"/>
      <c r="X1413" s="213" t="s">
        <v>74</v>
      </c>
      <c r="Y1413" s="214"/>
      <c r="Z1413" s="215" t="s">
        <v>75</v>
      </c>
      <c r="AA1413" s="216"/>
      <c r="AB1413" s="22"/>
      <c r="AC1413" s="209" t="s">
        <v>76</v>
      </c>
      <c r="AD1413" s="210"/>
      <c r="AE1413" s="211" t="s">
        <v>77</v>
      </c>
      <c r="AF1413" s="212"/>
      <c r="AG1413" s="22"/>
      <c r="AH1413" s="213" t="s">
        <v>78</v>
      </c>
      <c r="AI1413" s="214"/>
      <c r="AJ1413" s="215" t="s">
        <v>79</v>
      </c>
      <c r="AK1413" s="216"/>
      <c r="AL1413" s="22"/>
      <c r="AM1413" s="44" t="s">
        <v>6</v>
      </c>
      <c r="AO1413" s="135" t="s">
        <v>42</v>
      </c>
      <c r="AP1413" s="33"/>
      <c r="AQ1413" s="32"/>
      <c r="AR1413" s="32"/>
      <c r="AS1413" s="32"/>
      <c r="AT1413" s="32"/>
    </row>
    <row r="1414" spans="2:46" ht="18.649999999999999" customHeight="1" thickTop="1" thickBot="1">
      <c r="D1414" s="1">
        <v>0</v>
      </c>
      <c r="E1414" s="8">
        <f t="shared" ref="E1414" si="6365">$E$9*$B1411</f>
        <v>2.2895084000000003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6366">D1414*I1411+F1414*I1414-E1414*J1411-G1414*J1414</f>
        <v>0</v>
      </c>
      <c r="O1414" s="9">
        <f t="shared" ref="O1414" si="6367">(D1414*J1411+E1414*I1411+F1414*J1414+G1414*I1414)</f>
        <v>2.2895084000000003</v>
      </c>
      <c r="P1414" s="2">
        <f t="shared" ref="P1414" si="6368">D1414*K1411+F1414*K1414-E1414*L1411-G1414*L1414</f>
        <v>3.3401357412264234</v>
      </c>
      <c r="Q1414" s="8">
        <f t="shared" ref="Q1414" si="6369">(D1414*L1411+E1414*K1411+F1414*L1414+G1414*K1414)</f>
        <v>0</v>
      </c>
      <c r="S1414" s="1">
        <v>0</v>
      </c>
      <c r="T1414" s="8">
        <f t="shared" ref="T1414" si="6370">$T$9*$B1411</f>
        <v>4.8855316000000002</v>
      </c>
      <c r="U1414" s="2">
        <v>1</v>
      </c>
      <c r="V1414" s="8">
        <v>0</v>
      </c>
      <c r="X1414" s="1">
        <f t="shared" ref="X1414" si="6371">N1414*S1411+P1414*S1414-O1414*T1411-Q1414*T1414</f>
        <v>0</v>
      </c>
      <c r="Y1414" s="9">
        <f t="shared" ref="Y1414" si="6372">(N1414*T1411+O1414*S1411+P1414*T1414+Q1414*S1414)</f>
        <v>18.607847112051115</v>
      </c>
      <c r="Z1414" s="2">
        <f t="shared" ref="Z1414" si="6373">N1414*U1411+P1414*U1414-O1414*V1411-Q1414*V1414</f>
        <v>3.3401357412264234</v>
      </c>
      <c r="AA1414" s="8">
        <f t="shared" ref="AA1414" si="6374">(N1414*V1411+O1414*U1411+P1414*V1414+Q1414*U1414)</f>
        <v>0</v>
      </c>
      <c r="AB1414" s="22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6375">X1414*AC1411+Z1414*AC1414-Y1414*AD1411-AA1414*AD1414</f>
        <v>0</v>
      </c>
      <c r="AI1414" s="9">
        <f t="shared" ref="AI1414" si="6376">(X1414*AD1411+Y1414*AC1411+Z1414*AD1414+AA1414*AC1414)</f>
        <v>18.607847112051115</v>
      </c>
      <c r="AJ1414" s="2">
        <f t="shared" ref="AJ1414" si="6377">X1414*AE1411+Z1414*AE1414-Y1414*AF1411-AA1414*AF1414</f>
        <v>-57.604054382859196</v>
      </c>
      <c r="AK1414" s="8">
        <f t="shared" ref="AK1414" si="6378">(X1414*AF1411+Y1414*AE1411+Z1414*AF1414+AA1414*AE1414)</f>
        <v>0</v>
      </c>
      <c r="AM1414" s="45">
        <f t="shared" ref="AM1414" si="6379">(180/PI())*ATAN(-1*(($AH$9*AJ1411+AL1411+$AH$9*AJ1414+AL1414)/($AH$9*AI1411+AK1411+$AH$9*AI1414+AK1414)))</f>
        <v>57.135040074064705</v>
      </c>
      <c r="AO1414" s="206">
        <f t="shared" ref="AO1414" si="6380">20*LOG(((($AH$9*AH1411+AJ1411-$AH$9*AH1414-AJ1414)^2+($AH$9*AI1411+AK1411-$AH$9*AI1414-AK1414)^2)/(($AH$9*AH1411+AJ1411+$AH$9*AH1414+AJ1414)^2+($AH$9*AI1411+AK1411+$AH$9*AI1414+AK1414)^2))^0.5)</f>
        <v>-4.2928719492101221E-3</v>
      </c>
      <c r="AP1414" s="33"/>
      <c r="AQ1414" s="32"/>
      <c r="AR1414" s="32"/>
      <c r="AS1414" s="32"/>
      <c r="AT1414" s="32"/>
    </row>
    <row r="1415" spans="2:46" ht="18.649999999999999" customHeight="1">
      <c r="AO1415" s="33"/>
      <c r="AP1415" s="33"/>
    </row>
    <row r="1416" spans="2:46" ht="18.649999999999999" customHeight="1" thickBot="1">
      <c r="D1416" s="22" t="s">
        <v>80</v>
      </c>
      <c r="E1416" s="22"/>
      <c r="F1416" s="22"/>
      <c r="G1416" s="22"/>
      <c r="H1416" s="22"/>
      <c r="I1416" s="22" t="s">
        <v>81</v>
      </c>
      <c r="J1416" s="22"/>
      <c r="K1416" s="22"/>
      <c r="L1416" s="22"/>
      <c r="M1416" s="23"/>
      <c r="N1416" s="23"/>
      <c r="O1416" s="24" t="s">
        <v>82</v>
      </c>
      <c r="P1416" s="23"/>
      <c r="Q1416" s="23"/>
      <c r="R1416" s="23"/>
      <c r="S1416" s="22"/>
      <c r="T1416" s="22" t="s">
        <v>83</v>
      </c>
      <c r="U1416" s="23"/>
      <c r="V1416" s="23"/>
      <c r="W1416" s="23"/>
      <c r="X1416" s="23"/>
      <c r="Y1416" s="24" t="s">
        <v>84</v>
      </c>
      <c r="Z1416" s="23"/>
      <c r="AA1416" s="23"/>
      <c r="AB1416" s="23"/>
      <c r="AC1416" s="24" t="s">
        <v>85</v>
      </c>
      <c r="AD1416" s="22"/>
      <c r="AE1416" s="22"/>
      <c r="AF1416" s="22"/>
      <c r="AG1416" s="22"/>
      <c r="AH1416" s="23"/>
      <c r="AI1416" s="24" t="s">
        <v>86</v>
      </c>
      <c r="AJ1416" s="23"/>
      <c r="AK1416" s="23"/>
      <c r="AL1416" s="22"/>
    </row>
    <row r="1417" spans="2:46" ht="18.649999999999999" customHeight="1" thickBot="1">
      <c r="B1417" s="11"/>
      <c r="D1417" s="217" t="s">
        <v>55</v>
      </c>
      <c r="E1417" s="218"/>
      <c r="F1417" s="219" t="s">
        <v>56</v>
      </c>
      <c r="G1417" s="220"/>
      <c r="H1417" s="204"/>
      <c r="I1417" s="217" t="s">
        <v>87</v>
      </c>
      <c r="J1417" s="218"/>
      <c r="K1417" s="219" t="s">
        <v>88</v>
      </c>
      <c r="L1417" s="220"/>
      <c r="M1417" s="23"/>
      <c r="N1417" s="213" t="s">
        <v>57</v>
      </c>
      <c r="O1417" s="214"/>
      <c r="P1417" s="215" t="s">
        <v>58</v>
      </c>
      <c r="Q1417" s="216"/>
      <c r="R1417" s="23"/>
      <c r="S1417" s="217" t="s">
        <v>59</v>
      </c>
      <c r="T1417" s="218"/>
      <c r="U1417" s="219" t="s">
        <v>60</v>
      </c>
      <c r="V1417" s="220"/>
      <c r="W1417" s="22"/>
      <c r="X1417" s="213" t="s">
        <v>61</v>
      </c>
      <c r="Y1417" s="214"/>
      <c r="Z1417" s="215" t="s">
        <v>62</v>
      </c>
      <c r="AA1417" s="216"/>
      <c r="AB1417" s="22"/>
      <c r="AC1417" s="217" t="s">
        <v>63</v>
      </c>
      <c r="AD1417" s="218"/>
      <c r="AE1417" s="219" t="s">
        <v>89</v>
      </c>
      <c r="AF1417" s="220"/>
      <c r="AG1417" s="22"/>
      <c r="AH1417" s="213" t="s">
        <v>64</v>
      </c>
      <c r="AI1417" s="214"/>
      <c r="AJ1417" s="215" t="s">
        <v>65</v>
      </c>
      <c r="AK1417" s="216"/>
      <c r="AL1417" s="22"/>
      <c r="AM1417" s="25" t="s">
        <v>2</v>
      </c>
      <c r="AO1417" s="132" t="s">
        <v>41</v>
      </c>
      <c r="AQ1417" s="32"/>
      <c r="AR1417" s="32"/>
      <c r="AS1417" s="32"/>
      <c r="AT1417" s="32"/>
    </row>
    <row r="1418" spans="2:46" ht="18.649999999999999" customHeight="1" thickTop="1" thickBot="1">
      <c r="B1418" s="36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9">
        <f t="shared" ref="L1418" si="6381">IF(0=(1-$J$9*$K$9*$B1418^2),10^14,$B1418*$K$9/(1-$J$9*$K$9*$B1418^2))</f>
        <v>-1.0144646513084605</v>
      </c>
      <c r="N1418" s="1">
        <f t="shared" ref="N1418" si="6382">D1418*I1418+F1418*I1421-E1418*J1418-G1418*J1421</f>
        <v>1</v>
      </c>
      <c r="O1418" s="9">
        <f t="shared" ref="O1418" si="6383">(D1418*J1418+E1418*I1418+F1418*J1421+G1418*I1421)</f>
        <v>0</v>
      </c>
      <c r="P1418" s="2">
        <f t="shared" ref="P1418" si="6384">D1418*K1418+F1418*K1421-E1418*L1418-G1418*L1421</f>
        <v>0</v>
      </c>
      <c r="Q1418" s="8">
        <f t="shared" ref="Q1418" si="6385">(D1418*L1418+E1418*K1418+F1418*L1421+G1418*K1421)</f>
        <v>-1.0144646513084605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6386">N1418*S1418+P1418*S1421-O1418*T1418-Q1418*T1421</f>
        <v>5.9807347502140802</v>
      </c>
      <c r="Y1418" s="9">
        <f t="shared" ref="Y1418" si="6387">(N1418*T1418+O1418*S1418+P1418*T1421+Q1418*S1421)</f>
        <v>0</v>
      </c>
      <c r="Z1418" s="2">
        <f t="shared" ref="Z1418" si="6388">N1418*U1418+P1418*U1421-O1418*V1418-Q1418*V1421</f>
        <v>0</v>
      </c>
      <c r="AA1418" s="8">
        <f t="shared" ref="AA1418" si="6389">(N1418*V1418+O1418*U1418+P1418*V1421+Q1418*U1421)</f>
        <v>-1.0144646513084605</v>
      </c>
      <c r="AB1418" s="22"/>
      <c r="AC1418" s="1">
        <v>1</v>
      </c>
      <c r="AD1418" s="9">
        <v>0</v>
      </c>
      <c r="AE1418" s="2">
        <v>0</v>
      </c>
      <c r="AF1418" s="9">
        <f t="shared" ref="AF1418" si="6390">$B1418*$AE$9</f>
        <v>3.2914013999999998</v>
      </c>
      <c r="AH1418" s="1">
        <f t="shared" ref="AH1418" si="6391">X1418*AC1418+Z1418*AC1421-Y1418*AD1418-AA1418*AD1421</f>
        <v>5.9807347502140802</v>
      </c>
      <c r="AI1418" s="9">
        <f t="shared" ref="AI1418" si="6392">(X1418*AD1418+Y1418*AC1418+Z1418*AD1421+AA1418*AC1421)</f>
        <v>0</v>
      </c>
      <c r="AJ1418" s="2">
        <f t="shared" ref="AJ1418" si="6393">X1418*AE1418+Z1418*AE1421-Y1418*AF1418-AA1418*AF1421</f>
        <v>0</v>
      </c>
      <c r="AK1418" s="8">
        <f t="shared" ref="AK1418" si="6394">(X1418*AF1418+Y1418*AE1418+Z1418*AF1421+AA1418*AE1421)</f>
        <v>18.670534078574811</v>
      </c>
      <c r="AM1418" s="26">
        <f t="shared" ref="AM1418" si="6395">20*LOG((2*$AH$9)/(($AH$9*AH1418+AJ1418+$AH$9*AH1421+AJ1421)^2+($AH$9*AI1418+AK1418+$AH$9*AI1421+AK1421)^2)^0.5)</f>
        <v>-30.120589671776102</v>
      </c>
      <c r="AO1418" s="133">
        <f t="shared" ref="AO1418" si="6396">((AI1418^2+AJ1418^2+AK1418^2+AL1418^2)/(AI1421^2+AJ1421^2+AK1421^2+AL1421^2))^0.5</f>
        <v>0.30585799846383177</v>
      </c>
      <c r="AP1418" s="13"/>
      <c r="AQ1418" s="32"/>
      <c r="AR1418" s="32"/>
      <c r="AS1418" s="32"/>
      <c r="AT1418" s="32"/>
    </row>
    <row r="1419" spans="2:46" ht="18.649999999999999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O1419" s="134"/>
      <c r="AP1419" s="33"/>
      <c r="AQ1419" s="32"/>
      <c r="AR1419" s="32"/>
      <c r="AS1419" s="32"/>
      <c r="AT1419" s="32"/>
    </row>
    <row r="1420" spans="2:46" ht="18.649999999999999" customHeight="1" thickBot="1">
      <c r="D1420" s="209" t="s">
        <v>66</v>
      </c>
      <c r="E1420" s="210"/>
      <c r="F1420" s="211" t="s">
        <v>67</v>
      </c>
      <c r="G1420" s="212"/>
      <c r="H1420" s="204"/>
      <c r="I1420" s="209" t="s">
        <v>68</v>
      </c>
      <c r="J1420" s="210"/>
      <c r="K1420" s="211" t="s">
        <v>69</v>
      </c>
      <c r="L1420" s="212"/>
      <c r="N1420" s="213" t="s">
        <v>70</v>
      </c>
      <c r="O1420" s="214"/>
      <c r="P1420" s="215" t="s">
        <v>71</v>
      </c>
      <c r="Q1420" s="216"/>
      <c r="S1420" s="209" t="s">
        <v>72</v>
      </c>
      <c r="T1420" s="210"/>
      <c r="U1420" s="211" t="s">
        <v>73</v>
      </c>
      <c r="V1420" s="212"/>
      <c r="W1420" s="22"/>
      <c r="X1420" s="213" t="s">
        <v>74</v>
      </c>
      <c r="Y1420" s="214"/>
      <c r="Z1420" s="215" t="s">
        <v>75</v>
      </c>
      <c r="AA1420" s="216"/>
      <c r="AB1420" s="22"/>
      <c r="AC1420" s="209" t="s">
        <v>76</v>
      </c>
      <c r="AD1420" s="210"/>
      <c r="AE1420" s="211" t="s">
        <v>77</v>
      </c>
      <c r="AF1420" s="212"/>
      <c r="AG1420" s="22"/>
      <c r="AH1420" s="213" t="s">
        <v>78</v>
      </c>
      <c r="AI1420" s="214"/>
      <c r="AJ1420" s="215" t="s">
        <v>79</v>
      </c>
      <c r="AK1420" s="216"/>
      <c r="AL1420" s="22"/>
      <c r="AM1420" s="44" t="s">
        <v>6</v>
      </c>
      <c r="AO1420" s="135" t="s">
        <v>42</v>
      </c>
      <c r="AP1420" s="33"/>
      <c r="AQ1420" s="32"/>
      <c r="AR1420" s="32"/>
      <c r="AS1420" s="32"/>
      <c r="AT1420" s="32"/>
    </row>
    <row r="1421" spans="2:46" ht="18.649999999999999" customHeight="1" thickTop="1" thickBot="1">
      <c r="D1421" s="1">
        <v>0</v>
      </c>
      <c r="E1421" s="8">
        <f t="shared" ref="E1421" si="6397">$E$9*$B1418</f>
        <v>2.3008426000000002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6398">D1421*I1418+F1421*I1421-E1421*J1418-G1421*J1421</f>
        <v>0</v>
      </c>
      <c r="O1421" s="9">
        <f t="shared" ref="O1421" si="6399">(D1421*J1418+E1421*I1418+F1421*J1421+G1421*I1421)</f>
        <v>2.3008426000000002</v>
      </c>
      <c r="P1421" s="2">
        <f t="shared" ref="P1421" si="6400">D1421*K1418+F1421*K1421-E1421*L1418-G1421*L1421</f>
        <v>3.334123485924652</v>
      </c>
      <c r="Q1421" s="8">
        <f t="shared" ref="Q1421" si="6401">(D1421*L1418+E1421*K1418+F1421*L1421+G1421*K1421)</f>
        <v>0</v>
      </c>
      <c r="S1421" s="1">
        <v>0</v>
      </c>
      <c r="T1421" s="8">
        <f t="shared" ref="T1421" si="6402">$T$9*$B1418</f>
        <v>4.909717399999999</v>
      </c>
      <c r="U1421" s="2">
        <v>1</v>
      </c>
      <c r="V1421" s="8">
        <v>0</v>
      </c>
      <c r="X1421" s="1">
        <f t="shared" ref="X1421" si="6403">N1421*S1418+P1421*S1421-O1421*T1418-Q1421*T1421</f>
        <v>0</v>
      </c>
      <c r="Y1421" s="9">
        <f t="shared" ref="Y1421" si="6404">(N1421*T1418+O1421*S1418+P1421*T1421+Q1421*S1421)</f>
        <v>18.670446692592915</v>
      </c>
      <c r="Z1421" s="2">
        <f t="shared" ref="Z1421" si="6405">N1421*U1418+P1421*U1421-O1421*V1418-Q1421*V1421</f>
        <v>3.334123485924652</v>
      </c>
      <c r="AA1421" s="8">
        <f t="shared" ref="AA1421" si="6406">(N1421*V1418+O1421*U1418+P1421*V1421+Q1421*U1421)</f>
        <v>0</v>
      </c>
      <c r="AB1421" s="22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6407">X1421*AC1418+Z1421*AC1421-Y1421*AD1418-AA1421*AD1421</f>
        <v>0</v>
      </c>
      <c r="AI1421" s="9">
        <f t="shared" ref="AI1421" si="6408">(X1421*AD1418+Y1421*AC1418+Z1421*AD1421+AA1421*AC1421)</f>
        <v>18.670446692592915</v>
      </c>
      <c r="AJ1421" s="2">
        <f t="shared" ref="AJ1421" si="6409">X1421*AE1418+Z1421*AE1421-Y1421*AF1418-AA1421*AF1421</f>
        <v>-58.117810896701037</v>
      </c>
      <c r="AK1421" s="8">
        <f t="shared" ref="AK1421" si="6410">(X1421*AF1418+Y1421*AE1418+Z1421*AF1421+AA1421*AE1421)</f>
        <v>0</v>
      </c>
      <c r="AM1421" s="45">
        <f t="shared" ref="AM1421" si="6411">(180/PI())*ATAN(-1*(($AH$9*AJ1418+AL1418+$AH$9*AJ1421+AL1421)/($AH$9*AI1418+AK1418+$AH$9*AI1421+AK1421)))</f>
        <v>57.279054701523485</v>
      </c>
      <c r="AO1421" s="206">
        <f t="shared" ref="AO1421" si="6412">20*LOG(((($AH$9*AH1418+AJ1418-$AH$9*AH1421-AJ1421)^2+($AH$9*AI1418+AK1418-$AH$9*AI1421-AK1421)^2)/(($AH$9*AH1418+AJ1418+$AH$9*AH1421+AJ1421)^2+($AH$9*AI1418+AK1418+$AH$9*AI1421+AK1421)^2))^0.5)</f>
        <v>-4.2260694559983587E-3</v>
      </c>
      <c r="AP1421" s="33"/>
      <c r="AQ1421" s="32"/>
      <c r="AR1421" s="32"/>
      <c r="AS1421" s="32"/>
      <c r="AT1421" s="32"/>
    </row>
    <row r="1422" spans="2:46" ht="18.649999999999999" customHeight="1">
      <c r="AO1422" s="33"/>
      <c r="AP1422" s="33"/>
    </row>
    <row r="1423" spans="2:46" ht="18.649999999999999" customHeight="1" thickBot="1">
      <c r="D1423" s="22" t="s">
        <v>80</v>
      </c>
      <c r="E1423" s="22"/>
      <c r="F1423" s="22"/>
      <c r="G1423" s="22"/>
      <c r="H1423" s="22"/>
      <c r="I1423" s="22" t="s">
        <v>81</v>
      </c>
      <c r="J1423" s="22"/>
      <c r="K1423" s="22"/>
      <c r="L1423" s="22"/>
      <c r="M1423" s="23"/>
      <c r="N1423" s="23"/>
      <c r="O1423" s="24" t="s">
        <v>82</v>
      </c>
      <c r="P1423" s="23"/>
      <c r="Q1423" s="23"/>
      <c r="R1423" s="23"/>
      <c r="S1423" s="22"/>
      <c r="T1423" s="22" t="s">
        <v>83</v>
      </c>
      <c r="U1423" s="23"/>
      <c r="V1423" s="23"/>
      <c r="W1423" s="23"/>
      <c r="X1423" s="23"/>
      <c r="Y1423" s="24" t="s">
        <v>84</v>
      </c>
      <c r="Z1423" s="23"/>
      <c r="AA1423" s="23"/>
      <c r="AB1423" s="23"/>
      <c r="AC1423" s="24" t="s">
        <v>85</v>
      </c>
      <c r="AD1423" s="22"/>
      <c r="AE1423" s="22"/>
      <c r="AF1423" s="22"/>
      <c r="AG1423" s="22"/>
      <c r="AH1423" s="23"/>
      <c r="AI1423" s="24" t="s">
        <v>86</v>
      </c>
      <c r="AJ1423" s="23"/>
      <c r="AK1423" s="23"/>
      <c r="AL1423" s="22"/>
    </row>
    <row r="1424" spans="2:46" ht="18.649999999999999" customHeight="1" thickBot="1">
      <c r="B1424" s="11"/>
      <c r="D1424" s="217" t="s">
        <v>55</v>
      </c>
      <c r="E1424" s="218"/>
      <c r="F1424" s="219" t="s">
        <v>56</v>
      </c>
      <c r="G1424" s="220"/>
      <c r="H1424" s="204"/>
      <c r="I1424" s="217" t="s">
        <v>87</v>
      </c>
      <c r="J1424" s="218"/>
      <c r="K1424" s="219" t="s">
        <v>88</v>
      </c>
      <c r="L1424" s="220"/>
      <c r="M1424" s="23"/>
      <c r="N1424" s="213" t="s">
        <v>57</v>
      </c>
      <c r="O1424" s="214"/>
      <c r="P1424" s="215" t="s">
        <v>58</v>
      </c>
      <c r="Q1424" s="216"/>
      <c r="R1424" s="23"/>
      <c r="S1424" s="217" t="s">
        <v>59</v>
      </c>
      <c r="T1424" s="218"/>
      <c r="U1424" s="219" t="s">
        <v>60</v>
      </c>
      <c r="V1424" s="220"/>
      <c r="W1424" s="22"/>
      <c r="X1424" s="213" t="s">
        <v>61</v>
      </c>
      <c r="Y1424" s="214"/>
      <c r="Z1424" s="215" t="s">
        <v>62</v>
      </c>
      <c r="AA1424" s="216"/>
      <c r="AB1424" s="22"/>
      <c r="AC1424" s="217" t="s">
        <v>63</v>
      </c>
      <c r="AD1424" s="218"/>
      <c r="AE1424" s="219" t="s">
        <v>89</v>
      </c>
      <c r="AF1424" s="220"/>
      <c r="AG1424" s="22"/>
      <c r="AH1424" s="213" t="s">
        <v>64</v>
      </c>
      <c r="AI1424" s="214"/>
      <c r="AJ1424" s="215" t="s">
        <v>65</v>
      </c>
      <c r="AK1424" s="216"/>
      <c r="AL1424" s="22"/>
      <c r="AM1424" s="25" t="s">
        <v>2</v>
      </c>
      <c r="AO1424" s="132" t="s">
        <v>41</v>
      </c>
      <c r="AQ1424" s="32"/>
      <c r="AR1424" s="32"/>
      <c r="AS1424" s="32"/>
      <c r="AT1424" s="32"/>
    </row>
    <row r="1425" spans="2:46" ht="18.649999999999999" customHeight="1" thickTop="1" thickBot="1">
      <c r="B1425" s="36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9">
        <f t="shared" ref="L1425" si="6413">IF(0=(1-$J$9*$K$9*$B1425^2),10^14,$B1425*$K$9/(1-$J$9*$K$9*$B1425^2))</f>
        <v>-1.0069427085971587</v>
      </c>
      <c r="N1425" s="1">
        <f t="shared" ref="N1425" si="6414">D1425*I1425+F1425*I1428-E1425*J1425-G1425*J1428</f>
        <v>1</v>
      </c>
      <c r="O1425" s="9">
        <f t="shared" ref="O1425" si="6415">(D1425*J1425+E1425*I1425+F1425*J1428+G1425*I1428)</f>
        <v>0</v>
      </c>
      <c r="P1425" s="2">
        <f t="shared" ref="P1425" si="6416">D1425*K1425+F1425*K1428-E1425*L1425-G1425*L1428</f>
        <v>0</v>
      </c>
      <c r="Q1425" s="8">
        <f t="shared" ref="Q1425" si="6417">(D1425*L1425+E1425*K1425+F1425*L1428+G1425*K1428)</f>
        <v>-1.0069427085971587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6418">N1425*S1425+P1425*S1428-O1425*T1425-Q1425*T1428</f>
        <v>5.9681578521641887</v>
      </c>
      <c r="Y1425" s="9">
        <f t="shared" ref="Y1425" si="6419">(N1425*T1425+O1425*S1425+P1425*T1428+Q1425*S1428)</f>
        <v>0</v>
      </c>
      <c r="Z1425" s="2">
        <f t="shared" ref="Z1425" si="6420">N1425*U1425+P1425*U1428-O1425*V1425-Q1425*V1428</f>
        <v>0</v>
      </c>
      <c r="AA1425" s="8">
        <f t="shared" ref="AA1425" si="6421">(N1425*V1425+O1425*U1425+P1425*V1428+Q1425*U1428)</f>
        <v>-1.0069427085971587</v>
      </c>
      <c r="AB1425" s="22"/>
      <c r="AC1425" s="1">
        <v>1</v>
      </c>
      <c r="AD1425" s="9">
        <v>0</v>
      </c>
      <c r="AE1425" s="2">
        <v>0</v>
      </c>
      <c r="AF1425" s="9">
        <f t="shared" ref="AF1425" si="6422">$B1425*$AE$9</f>
        <v>3.3076152000000003</v>
      </c>
      <c r="AH1425" s="1">
        <f t="shared" ref="AH1425" si="6423">X1425*AC1425+Z1425*AC1428-Y1425*AD1425-AA1425*AD1428</f>
        <v>5.9681578521641887</v>
      </c>
      <c r="AI1425" s="9">
        <f t="shared" ref="AI1425" si="6424">(X1425*AD1425+Y1425*AC1425+Z1425*AD1428+AA1425*AC1428)</f>
        <v>0</v>
      </c>
      <c r="AJ1425" s="2">
        <f t="shared" ref="AJ1425" si="6425">X1425*AE1425+Z1425*AE1428-Y1425*AF1425-AA1425*AF1428</f>
        <v>0</v>
      </c>
      <c r="AK1425" s="8">
        <f t="shared" ref="AK1425" si="6426">(X1425*AF1425+Y1425*AE1425+Z1425*AF1428+AA1425*AE1428)</f>
        <v>18.733426919220467</v>
      </c>
      <c r="AM1425" s="26">
        <f t="shared" ref="AM1425" si="6427">20*LOG((2*$AH$9)/(($AH$9*AH1425+AJ1425+$AH$9*AH1428+AJ1428)^2+($AH$9*AI1425+AK1425+$AH$9*AI1428+AK1428)^2)^0.5)</f>
        <v>-30.188561267793162</v>
      </c>
      <c r="AO1425" s="133">
        <f t="shared" ref="AO1425" si="6428">((AI1425^2+AJ1425^2+AK1425^2+AL1425^2)/(AI1428^2+AJ1428^2+AK1428^2+AL1428^2))^0.5</f>
        <v>0.30433966983546551</v>
      </c>
      <c r="AP1425" s="13"/>
      <c r="AQ1425" s="32"/>
      <c r="AR1425" s="32"/>
      <c r="AS1425" s="32"/>
      <c r="AT1425" s="32"/>
    </row>
    <row r="1426" spans="2:46" ht="18.649999999999999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O1426" s="134"/>
      <c r="AP1426" s="33"/>
      <c r="AQ1426" s="32"/>
      <c r="AR1426" s="32"/>
      <c r="AS1426" s="32"/>
      <c r="AT1426" s="32"/>
    </row>
    <row r="1427" spans="2:46" ht="18.649999999999999" customHeight="1" thickBot="1">
      <c r="D1427" s="209" t="s">
        <v>66</v>
      </c>
      <c r="E1427" s="210"/>
      <c r="F1427" s="211" t="s">
        <v>67</v>
      </c>
      <c r="G1427" s="212"/>
      <c r="H1427" s="204"/>
      <c r="I1427" s="209" t="s">
        <v>68</v>
      </c>
      <c r="J1427" s="210"/>
      <c r="K1427" s="211" t="s">
        <v>69</v>
      </c>
      <c r="L1427" s="212"/>
      <c r="N1427" s="213" t="s">
        <v>70</v>
      </c>
      <c r="O1427" s="214"/>
      <c r="P1427" s="215" t="s">
        <v>71</v>
      </c>
      <c r="Q1427" s="216"/>
      <c r="S1427" s="209" t="s">
        <v>72</v>
      </c>
      <c r="T1427" s="210"/>
      <c r="U1427" s="211" t="s">
        <v>73</v>
      </c>
      <c r="V1427" s="212"/>
      <c r="W1427" s="22"/>
      <c r="X1427" s="213" t="s">
        <v>74</v>
      </c>
      <c r="Y1427" s="214"/>
      <c r="Z1427" s="215" t="s">
        <v>75</v>
      </c>
      <c r="AA1427" s="216"/>
      <c r="AB1427" s="22"/>
      <c r="AC1427" s="209" t="s">
        <v>76</v>
      </c>
      <c r="AD1427" s="210"/>
      <c r="AE1427" s="211" t="s">
        <v>77</v>
      </c>
      <c r="AF1427" s="212"/>
      <c r="AG1427" s="22"/>
      <c r="AH1427" s="213" t="s">
        <v>78</v>
      </c>
      <c r="AI1427" s="214"/>
      <c r="AJ1427" s="215" t="s">
        <v>79</v>
      </c>
      <c r="AK1427" s="216"/>
      <c r="AL1427" s="22"/>
      <c r="AM1427" s="44" t="s">
        <v>6</v>
      </c>
      <c r="AO1427" s="135" t="s">
        <v>42</v>
      </c>
      <c r="AP1427" s="33"/>
      <c r="AQ1427" s="32"/>
      <c r="AR1427" s="32"/>
      <c r="AS1427" s="32"/>
      <c r="AT1427" s="32"/>
    </row>
    <row r="1428" spans="2:46" ht="18.649999999999999" customHeight="1" thickTop="1" thickBot="1">
      <c r="D1428" s="1">
        <v>0</v>
      </c>
      <c r="E1428" s="8">
        <f t="shared" ref="E1428" si="6429">$E$9*$B1425</f>
        <v>2.3121768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6430">D1428*I1425+F1428*I1428-E1428*J1425-G1428*J1428</f>
        <v>0</v>
      </c>
      <c r="O1428" s="9">
        <f t="shared" ref="O1428" si="6431">(D1428*J1425+E1428*I1425+F1428*J1428+G1428*I1428)</f>
        <v>2.3121768</v>
      </c>
      <c r="P1428" s="2">
        <f t="shared" ref="P1428" si="6432">D1428*K1425+F1428*K1428-E1428*L1425-G1428*L1428</f>
        <v>3.3282295697475108</v>
      </c>
      <c r="Q1428" s="8">
        <f t="shared" ref="Q1428" si="6433">(D1428*L1425+E1428*K1425+F1428*L1428+G1428*K1428)</f>
        <v>0</v>
      </c>
      <c r="S1428" s="1">
        <v>0</v>
      </c>
      <c r="T1428" s="8">
        <f t="shared" ref="T1428" si="6434">$T$9*$B1425</f>
        <v>4.9339031999999996</v>
      </c>
      <c r="U1428" s="2">
        <v>1</v>
      </c>
      <c r="V1428" s="8">
        <v>0</v>
      </c>
      <c r="X1428" s="1">
        <f t="shared" ref="X1428" si="6435">N1428*S1425+P1428*S1428-O1428*T1425-Q1428*T1428</f>
        <v>0</v>
      </c>
      <c r="Y1428" s="9">
        <f t="shared" ref="Y1428" si="6436">(N1428*T1425+O1428*S1425+P1428*T1428+Q1428*S1428)</f>
        <v>18.733339324511864</v>
      </c>
      <c r="Z1428" s="2">
        <f t="shared" ref="Z1428" si="6437">N1428*U1425+P1428*U1428-O1428*V1425-Q1428*V1428</f>
        <v>3.3282295697475108</v>
      </c>
      <c r="AA1428" s="8">
        <f t="shared" ref="AA1428" si="6438">(N1428*V1425+O1428*U1425+P1428*V1428+Q1428*U1428)</f>
        <v>0</v>
      </c>
      <c r="AB1428" s="22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6439">X1428*AC1425+Z1428*AC1428-Y1428*AD1425-AA1428*AD1428</f>
        <v>0</v>
      </c>
      <c r="AI1428" s="9">
        <f t="shared" ref="AI1428" si="6440">(X1428*AD1425+Y1428*AC1425+Z1428*AD1428+AA1428*AC1428)</f>
        <v>18.733339324511864</v>
      </c>
      <c r="AJ1428" s="2">
        <f t="shared" ref="AJ1428" si="6441">X1428*AE1425+Z1428*AE1428-Y1428*AF1425-AA1428*AF1428</f>
        <v>-58.634448326765664</v>
      </c>
      <c r="AK1428" s="8">
        <f t="shared" ref="AK1428" si="6442">(X1428*AF1425+Y1428*AE1425+Z1428*AF1428+AA1428*AE1428)</f>
        <v>0</v>
      </c>
      <c r="AM1428" s="45">
        <f t="shared" ref="AM1428" si="6443">(180/PI())*ATAN(-1*(($AH$9*AJ1425+AL1425+$AH$9*AJ1428+AL1428)/($AH$9*AI1425+AK1425+$AH$9*AI1428+AK1428)))</f>
        <v>57.421870617318852</v>
      </c>
      <c r="AO1428" s="206">
        <f t="shared" ref="AO1428" si="6444">20*LOG(((($AH$9*AH1425+AJ1425-$AH$9*AH1428-AJ1428)^2+($AH$9*AI1425+AK1425-$AH$9*AI1428-AK1428)^2)/(($AH$9*AH1425+AJ1425+$AH$9*AH1428+AJ1428)^2+($AH$9*AI1425+AK1425+$AH$9*AI1428+AK1428)^2))^0.5)</f>
        <v>-4.1604105447265458E-3</v>
      </c>
      <c r="AP1428" s="33"/>
      <c r="AQ1428" s="32"/>
      <c r="AR1428" s="32"/>
      <c r="AS1428" s="32"/>
      <c r="AT1428" s="32"/>
    </row>
    <row r="1429" spans="2:46" ht="18.649999999999999" customHeight="1">
      <c r="AO1429" s="33"/>
      <c r="AP1429" s="33"/>
    </row>
    <row r="1430" spans="2:46" ht="18.649999999999999" customHeight="1" thickBot="1">
      <c r="D1430" s="22" t="s">
        <v>80</v>
      </c>
      <c r="E1430" s="22"/>
      <c r="F1430" s="22"/>
      <c r="G1430" s="22"/>
      <c r="H1430" s="22"/>
      <c r="I1430" s="22" t="s">
        <v>81</v>
      </c>
      <c r="J1430" s="22"/>
      <c r="K1430" s="22"/>
      <c r="L1430" s="22"/>
      <c r="M1430" s="23"/>
      <c r="N1430" s="23"/>
      <c r="O1430" s="24" t="s">
        <v>82</v>
      </c>
      <c r="P1430" s="23"/>
      <c r="Q1430" s="23"/>
      <c r="R1430" s="23"/>
      <c r="S1430" s="22"/>
      <c r="T1430" s="22" t="s">
        <v>83</v>
      </c>
      <c r="U1430" s="23"/>
      <c r="V1430" s="23"/>
      <c r="W1430" s="23"/>
      <c r="X1430" s="23"/>
      <c r="Y1430" s="24" t="s">
        <v>84</v>
      </c>
      <c r="Z1430" s="23"/>
      <c r="AA1430" s="23"/>
      <c r="AB1430" s="23"/>
      <c r="AC1430" s="24" t="s">
        <v>85</v>
      </c>
      <c r="AD1430" s="22"/>
      <c r="AE1430" s="22"/>
      <c r="AF1430" s="22"/>
      <c r="AG1430" s="22"/>
      <c r="AH1430" s="23"/>
      <c r="AI1430" s="24" t="s">
        <v>86</v>
      </c>
      <c r="AJ1430" s="23"/>
      <c r="AK1430" s="23"/>
      <c r="AL1430" s="22"/>
    </row>
    <row r="1431" spans="2:46" ht="18.649999999999999" customHeight="1" thickBot="1">
      <c r="B1431" s="11"/>
      <c r="D1431" s="217" t="s">
        <v>55</v>
      </c>
      <c r="E1431" s="218"/>
      <c r="F1431" s="219" t="s">
        <v>56</v>
      </c>
      <c r="G1431" s="220"/>
      <c r="H1431" s="204"/>
      <c r="I1431" s="217" t="s">
        <v>87</v>
      </c>
      <c r="J1431" s="218"/>
      <c r="K1431" s="219" t="s">
        <v>88</v>
      </c>
      <c r="L1431" s="220"/>
      <c r="M1431" s="23"/>
      <c r="N1431" s="213" t="s">
        <v>57</v>
      </c>
      <c r="O1431" s="214"/>
      <c r="P1431" s="215" t="s">
        <v>58</v>
      </c>
      <c r="Q1431" s="216"/>
      <c r="R1431" s="23"/>
      <c r="S1431" s="217" t="s">
        <v>59</v>
      </c>
      <c r="T1431" s="218"/>
      <c r="U1431" s="219" t="s">
        <v>60</v>
      </c>
      <c r="V1431" s="220"/>
      <c r="W1431" s="22"/>
      <c r="X1431" s="213" t="s">
        <v>61</v>
      </c>
      <c r="Y1431" s="214"/>
      <c r="Z1431" s="215" t="s">
        <v>62</v>
      </c>
      <c r="AA1431" s="216"/>
      <c r="AB1431" s="22"/>
      <c r="AC1431" s="217" t="s">
        <v>63</v>
      </c>
      <c r="AD1431" s="218"/>
      <c r="AE1431" s="219" t="s">
        <v>89</v>
      </c>
      <c r="AF1431" s="220"/>
      <c r="AG1431" s="22"/>
      <c r="AH1431" s="213" t="s">
        <v>64</v>
      </c>
      <c r="AI1431" s="214"/>
      <c r="AJ1431" s="215" t="s">
        <v>65</v>
      </c>
      <c r="AK1431" s="216"/>
      <c r="AL1431" s="22"/>
      <c r="AM1431" s="25" t="s">
        <v>2</v>
      </c>
      <c r="AO1431" s="132" t="s">
        <v>41</v>
      </c>
      <c r="AQ1431" s="32"/>
      <c r="AR1431" s="32"/>
      <c r="AS1431" s="32"/>
      <c r="AT1431" s="32"/>
    </row>
    <row r="1432" spans="2:46" ht="18.649999999999999" customHeight="1" thickTop="1" thickBot="1">
      <c r="B1432" s="36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9">
        <f t="shared" ref="L1432" si="6445">IF(0=(1-$J$9*$K$9*$B1432^2),10^14,$B1432*$K$9/(1-$J$9*$K$9*$B1432^2))</f>
        <v>-0.99954368200774835</v>
      </c>
      <c r="N1432" s="1">
        <f t="shared" ref="N1432" si="6446">D1432*I1432+F1432*I1435-E1432*J1432-G1432*J1435</f>
        <v>1</v>
      </c>
      <c r="O1432" s="9">
        <f t="shared" ref="O1432" si="6447">(D1432*J1432+E1432*I1432+F1432*J1435+G1432*I1435)</f>
        <v>0</v>
      </c>
      <c r="P1432" s="2">
        <f t="shared" ref="P1432" si="6448">D1432*K1432+F1432*K1435-E1432*L1432-G1432*L1435</f>
        <v>0</v>
      </c>
      <c r="Q1432" s="8">
        <f t="shared" ref="Q1432" si="6449">(D1432*L1432+E1432*K1432+F1432*L1435+G1432*K1435)</f>
        <v>-0.99954368200774835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6450">N1432*S1432+P1432*S1435-O1432*T1432-Q1432*T1435</f>
        <v>5.9558265347821147</v>
      </c>
      <c r="Y1432" s="9">
        <f t="shared" ref="Y1432" si="6451">(N1432*T1432+O1432*S1432+P1432*T1435+Q1432*S1435)</f>
        <v>0</v>
      </c>
      <c r="Z1432" s="2">
        <f t="shared" ref="Z1432" si="6452">N1432*U1432+P1432*U1435-O1432*V1432-Q1432*V1435</f>
        <v>0</v>
      </c>
      <c r="AA1432" s="8">
        <f t="shared" ref="AA1432" si="6453">(N1432*V1432+O1432*U1432+P1432*V1435+Q1432*U1435)</f>
        <v>-0.99954368200774835</v>
      </c>
      <c r="AB1432" s="22"/>
      <c r="AC1432" s="1">
        <v>1</v>
      </c>
      <c r="AD1432" s="9">
        <v>0</v>
      </c>
      <c r="AE1432" s="2">
        <v>0</v>
      </c>
      <c r="AF1432" s="9">
        <f t="shared" ref="AF1432" si="6454">$B1432*$AE$9</f>
        <v>3.3238289999999999</v>
      </c>
      <c r="AH1432" s="1">
        <f t="shared" ref="AH1432" si="6455">X1432*AC1432+Z1432*AC1435-Y1432*AD1432-AA1432*AD1435</f>
        <v>5.9558265347821147</v>
      </c>
      <c r="AI1432" s="9">
        <f t="shared" ref="AI1432" si="6456">(X1432*AD1432+Y1432*AC1432+Z1432*AD1435+AA1432*AC1435)</f>
        <v>0</v>
      </c>
      <c r="AJ1432" s="2">
        <f t="shared" ref="AJ1432" si="6457">X1432*AE1432+Z1432*AE1435-Y1432*AF1432-AA1432*AF1435</f>
        <v>0</v>
      </c>
      <c r="AK1432" s="8">
        <f t="shared" ref="AK1432" si="6458">(X1432*AF1432+Y1432*AE1432+Z1432*AF1435+AA1432*AE1435)</f>
        <v>18.796605273270554</v>
      </c>
      <c r="AM1432" s="26">
        <f t="shared" ref="AM1432" si="6459">20*LOG((2*$AH$9)/(($AH$9*AH1432+AJ1432+$AH$9*AH1435+AJ1435)^2+($AH$9*AI1432+AK1432+$AH$9*AI1435+AK1435)^2)^0.5)</f>
        <v>-30.256421276495548</v>
      </c>
      <c r="AO1432" s="133">
        <f t="shared" ref="AO1432" si="6460">((AI1432^2+AJ1432^2+AK1432^2+AL1432^2)/(AI1435^2+AJ1435^2+AK1435^2+AL1435^2))^0.5</f>
        <v>0.30283641797787525</v>
      </c>
      <c r="AP1432" s="13"/>
      <c r="AQ1432" s="32"/>
      <c r="AR1432" s="32"/>
      <c r="AS1432" s="32"/>
      <c r="AT1432" s="32"/>
    </row>
    <row r="1433" spans="2:46" ht="18.649999999999999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O1433" s="134"/>
      <c r="AP1433" s="33"/>
      <c r="AQ1433" s="32"/>
      <c r="AR1433" s="32"/>
      <c r="AS1433" s="32"/>
      <c r="AT1433" s="32"/>
    </row>
    <row r="1434" spans="2:46" ht="18.649999999999999" customHeight="1" thickBot="1">
      <c r="D1434" s="209" t="s">
        <v>66</v>
      </c>
      <c r="E1434" s="210"/>
      <c r="F1434" s="211" t="s">
        <v>67</v>
      </c>
      <c r="G1434" s="212"/>
      <c r="H1434" s="204"/>
      <c r="I1434" s="209" t="s">
        <v>68</v>
      </c>
      <c r="J1434" s="210"/>
      <c r="K1434" s="211" t="s">
        <v>69</v>
      </c>
      <c r="L1434" s="212"/>
      <c r="N1434" s="213" t="s">
        <v>70</v>
      </c>
      <c r="O1434" s="214"/>
      <c r="P1434" s="215" t="s">
        <v>71</v>
      </c>
      <c r="Q1434" s="216"/>
      <c r="S1434" s="209" t="s">
        <v>72</v>
      </c>
      <c r="T1434" s="210"/>
      <c r="U1434" s="211" t="s">
        <v>73</v>
      </c>
      <c r="V1434" s="212"/>
      <c r="W1434" s="22"/>
      <c r="X1434" s="213" t="s">
        <v>74</v>
      </c>
      <c r="Y1434" s="214"/>
      <c r="Z1434" s="215" t="s">
        <v>75</v>
      </c>
      <c r="AA1434" s="216"/>
      <c r="AB1434" s="22"/>
      <c r="AC1434" s="209" t="s">
        <v>76</v>
      </c>
      <c r="AD1434" s="210"/>
      <c r="AE1434" s="211" t="s">
        <v>77</v>
      </c>
      <c r="AF1434" s="212"/>
      <c r="AG1434" s="22"/>
      <c r="AH1434" s="213" t="s">
        <v>78</v>
      </c>
      <c r="AI1434" s="214"/>
      <c r="AJ1434" s="215" t="s">
        <v>79</v>
      </c>
      <c r="AK1434" s="216"/>
      <c r="AL1434" s="22"/>
      <c r="AM1434" s="44" t="s">
        <v>6</v>
      </c>
      <c r="AO1434" s="135" t="s">
        <v>42</v>
      </c>
      <c r="AP1434" s="33"/>
      <c r="AQ1434" s="32"/>
      <c r="AR1434" s="32"/>
      <c r="AS1434" s="32"/>
      <c r="AT1434" s="32"/>
    </row>
    <row r="1435" spans="2:46" ht="18.649999999999999" customHeight="1" thickTop="1" thickBot="1">
      <c r="D1435" s="1">
        <v>0</v>
      </c>
      <c r="E1435" s="8">
        <f t="shared" ref="E1435" si="6461">$E$9*$B1432</f>
        <v>2.3235109999999999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6462">D1435*I1432+F1435*I1435-E1435*J1432-G1435*J1435</f>
        <v>0</v>
      </c>
      <c r="O1435" s="9">
        <f t="shared" ref="O1435" si="6463">(D1435*J1432+E1435*I1432+F1435*J1435+G1435*I1435)</f>
        <v>2.3235109999999999</v>
      </c>
      <c r="P1435" s="2">
        <f t="shared" ref="P1435" si="6464">D1435*K1432+F1435*K1435-E1435*L1432-G1435*L1435</f>
        <v>3.3224507401255052</v>
      </c>
      <c r="Q1435" s="8">
        <f t="shared" ref="Q1435" si="6465">(D1435*L1432+E1435*K1432+F1435*L1435+G1435*K1435)</f>
        <v>0</v>
      </c>
      <c r="S1435" s="1">
        <v>0</v>
      </c>
      <c r="T1435" s="8">
        <f t="shared" ref="T1435" si="6466">$T$9*$B1432</f>
        <v>4.9580889999999993</v>
      </c>
      <c r="U1435" s="2">
        <v>1</v>
      </c>
      <c r="V1435" s="8">
        <v>0</v>
      </c>
      <c r="X1435" s="1">
        <f t="shared" ref="X1435" si="6467">N1435*S1432+P1435*S1435-O1435*T1432-Q1435*T1435</f>
        <v>0</v>
      </c>
      <c r="Y1435" s="9">
        <f t="shared" ref="Y1435" si="6468">(N1435*T1432+O1435*S1432+P1435*T1435+Q1435*S1435)</f>
        <v>18.796517467658123</v>
      </c>
      <c r="Z1435" s="2">
        <f t="shared" ref="Z1435" si="6469">N1435*U1432+P1435*U1435-O1435*V1432-Q1435*V1435</f>
        <v>3.3224507401255052</v>
      </c>
      <c r="AA1435" s="8">
        <f t="shared" ref="AA1435" si="6470">(N1435*V1432+O1435*U1432+P1435*V1435+Q1435*U1435)</f>
        <v>0</v>
      </c>
      <c r="AB1435" s="22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6471">X1435*AC1432+Z1435*AC1435-Y1435*AD1432-AA1435*AD1435</f>
        <v>0</v>
      </c>
      <c r="AI1435" s="9">
        <f t="shared" ref="AI1435" si="6472">(X1435*AD1432+Y1435*AC1432+Z1435*AD1435+AA1435*AC1435)</f>
        <v>18.796517467658123</v>
      </c>
      <c r="AJ1435" s="2">
        <f t="shared" ref="AJ1435" si="6473">X1435*AE1432+Z1435*AE1435-Y1435*AF1432-AA1435*AF1435</f>
        <v>-59.153959117883126</v>
      </c>
      <c r="AK1435" s="8">
        <f t="shared" ref="AK1435" si="6474">(X1435*AF1432+Y1435*AE1432+Z1435*AF1435+AA1435*AE1435)</f>
        <v>0</v>
      </c>
      <c r="AM1435" s="45">
        <f t="shared" ref="AM1435" si="6475">(180/PI())*ATAN(-1*(($AH$9*AJ1432+AL1432+$AH$9*AJ1435+AL1435)/($AH$9*AI1432+AK1432+$AH$9*AI1435+AK1435)))</f>
        <v>57.563502197855257</v>
      </c>
      <c r="AO1435" s="206">
        <f t="shared" ref="AO1435" si="6476">20*LOG(((($AH$9*AH1432+AJ1432-$AH$9*AH1435-AJ1435)^2+($AH$9*AI1432+AK1432-$AH$9*AI1435-AK1435)^2)/(($AH$9*AH1432+AJ1432+$AH$9*AH1435+AJ1435)^2+($AH$9*AI1432+AK1432+$AH$9*AI1435+AK1435)^2))^0.5)</f>
        <v>-4.0958775207657928E-3</v>
      </c>
      <c r="AP1435" s="33"/>
      <c r="AQ1435" s="32"/>
      <c r="AR1435" s="32"/>
      <c r="AS1435" s="32"/>
      <c r="AT1435" s="32"/>
    </row>
    <row r="1436" spans="2:46" ht="18.649999999999999" customHeight="1">
      <c r="AO1436" s="33"/>
      <c r="AP1436" s="33"/>
    </row>
    <row r="1437" spans="2:46" ht="18.649999999999999" customHeight="1" thickBot="1">
      <c r="D1437" s="22" t="s">
        <v>80</v>
      </c>
      <c r="E1437" s="22"/>
      <c r="F1437" s="22"/>
      <c r="G1437" s="22"/>
      <c r="H1437" s="22"/>
      <c r="I1437" s="22" t="s">
        <v>81</v>
      </c>
      <c r="J1437" s="22"/>
      <c r="K1437" s="22"/>
      <c r="L1437" s="22"/>
      <c r="M1437" s="23"/>
      <c r="N1437" s="23"/>
      <c r="O1437" s="24" t="s">
        <v>82</v>
      </c>
      <c r="P1437" s="23"/>
      <c r="Q1437" s="23"/>
      <c r="R1437" s="23"/>
      <c r="S1437" s="22"/>
      <c r="T1437" s="22" t="s">
        <v>83</v>
      </c>
      <c r="U1437" s="23"/>
      <c r="V1437" s="23"/>
      <c r="W1437" s="23"/>
      <c r="X1437" s="23"/>
      <c r="Y1437" s="24" t="s">
        <v>84</v>
      </c>
      <c r="Z1437" s="23"/>
      <c r="AA1437" s="23"/>
      <c r="AB1437" s="23"/>
      <c r="AC1437" s="24" t="s">
        <v>85</v>
      </c>
      <c r="AD1437" s="22"/>
      <c r="AE1437" s="22"/>
      <c r="AF1437" s="22"/>
      <c r="AG1437" s="22"/>
      <c r="AH1437" s="23"/>
      <c r="AI1437" s="24" t="s">
        <v>86</v>
      </c>
      <c r="AJ1437" s="23"/>
      <c r="AK1437" s="23"/>
      <c r="AL1437" s="22"/>
    </row>
    <row r="1438" spans="2:46" ht="18.649999999999999" customHeight="1" thickBot="1">
      <c r="B1438" s="11"/>
      <c r="D1438" s="217" t="s">
        <v>55</v>
      </c>
      <c r="E1438" s="218"/>
      <c r="F1438" s="219" t="s">
        <v>56</v>
      </c>
      <c r="G1438" s="220"/>
      <c r="H1438" s="204"/>
      <c r="I1438" s="217" t="s">
        <v>87</v>
      </c>
      <c r="J1438" s="218"/>
      <c r="K1438" s="219" t="s">
        <v>88</v>
      </c>
      <c r="L1438" s="220"/>
      <c r="M1438" s="23"/>
      <c r="N1438" s="213" t="s">
        <v>57</v>
      </c>
      <c r="O1438" s="214"/>
      <c r="P1438" s="215" t="s">
        <v>58</v>
      </c>
      <c r="Q1438" s="216"/>
      <c r="R1438" s="23"/>
      <c r="S1438" s="217" t="s">
        <v>59</v>
      </c>
      <c r="T1438" s="218"/>
      <c r="U1438" s="219" t="s">
        <v>60</v>
      </c>
      <c r="V1438" s="220"/>
      <c r="W1438" s="22"/>
      <c r="X1438" s="213" t="s">
        <v>61</v>
      </c>
      <c r="Y1438" s="214"/>
      <c r="Z1438" s="215" t="s">
        <v>62</v>
      </c>
      <c r="AA1438" s="216"/>
      <c r="AB1438" s="22"/>
      <c r="AC1438" s="217" t="s">
        <v>63</v>
      </c>
      <c r="AD1438" s="218"/>
      <c r="AE1438" s="219" t="s">
        <v>89</v>
      </c>
      <c r="AF1438" s="220"/>
      <c r="AG1438" s="22"/>
      <c r="AH1438" s="213" t="s">
        <v>64</v>
      </c>
      <c r="AI1438" s="214"/>
      <c r="AJ1438" s="215" t="s">
        <v>65</v>
      </c>
      <c r="AK1438" s="216"/>
      <c r="AL1438" s="22"/>
      <c r="AM1438" s="25" t="s">
        <v>2</v>
      </c>
      <c r="AO1438" s="132" t="s">
        <v>41</v>
      </c>
      <c r="AQ1438" s="32"/>
      <c r="AR1438" s="32"/>
      <c r="AS1438" s="32"/>
      <c r="AT1438" s="32"/>
    </row>
    <row r="1439" spans="2:46" ht="18.649999999999999" customHeight="1" thickTop="1" thickBot="1">
      <c r="B1439" s="36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9">
        <f t="shared" ref="L1439" si="6477">IF(0=(1-$J$9*$K$9*$B1439^2),10^14,$B1439*$K$9/(1-$J$9*$K$9*$B1439^2))</f>
        <v>-0.99226443796840946</v>
      </c>
      <c r="N1439" s="1">
        <f t="shared" ref="N1439" si="6478">D1439*I1439+F1439*I1442-E1439*J1439-G1439*J1442</f>
        <v>1</v>
      </c>
      <c r="O1439" s="9">
        <f t="shared" ref="O1439" si="6479">(D1439*J1439+E1439*I1439+F1439*J1442+G1439*I1442)</f>
        <v>0</v>
      </c>
      <c r="P1439" s="2">
        <f t="shared" ref="P1439" si="6480">D1439*K1439+F1439*K1442-E1439*L1439-G1439*L1442</f>
        <v>0</v>
      </c>
      <c r="Q1439" s="8">
        <f t="shared" ref="Q1439" si="6481">(D1439*L1439+E1439*K1439+F1439*L1442+G1439*K1442)</f>
        <v>-0.99226443796840946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6482">N1439*S1439+P1439*S1442-O1439*T1439-Q1439*T1442</f>
        <v>5.94373410422617</v>
      </c>
      <c r="Y1439" s="9">
        <f t="shared" ref="Y1439" si="6483">(N1439*T1439+O1439*S1439+P1439*T1442+Q1439*S1442)</f>
        <v>0</v>
      </c>
      <c r="Z1439" s="2">
        <f t="shared" ref="Z1439" si="6484">N1439*U1439+P1439*U1442-O1439*V1439-Q1439*V1442</f>
        <v>0</v>
      </c>
      <c r="AA1439" s="8">
        <f t="shared" ref="AA1439" si="6485">(N1439*V1439+O1439*U1439+P1439*V1442+Q1439*U1442)</f>
        <v>-0.99226443796840946</v>
      </c>
      <c r="AB1439" s="22"/>
      <c r="AC1439" s="1">
        <v>1</v>
      </c>
      <c r="AD1439" s="9">
        <v>0</v>
      </c>
      <c r="AE1439" s="2">
        <v>0</v>
      </c>
      <c r="AF1439" s="9">
        <f t="shared" ref="AF1439" si="6486">$B1439*$AE$9</f>
        <v>3.3400428</v>
      </c>
      <c r="AH1439" s="1">
        <f t="shared" ref="AH1439" si="6487">X1439*AC1439+Z1439*AC1442-Y1439*AD1439-AA1439*AD1442</f>
        <v>5.94373410422617</v>
      </c>
      <c r="AI1439" s="9">
        <f t="shared" ref="AI1439" si="6488">(X1439*AD1439+Y1439*AC1439+Z1439*AD1442+AA1439*AC1442)</f>
        <v>0</v>
      </c>
      <c r="AJ1439" s="2">
        <f t="shared" ref="AJ1439" si="6489">X1439*AE1439+Z1439*AE1442-Y1439*AF1439-AA1439*AF1442</f>
        <v>0</v>
      </c>
      <c r="AK1439" s="8">
        <f t="shared" ref="AK1439" si="6490">(X1439*AF1439+Y1439*AE1439+Z1439*AF1442+AA1439*AE1442)</f>
        <v>18.86006186196666</v>
      </c>
      <c r="AM1439" s="26">
        <f t="shared" ref="AM1439" si="6491">20*LOG((2*$AH$9)/(($AH$9*AH1439+AJ1439+$AH$9*AH1442+AJ1442)^2+($AH$9*AI1439+AK1439+$AH$9*AI1442+AK1442)^2)^0.5)</f>
        <v>-30.324166337712573</v>
      </c>
      <c r="AO1439" s="133">
        <f t="shared" ref="AO1439" si="6492">((AI1439^2+AJ1439^2+AK1439^2+AL1439^2)/(AI1442^2+AJ1442^2+AK1442^2+AL1442^2))^0.5</f>
        <v>0.30134801846624359</v>
      </c>
      <c r="AP1439" s="13"/>
      <c r="AQ1439" s="32"/>
      <c r="AR1439" s="32"/>
      <c r="AS1439" s="32"/>
      <c r="AT1439" s="32"/>
    </row>
    <row r="1440" spans="2:46" ht="18.649999999999999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O1440" s="134"/>
      <c r="AP1440" s="33"/>
      <c r="AQ1440" s="32"/>
      <c r="AR1440" s="32"/>
      <c r="AS1440" s="32"/>
      <c r="AT1440" s="32"/>
    </row>
    <row r="1441" spans="2:46" ht="18.649999999999999" customHeight="1" thickBot="1">
      <c r="D1441" s="209" t="s">
        <v>66</v>
      </c>
      <c r="E1441" s="210"/>
      <c r="F1441" s="211" t="s">
        <v>67</v>
      </c>
      <c r="G1441" s="212"/>
      <c r="H1441" s="204"/>
      <c r="I1441" s="209" t="s">
        <v>68</v>
      </c>
      <c r="J1441" s="210"/>
      <c r="K1441" s="211" t="s">
        <v>69</v>
      </c>
      <c r="L1441" s="212"/>
      <c r="N1441" s="213" t="s">
        <v>70</v>
      </c>
      <c r="O1441" s="214"/>
      <c r="P1441" s="215" t="s">
        <v>71</v>
      </c>
      <c r="Q1441" s="216"/>
      <c r="S1441" s="209" t="s">
        <v>72</v>
      </c>
      <c r="T1441" s="210"/>
      <c r="U1441" s="211" t="s">
        <v>73</v>
      </c>
      <c r="V1441" s="212"/>
      <c r="W1441" s="22"/>
      <c r="X1441" s="213" t="s">
        <v>74</v>
      </c>
      <c r="Y1441" s="214"/>
      <c r="Z1441" s="215" t="s">
        <v>75</v>
      </c>
      <c r="AA1441" s="216"/>
      <c r="AB1441" s="22"/>
      <c r="AC1441" s="209" t="s">
        <v>76</v>
      </c>
      <c r="AD1441" s="210"/>
      <c r="AE1441" s="211" t="s">
        <v>77</v>
      </c>
      <c r="AF1441" s="212"/>
      <c r="AG1441" s="22"/>
      <c r="AH1441" s="213" t="s">
        <v>78</v>
      </c>
      <c r="AI1441" s="214"/>
      <c r="AJ1441" s="215" t="s">
        <v>79</v>
      </c>
      <c r="AK1441" s="216"/>
      <c r="AL1441" s="22"/>
      <c r="AM1441" s="44" t="s">
        <v>6</v>
      </c>
      <c r="AO1441" s="135" t="s">
        <v>42</v>
      </c>
      <c r="AP1441" s="33"/>
      <c r="AQ1441" s="32"/>
      <c r="AR1441" s="32"/>
      <c r="AS1441" s="32"/>
      <c r="AT1441" s="32"/>
    </row>
    <row r="1442" spans="2:46" ht="18.649999999999999" customHeight="1" thickTop="1" thickBot="1">
      <c r="D1442" s="1">
        <v>0</v>
      </c>
      <c r="E1442" s="8">
        <f t="shared" ref="E1442" si="6493">$E$9*$B1439</f>
        <v>2.3348452000000002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6494">D1442*I1439+F1442*I1442-E1442*J1439-G1442*J1442</f>
        <v>0</v>
      </c>
      <c r="O1442" s="9">
        <f t="shared" ref="O1442" si="6495">(D1442*J1439+E1442*I1439+F1442*J1442+G1442*I1442)</f>
        <v>2.3348452000000002</v>
      </c>
      <c r="P1442" s="2">
        <f t="shared" ref="P1442" si="6496">D1442*K1439+F1442*K1442-E1442*L1439-G1442*L1442</f>
        <v>3.3167838601212387</v>
      </c>
      <c r="Q1442" s="8">
        <f t="shared" ref="Q1442" si="6497">(D1442*L1439+E1442*K1439+F1442*L1442+G1442*K1442)</f>
        <v>0</v>
      </c>
      <c r="S1442" s="1">
        <v>0</v>
      </c>
      <c r="T1442" s="8">
        <f t="shared" ref="T1442" si="6498">$T$9*$B1439</f>
        <v>4.9822747999999999</v>
      </c>
      <c r="U1442" s="2">
        <v>1</v>
      </c>
      <c r="V1442" s="8">
        <v>0</v>
      </c>
      <c r="X1442" s="1">
        <f t="shared" ref="X1442" si="6499">N1442*S1439+P1442*S1442-O1442*T1439-Q1442*T1442</f>
        <v>0</v>
      </c>
      <c r="Y1442" s="9">
        <f t="shared" ref="Y1442" si="6500">(N1442*T1439+O1442*S1439+P1442*T1442+Q1442*S1442)</f>
        <v>18.859973843328774</v>
      </c>
      <c r="Z1442" s="2">
        <f t="shared" ref="Z1442" si="6501">N1442*U1439+P1442*U1442-O1442*V1439-Q1442*V1442</f>
        <v>3.3167838601212387</v>
      </c>
      <c r="AA1442" s="8">
        <f t="shared" ref="AA1442" si="6502">(N1442*V1439+O1442*U1439+P1442*V1442+Q1442*U1442)</f>
        <v>0</v>
      </c>
      <c r="AB1442" s="22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6503">X1442*AC1439+Z1442*AC1442-Y1442*AD1439-AA1442*AD1442</f>
        <v>0</v>
      </c>
      <c r="AI1442" s="9">
        <f t="shared" ref="AI1442" si="6504">(X1442*AD1439+Y1442*AC1439+Z1442*AD1442+AA1442*AC1442)</f>
        <v>18.859973843328774</v>
      </c>
      <c r="AJ1442" s="2">
        <f t="shared" ref="AJ1442" si="6505">X1442*AE1439+Z1442*AE1442-Y1442*AF1439-AA1442*AF1442</f>
        <v>-59.676335983477358</v>
      </c>
      <c r="AK1442" s="8">
        <f t="shared" ref="AK1442" si="6506">(X1442*AF1439+Y1442*AE1439+Z1442*AF1442+AA1442*AE1442)</f>
        <v>0</v>
      </c>
      <c r="AM1442" s="45">
        <f t="shared" ref="AM1442" si="6507">(180/PI())*ATAN(-1*(($AH$9*AJ1439+AL1439+$AH$9*AJ1442+AL1442)/($AH$9*AI1439+AK1439+$AH$9*AI1442+AK1442)))</f>
        <v>57.703963594009842</v>
      </c>
      <c r="AO1442" s="206">
        <f t="shared" ref="AO1442" si="6508">20*LOG(((($AH$9*AH1439+AJ1439-$AH$9*AH1442-AJ1442)^2+($AH$9*AI1439+AK1439-$AH$9*AI1442-AK1442)^2)/(($AH$9*AH1439+AJ1439+$AH$9*AH1442+AJ1442)^2+($AH$9*AI1439+AK1439+$AH$9*AI1442+AK1442)^2))^0.5)</f>
        <v>-4.0324527248483902E-3</v>
      </c>
      <c r="AP1442" s="33"/>
      <c r="AQ1442" s="32"/>
      <c r="AR1442" s="32"/>
      <c r="AS1442" s="32"/>
      <c r="AT1442" s="32"/>
    </row>
    <row r="1443" spans="2:46" ht="18.649999999999999" customHeight="1">
      <c r="AO1443" s="33"/>
      <c r="AP1443" s="33"/>
    </row>
    <row r="1444" spans="2:46" ht="18.649999999999999" customHeight="1" thickBot="1">
      <c r="D1444" s="22" t="s">
        <v>80</v>
      </c>
      <c r="E1444" s="22"/>
      <c r="F1444" s="22"/>
      <c r="G1444" s="22"/>
      <c r="H1444" s="22"/>
      <c r="I1444" s="22" t="s">
        <v>81</v>
      </c>
      <c r="J1444" s="22"/>
      <c r="K1444" s="22"/>
      <c r="L1444" s="22"/>
      <c r="M1444" s="23"/>
      <c r="N1444" s="23"/>
      <c r="O1444" s="24" t="s">
        <v>82</v>
      </c>
      <c r="P1444" s="23"/>
      <c r="Q1444" s="23"/>
      <c r="R1444" s="23"/>
      <c r="S1444" s="22"/>
      <c r="T1444" s="22" t="s">
        <v>83</v>
      </c>
      <c r="U1444" s="23"/>
      <c r="V1444" s="23"/>
      <c r="W1444" s="23"/>
      <c r="X1444" s="23"/>
      <c r="Y1444" s="24" t="s">
        <v>84</v>
      </c>
      <c r="Z1444" s="23"/>
      <c r="AA1444" s="23"/>
      <c r="AB1444" s="23"/>
      <c r="AC1444" s="24" t="s">
        <v>85</v>
      </c>
      <c r="AD1444" s="22"/>
      <c r="AE1444" s="22"/>
      <c r="AF1444" s="22"/>
      <c r="AG1444" s="22"/>
      <c r="AH1444" s="23"/>
      <c r="AI1444" s="24" t="s">
        <v>86</v>
      </c>
      <c r="AJ1444" s="23"/>
      <c r="AK1444" s="23"/>
      <c r="AL1444" s="22"/>
    </row>
    <row r="1445" spans="2:46" ht="18.649999999999999" customHeight="1" thickBot="1">
      <c r="B1445" s="11"/>
      <c r="D1445" s="217" t="s">
        <v>55</v>
      </c>
      <c r="E1445" s="218"/>
      <c r="F1445" s="219" t="s">
        <v>56</v>
      </c>
      <c r="G1445" s="220"/>
      <c r="H1445" s="204"/>
      <c r="I1445" s="217" t="s">
        <v>87</v>
      </c>
      <c r="J1445" s="218"/>
      <c r="K1445" s="219" t="s">
        <v>88</v>
      </c>
      <c r="L1445" s="220"/>
      <c r="M1445" s="23"/>
      <c r="N1445" s="213" t="s">
        <v>57</v>
      </c>
      <c r="O1445" s="214"/>
      <c r="P1445" s="215" t="s">
        <v>58</v>
      </c>
      <c r="Q1445" s="216"/>
      <c r="R1445" s="23"/>
      <c r="S1445" s="217" t="s">
        <v>59</v>
      </c>
      <c r="T1445" s="218"/>
      <c r="U1445" s="219" t="s">
        <v>60</v>
      </c>
      <c r="V1445" s="220"/>
      <c r="W1445" s="22"/>
      <c r="X1445" s="213" t="s">
        <v>61</v>
      </c>
      <c r="Y1445" s="214"/>
      <c r="Z1445" s="215" t="s">
        <v>62</v>
      </c>
      <c r="AA1445" s="216"/>
      <c r="AB1445" s="22"/>
      <c r="AC1445" s="217" t="s">
        <v>63</v>
      </c>
      <c r="AD1445" s="218"/>
      <c r="AE1445" s="219" t="s">
        <v>89</v>
      </c>
      <c r="AF1445" s="220"/>
      <c r="AG1445" s="22"/>
      <c r="AH1445" s="213" t="s">
        <v>64</v>
      </c>
      <c r="AI1445" s="214"/>
      <c r="AJ1445" s="215" t="s">
        <v>65</v>
      </c>
      <c r="AK1445" s="216"/>
      <c r="AL1445" s="22"/>
      <c r="AM1445" s="25" t="s">
        <v>2</v>
      </c>
      <c r="AO1445" s="132" t="s">
        <v>41</v>
      </c>
      <c r="AQ1445" s="32"/>
      <c r="AR1445" s="32"/>
      <c r="AS1445" s="32"/>
      <c r="AT1445" s="32"/>
    </row>
    <row r="1446" spans="2:46" ht="18.649999999999999" customHeight="1" thickTop="1" thickBot="1">
      <c r="B1446" s="36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9">
        <f t="shared" ref="L1446" si="6509">IF(0=(1-$J$9*$K$9*$B1446^2),10^14,$B1446*$K$9/(1-$J$9*$K$9*$B1446^2))</f>
        <v>-0.98510195059062977</v>
      </c>
      <c r="N1446" s="1">
        <f t="shared" ref="N1446" si="6510">D1446*I1446+F1446*I1449-E1446*J1446-G1446*J1449</f>
        <v>1</v>
      </c>
      <c r="O1446" s="9">
        <f t="shared" ref="O1446" si="6511">(D1446*J1446+E1446*I1446+F1446*J1449+G1446*I1449)</f>
        <v>0</v>
      </c>
      <c r="P1446" s="2">
        <f t="shared" ref="P1446" si="6512">D1446*K1446+F1446*K1449-E1446*L1446-G1446*L1449</f>
        <v>0</v>
      </c>
      <c r="Q1446" s="8">
        <f t="shared" ref="Q1446" si="6513">(D1446*L1446+E1446*K1446+F1446*L1449+G1446*K1449)</f>
        <v>-0.98510195059062977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6514">N1446*S1446+P1446*S1449-O1446*T1446-Q1446*T1449</f>
        <v>5.9318741026151347</v>
      </c>
      <c r="Y1446" s="9">
        <f t="shared" ref="Y1446" si="6515">(N1446*T1446+O1446*S1446+P1446*T1449+Q1446*S1449)</f>
        <v>0</v>
      </c>
      <c r="Z1446" s="2">
        <f t="shared" ref="Z1446" si="6516">N1446*U1446+P1446*U1449-O1446*V1446-Q1446*V1449</f>
        <v>0</v>
      </c>
      <c r="AA1446" s="8">
        <f t="shared" ref="AA1446" si="6517">(N1446*V1446+O1446*U1446+P1446*V1449+Q1446*U1449)</f>
        <v>-0.98510195059062977</v>
      </c>
      <c r="AB1446" s="22"/>
      <c r="AC1446" s="1">
        <v>1</v>
      </c>
      <c r="AD1446" s="9">
        <v>0</v>
      </c>
      <c r="AE1446" s="2">
        <v>0</v>
      </c>
      <c r="AF1446" s="9">
        <f t="shared" ref="AF1446" si="6518">$B1446*$AE$9</f>
        <v>3.3562566</v>
      </c>
      <c r="AH1446" s="1">
        <f t="shared" ref="AH1446" si="6519">X1446*AC1446+Z1446*AC1449-Y1446*AD1446-AA1446*AD1449</f>
        <v>5.9318741026151347</v>
      </c>
      <c r="AI1446" s="9">
        <f t="shared" ref="AI1446" si="6520">(X1446*AD1446+Y1446*AC1446+Z1446*AD1449+AA1446*AC1449)</f>
        <v>0</v>
      </c>
      <c r="AJ1446" s="2">
        <f t="shared" ref="AJ1446" si="6521">X1446*AE1446+Z1446*AE1449-Y1446*AF1446-AA1446*AF1449</f>
        <v>0</v>
      </c>
      <c r="AK1446" s="8">
        <f t="shared" ref="AK1446" si="6522">(X1446*AF1446+Y1446*AE1446+Z1446*AF1449+AA1446*AE1449)</f>
        <v>18.923789656680494</v>
      </c>
      <c r="AM1446" s="26">
        <f t="shared" ref="AM1446" si="6523">20*LOG((2*$AH$9)/(($AH$9*AH1446+AJ1446+$AH$9*AH1449+AJ1449)^2+($AH$9*AI1446+AK1446+$AH$9*AI1449+AK1449)^2)^0.5)</f>
        <v>-30.391793264305903</v>
      </c>
      <c r="AO1446" s="133">
        <f t="shared" ref="AO1446" si="6524">((AI1446^2+AJ1446^2+AK1446^2+AL1446^2)/(AI1449^2+AJ1449^2+AK1449^2+AL1449^2))^0.5</f>
        <v>0.29987425132539336</v>
      </c>
      <c r="AP1446" s="13"/>
      <c r="AQ1446" s="32"/>
      <c r="AR1446" s="32"/>
      <c r="AS1446" s="32"/>
      <c r="AT1446" s="32"/>
    </row>
    <row r="1447" spans="2:46" ht="18.649999999999999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O1447" s="134"/>
      <c r="AP1447" s="33"/>
      <c r="AQ1447" s="32"/>
      <c r="AR1447" s="32"/>
      <c r="AS1447" s="32"/>
      <c r="AT1447" s="32"/>
    </row>
    <row r="1448" spans="2:46" ht="18.649999999999999" customHeight="1" thickBot="1">
      <c r="D1448" s="209" t="s">
        <v>66</v>
      </c>
      <c r="E1448" s="210"/>
      <c r="F1448" s="211" t="s">
        <v>67</v>
      </c>
      <c r="G1448" s="212"/>
      <c r="H1448" s="204"/>
      <c r="I1448" s="209" t="s">
        <v>68</v>
      </c>
      <c r="J1448" s="210"/>
      <c r="K1448" s="211" t="s">
        <v>69</v>
      </c>
      <c r="L1448" s="212"/>
      <c r="N1448" s="213" t="s">
        <v>70</v>
      </c>
      <c r="O1448" s="214"/>
      <c r="P1448" s="215" t="s">
        <v>71</v>
      </c>
      <c r="Q1448" s="216"/>
      <c r="S1448" s="209" t="s">
        <v>72</v>
      </c>
      <c r="T1448" s="210"/>
      <c r="U1448" s="211" t="s">
        <v>73</v>
      </c>
      <c r="V1448" s="212"/>
      <c r="W1448" s="22"/>
      <c r="X1448" s="213" t="s">
        <v>74</v>
      </c>
      <c r="Y1448" s="214"/>
      <c r="Z1448" s="215" t="s">
        <v>75</v>
      </c>
      <c r="AA1448" s="216"/>
      <c r="AB1448" s="22"/>
      <c r="AC1448" s="209" t="s">
        <v>76</v>
      </c>
      <c r="AD1448" s="210"/>
      <c r="AE1448" s="211" t="s">
        <v>77</v>
      </c>
      <c r="AF1448" s="212"/>
      <c r="AG1448" s="22"/>
      <c r="AH1448" s="213" t="s">
        <v>78</v>
      </c>
      <c r="AI1448" s="214"/>
      <c r="AJ1448" s="215" t="s">
        <v>79</v>
      </c>
      <c r="AK1448" s="216"/>
      <c r="AL1448" s="22"/>
      <c r="AM1448" s="44" t="s">
        <v>6</v>
      </c>
      <c r="AO1448" s="135" t="s">
        <v>42</v>
      </c>
      <c r="AP1448" s="33"/>
      <c r="AQ1448" s="32"/>
      <c r="AR1448" s="32"/>
      <c r="AS1448" s="32"/>
      <c r="AT1448" s="32"/>
    </row>
    <row r="1449" spans="2:46" ht="18.649999999999999" customHeight="1" thickTop="1" thickBot="1">
      <c r="D1449" s="1">
        <v>0</v>
      </c>
      <c r="E1449" s="8">
        <f t="shared" ref="E1449" si="6525">$E$9*$B1446</f>
        <v>2.3461794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6526">D1449*I1446+F1449*I1449-E1449*J1446-G1449*J1449</f>
        <v>0</v>
      </c>
      <c r="O1449" s="9">
        <f t="shared" ref="O1449" si="6527">(D1449*J1446+E1449*I1446+F1449*J1449+G1449*I1449)</f>
        <v>2.3461794</v>
      </c>
      <c r="P1449" s="2">
        <f t="shared" ref="P1449" si="6528">D1449*K1446+F1449*K1449-E1449*L1446-G1449*L1449</f>
        <v>3.3112259033755533</v>
      </c>
      <c r="Q1449" s="8">
        <f t="shared" ref="Q1449" si="6529">(D1449*L1446+E1449*K1446+F1449*L1449+G1449*K1449)</f>
        <v>0</v>
      </c>
      <c r="S1449" s="1">
        <v>0</v>
      </c>
      <c r="T1449" s="8">
        <f t="shared" ref="T1449" si="6530">$T$9*$B1446</f>
        <v>5.0064605999999996</v>
      </c>
      <c r="U1449" s="2">
        <v>1</v>
      </c>
      <c r="V1449" s="8">
        <v>0</v>
      </c>
      <c r="X1449" s="1">
        <f t="shared" ref="X1449" si="6531">N1449*S1446+P1449*S1449-O1449*T1446-Q1449*T1449</f>
        <v>0</v>
      </c>
      <c r="Y1449" s="9">
        <f t="shared" ref="Y1449" si="6532">(N1449*T1446+O1449*S1446+P1449*T1449+Q1449*S1449)</f>
        <v>18.923701422949115</v>
      </c>
      <c r="Z1449" s="2">
        <f t="shared" ref="Z1449" si="6533">N1449*U1446+P1449*U1449-O1449*V1446-Q1449*V1449</f>
        <v>3.3112259033755533</v>
      </c>
      <c r="AA1449" s="8">
        <f t="shared" ref="AA1449" si="6534">(N1449*V1446+O1449*U1446+P1449*V1449+Q1449*U1449)</f>
        <v>0</v>
      </c>
      <c r="AB1449" s="22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6535">X1449*AC1446+Z1449*AC1449-Y1449*AD1446-AA1449*AD1449</f>
        <v>0</v>
      </c>
      <c r="AI1449" s="9">
        <f t="shared" ref="AI1449" si="6536">(X1449*AD1446+Y1449*AC1446+Z1449*AD1449+AA1449*AC1449)</f>
        <v>18.923701422949115</v>
      </c>
      <c r="AJ1449" s="2">
        <f t="shared" ref="AJ1449" si="6537">X1449*AE1446+Z1449*AE1449-Y1449*AF1446-AA1449*AF1449</f>
        <v>-60.201571893826809</v>
      </c>
      <c r="AK1449" s="8">
        <f t="shared" ref="AK1449" si="6538">(X1449*AF1446+Y1449*AE1446+Z1449*AF1449+AA1449*AE1449)</f>
        <v>0</v>
      </c>
      <c r="AM1449" s="45">
        <f t="shared" ref="AM1449" si="6539">(180/PI())*ATAN(-1*(($AH$9*AJ1446+AL1446+$AH$9*AJ1449+AL1449)/($AH$9*AI1446+AK1446+$AH$9*AI1449+AK1449)))</f>
        <v>57.843268735642958</v>
      </c>
      <c r="AO1449" s="206">
        <f t="shared" ref="AO1449" si="6540">20*LOG(((($AH$9*AH1446+AJ1446-$AH$9*AH1449-AJ1449)^2+($AH$9*AI1446+AK1446-$AH$9*AI1449-AK1449)^2)/(($AH$9*AH1446+AJ1446+$AH$9*AH1449+AJ1449)^2+($AH$9*AI1446+AK1446+$AH$9*AI1449+AK1449)^2))^0.5)</f>
        <v>-3.9701185540062991E-3</v>
      </c>
      <c r="AP1449" s="33"/>
      <c r="AQ1449" s="32"/>
      <c r="AR1449" s="32"/>
      <c r="AS1449" s="32"/>
      <c r="AT1449" s="32"/>
    </row>
    <row r="1450" spans="2:46" ht="18.649999999999999" customHeight="1">
      <c r="AO1450" s="33"/>
      <c r="AP1450" s="33"/>
    </row>
    <row r="1451" spans="2:46" ht="18.649999999999999" customHeight="1" thickBot="1">
      <c r="D1451" s="22" t="s">
        <v>80</v>
      </c>
      <c r="E1451" s="22"/>
      <c r="F1451" s="22"/>
      <c r="G1451" s="22"/>
      <c r="H1451" s="22"/>
      <c r="I1451" s="22" t="s">
        <v>81</v>
      </c>
      <c r="J1451" s="22"/>
      <c r="K1451" s="22"/>
      <c r="L1451" s="22"/>
      <c r="M1451" s="23"/>
      <c r="N1451" s="23"/>
      <c r="O1451" s="24" t="s">
        <v>82</v>
      </c>
      <c r="P1451" s="23"/>
      <c r="Q1451" s="23"/>
      <c r="R1451" s="23"/>
      <c r="S1451" s="22"/>
      <c r="T1451" s="22" t="s">
        <v>83</v>
      </c>
      <c r="U1451" s="23"/>
      <c r="V1451" s="23"/>
      <c r="W1451" s="23"/>
      <c r="X1451" s="23"/>
      <c r="Y1451" s="24" t="s">
        <v>84</v>
      </c>
      <c r="Z1451" s="23"/>
      <c r="AA1451" s="23"/>
      <c r="AB1451" s="23"/>
      <c r="AC1451" s="24" t="s">
        <v>85</v>
      </c>
      <c r="AD1451" s="22"/>
      <c r="AE1451" s="22"/>
      <c r="AF1451" s="22"/>
      <c r="AG1451" s="22"/>
      <c r="AH1451" s="23"/>
      <c r="AI1451" s="24" t="s">
        <v>86</v>
      </c>
      <c r="AJ1451" s="23"/>
      <c r="AK1451" s="23"/>
      <c r="AL1451" s="22"/>
    </row>
    <row r="1452" spans="2:46" ht="18.649999999999999" customHeight="1" thickBot="1">
      <c r="B1452" s="11"/>
      <c r="D1452" s="217" t="s">
        <v>55</v>
      </c>
      <c r="E1452" s="218"/>
      <c r="F1452" s="219" t="s">
        <v>56</v>
      </c>
      <c r="G1452" s="220"/>
      <c r="H1452" s="204"/>
      <c r="I1452" s="217" t="s">
        <v>87</v>
      </c>
      <c r="J1452" s="218"/>
      <c r="K1452" s="219" t="s">
        <v>88</v>
      </c>
      <c r="L1452" s="220"/>
      <c r="M1452" s="23"/>
      <c r="N1452" s="213" t="s">
        <v>57</v>
      </c>
      <c r="O1452" s="214"/>
      <c r="P1452" s="215" t="s">
        <v>58</v>
      </c>
      <c r="Q1452" s="216"/>
      <c r="R1452" s="23"/>
      <c r="S1452" s="217" t="s">
        <v>59</v>
      </c>
      <c r="T1452" s="218"/>
      <c r="U1452" s="219" t="s">
        <v>60</v>
      </c>
      <c r="V1452" s="220"/>
      <c r="W1452" s="22"/>
      <c r="X1452" s="213" t="s">
        <v>61</v>
      </c>
      <c r="Y1452" s="214"/>
      <c r="Z1452" s="215" t="s">
        <v>62</v>
      </c>
      <c r="AA1452" s="216"/>
      <c r="AB1452" s="22"/>
      <c r="AC1452" s="217" t="s">
        <v>63</v>
      </c>
      <c r="AD1452" s="218"/>
      <c r="AE1452" s="219" t="s">
        <v>89</v>
      </c>
      <c r="AF1452" s="220"/>
      <c r="AG1452" s="22"/>
      <c r="AH1452" s="213" t="s">
        <v>64</v>
      </c>
      <c r="AI1452" s="214"/>
      <c r="AJ1452" s="215" t="s">
        <v>65</v>
      </c>
      <c r="AK1452" s="216"/>
      <c r="AL1452" s="22"/>
      <c r="AM1452" s="25" t="s">
        <v>2</v>
      </c>
      <c r="AO1452" s="132" t="s">
        <v>41</v>
      </c>
      <c r="AQ1452" s="32"/>
      <c r="AR1452" s="32"/>
      <c r="AS1452" s="32"/>
      <c r="AT1452" s="32"/>
    </row>
    <row r="1453" spans="2:46" ht="18.649999999999999" customHeight="1" thickTop="1" thickBot="1">
      <c r="B1453" s="36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9">
        <f t="shared" ref="L1453" si="6541">IF(0=(1-$J$9*$K$9*$B1453^2),10^14,$B1453*$K$9/(1-$J$9*$K$9*$B1453^2))</f>
        <v>-0.97805329704807431</v>
      </c>
      <c r="N1453" s="1">
        <f t="shared" ref="N1453" si="6542">D1453*I1453+F1453*I1456-E1453*J1453-G1453*J1456</f>
        <v>1</v>
      </c>
      <c r="O1453" s="9">
        <f t="shared" ref="O1453" si="6543">(D1453*J1453+E1453*I1453+F1453*J1456+G1453*I1456)</f>
        <v>0</v>
      </c>
      <c r="P1453" s="2">
        <f t="shared" ref="P1453" si="6544">D1453*K1453+F1453*K1456-E1453*L1453-G1453*L1456</f>
        <v>0</v>
      </c>
      <c r="Q1453" s="8">
        <f t="shared" ref="Q1453" si="6545">(D1453*L1453+E1453*K1453+F1453*L1456+G1453*K1456)</f>
        <v>-0.97805329704807431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6546">N1453*S1453+P1453*S1456-O1453*T1453-Q1453*T1456</f>
        <v>5.9202402978030255</v>
      </c>
      <c r="Y1453" s="9">
        <f t="shared" ref="Y1453" si="6547">(N1453*T1453+O1453*S1453+P1453*T1456+Q1453*S1456)</f>
        <v>0</v>
      </c>
      <c r="Z1453" s="2">
        <f t="shared" ref="Z1453" si="6548">N1453*U1453+P1453*U1456-O1453*V1453-Q1453*V1456</f>
        <v>0</v>
      </c>
      <c r="AA1453" s="8">
        <f t="shared" ref="AA1453" si="6549">(N1453*V1453+O1453*U1453+P1453*V1456+Q1453*U1456)</f>
        <v>-0.97805329704807431</v>
      </c>
      <c r="AB1453" s="22"/>
      <c r="AC1453" s="1">
        <v>1</v>
      </c>
      <c r="AD1453" s="9">
        <v>0</v>
      </c>
      <c r="AE1453" s="2">
        <v>0</v>
      </c>
      <c r="AF1453" s="9">
        <f t="shared" ref="AF1453" si="6550">$B1453*$AE$9</f>
        <v>3.3724704000000001</v>
      </c>
      <c r="AH1453" s="1">
        <f t="shared" ref="AH1453" si="6551">X1453*AC1453+Z1453*AC1456-Y1453*AD1453-AA1453*AD1456</f>
        <v>5.9202402978030255</v>
      </c>
      <c r="AI1453" s="9">
        <f t="shared" ref="AI1453" si="6552">(X1453*AD1453+Y1453*AC1453+Z1453*AD1456+AA1453*AC1456)</f>
        <v>0</v>
      </c>
      <c r="AJ1453" s="2">
        <f t="shared" ref="AJ1453" si="6553">X1453*AE1453+Z1453*AE1456-Y1453*AF1453-AA1453*AF1456</f>
        <v>0</v>
      </c>
      <c r="AK1453" s="8">
        <f t="shared" ref="AK1453" si="6554">(X1453*AF1453+Y1453*AE1453+Z1453*AF1456+AA1453*AE1456)</f>
        <v>18.987781868179816</v>
      </c>
      <c r="AM1453" s="26">
        <f t="shared" ref="AM1453" si="6555">20*LOG((2*$AH$9)/(($AH$9*AH1453+AJ1453+$AH$9*AH1456+AJ1456)^2+($AH$9*AI1453+AK1453+$AH$9*AI1456+AK1456)^2)^0.5)</f>
        <v>-30.459299034376272</v>
      </c>
      <c r="AO1453" s="133">
        <f t="shared" ref="AO1453" si="6556">((AI1453^2+AJ1453^2+AK1453^2+AL1453^2)/(AI1456^2+AJ1456^2+AK1456^2+AL1456^2))^0.5</f>
        <v>0.29841490091959116</v>
      </c>
      <c r="AP1453" s="13"/>
      <c r="AQ1453" s="32"/>
      <c r="AR1453" s="32"/>
      <c r="AS1453" s="32"/>
      <c r="AT1453" s="32"/>
    </row>
    <row r="1454" spans="2:46" ht="18.649999999999999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O1454" s="134"/>
      <c r="AP1454" s="33"/>
      <c r="AQ1454" s="32"/>
      <c r="AR1454" s="32"/>
      <c r="AS1454" s="32"/>
      <c r="AT1454" s="32"/>
    </row>
    <row r="1455" spans="2:46" ht="18.649999999999999" customHeight="1" thickBot="1">
      <c r="D1455" s="209" t="s">
        <v>66</v>
      </c>
      <c r="E1455" s="210"/>
      <c r="F1455" s="211" t="s">
        <v>67</v>
      </c>
      <c r="G1455" s="212"/>
      <c r="H1455" s="204"/>
      <c r="I1455" s="209" t="s">
        <v>68</v>
      </c>
      <c r="J1455" s="210"/>
      <c r="K1455" s="211" t="s">
        <v>69</v>
      </c>
      <c r="L1455" s="212"/>
      <c r="N1455" s="213" t="s">
        <v>70</v>
      </c>
      <c r="O1455" s="214"/>
      <c r="P1455" s="215" t="s">
        <v>71</v>
      </c>
      <c r="Q1455" s="216"/>
      <c r="S1455" s="209" t="s">
        <v>72</v>
      </c>
      <c r="T1455" s="210"/>
      <c r="U1455" s="211" t="s">
        <v>73</v>
      </c>
      <c r="V1455" s="212"/>
      <c r="W1455" s="22"/>
      <c r="X1455" s="213" t="s">
        <v>74</v>
      </c>
      <c r="Y1455" s="214"/>
      <c r="Z1455" s="215" t="s">
        <v>75</v>
      </c>
      <c r="AA1455" s="216"/>
      <c r="AB1455" s="22"/>
      <c r="AC1455" s="209" t="s">
        <v>76</v>
      </c>
      <c r="AD1455" s="210"/>
      <c r="AE1455" s="211" t="s">
        <v>77</v>
      </c>
      <c r="AF1455" s="212"/>
      <c r="AG1455" s="22"/>
      <c r="AH1455" s="213" t="s">
        <v>78</v>
      </c>
      <c r="AI1455" s="214"/>
      <c r="AJ1455" s="215" t="s">
        <v>79</v>
      </c>
      <c r="AK1455" s="216"/>
      <c r="AL1455" s="22"/>
      <c r="AM1455" s="44" t="s">
        <v>6</v>
      </c>
      <c r="AO1455" s="135" t="s">
        <v>42</v>
      </c>
      <c r="AP1455" s="33"/>
      <c r="AQ1455" s="32"/>
      <c r="AR1455" s="32"/>
      <c r="AS1455" s="32"/>
      <c r="AT1455" s="32"/>
    </row>
    <row r="1456" spans="2:46" ht="18.649999999999999" customHeight="1" thickTop="1" thickBot="1">
      <c r="D1456" s="1">
        <v>0</v>
      </c>
      <c r="E1456" s="8">
        <f t="shared" ref="E1456" si="6557">$E$9*$B1453</f>
        <v>2.3575136000000003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6558">D1456*I1453+F1456*I1456-E1456*J1453-G1456*J1456</f>
        <v>0</v>
      </c>
      <c r="O1456" s="9">
        <f t="shared" ref="O1456" si="6559">(D1456*J1453+E1456*I1453+F1456*J1456+G1456*I1456)</f>
        <v>2.3575136000000003</v>
      </c>
      <c r="P1456" s="2">
        <f t="shared" ref="P1456" si="6560">D1456*K1453+F1456*K1456-E1456*L1453-G1456*L1456</f>
        <v>3.3057739493156753</v>
      </c>
      <c r="Q1456" s="8">
        <f t="shared" ref="Q1456" si="6561">(D1456*L1453+E1456*K1453+F1456*L1456+G1456*K1456)</f>
        <v>0</v>
      </c>
      <c r="S1456" s="1">
        <v>0</v>
      </c>
      <c r="T1456" s="8">
        <f t="shared" ref="T1456" si="6562">$T$9*$B1453</f>
        <v>5.0306464000000002</v>
      </c>
      <c r="U1456" s="2">
        <v>1</v>
      </c>
      <c r="V1456" s="8">
        <v>0</v>
      </c>
      <c r="X1456" s="1">
        <f t="shared" ref="X1456" si="6563">N1456*S1453+P1456*S1456-O1456*T1453-Q1456*T1456</f>
        <v>0</v>
      </c>
      <c r="Y1456" s="9">
        <f t="shared" ref="Y1456" si="6564">(N1456*T1453+O1456*S1453+P1456*T1456+Q1456*S1456)</f>
        <v>18.987693417338686</v>
      </c>
      <c r="Z1456" s="2">
        <f t="shared" ref="Z1456" si="6565">N1456*U1453+P1456*U1456-O1456*V1453-Q1456*V1456</f>
        <v>3.3057739493156753</v>
      </c>
      <c r="AA1456" s="8">
        <f t="shared" ref="AA1456" si="6566">(N1456*V1453+O1456*U1453+P1456*V1456+Q1456*U1456)</f>
        <v>0</v>
      </c>
      <c r="AB1456" s="22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6567">X1456*AC1453+Z1456*AC1456-Y1456*AD1453-AA1456*AD1456</f>
        <v>0</v>
      </c>
      <c r="AI1456" s="9">
        <f t="shared" ref="AI1456" si="6568">(X1456*AD1453+Y1456*AC1453+Z1456*AD1456+AA1456*AC1456)</f>
        <v>18.987693417338686</v>
      </c>
      <c r="AJ1456" s="2">
        <f t="shared" ref="AJ1456" si="6569">X1456*AE1453+Z1456*AE1456-Y1456*AF1453-AA1456*AF1456</f>
        <v>-60.729660064933896</v>
      </c>
      <c r="AK1456" s="8">
        <f t="shared" ref="AK1456" si="6570">(X1456*AF1453+Y1456*AE1453+Z1456*AF1456+AA1456*AE1456)</f>
        <v>0</v>
      </c>
      <c r="AM1456" s="45">
        <f t="shared" ref="AM1456" si="6571">(180/PI())*ATAN(-1*(($AH$9*AJ1453+AL1453+$AH$9*AJ1456+AL1456)/($AH$9*AI1453+AK1453+$AH$9*AI1456+AK1456)))</f>
        <v>57.9814313359918</v>
      </c>
      <c r="AO1456" s="206">
        <f t="shared" ref="AO1456" si="6572">20*LOG(((($AH$9*AH1453+AJ1453-$AH$9*AH1456-AJ1456)^2+($AH$9*AI1453+AK1453-$AH$9*AI1456-AK1456)^2)/(($AH$9*AH1453+AJ1453+$AH$9*AH1456+AJ1456)^2+($AH$9*AI1453+AK1453+$AH$9*AI1456+AK1456)^2))^0.5)</f>
        <v>-3.9088574806616606E-3</v>
      </c>
      <c r="AP1456" s="33"/>
      <c r="AQ1456" s="32"/>
      <c r="AR1456" s="32"/>
      <c r="AS1456" s="32"/>
      <c r="AT1456" s="32"/>
    </row>
    <row r="1457" spans="2:46" ht="18.649999999999999" customHeight="1">
      <c r="AO1457" s="33"/>
      <c r="AP1457" s="33"/>
    </row>
    <row r="1458" spans="2:46" ht="18.649999999999999" customHeight="1" thickBot="1">
      <c r="D1458" s="22" t="s">
        <v>80</v>
      </c>
      <c r="E1458" s="22"/>
      <c r="F1458" s="22"/>
      <c r="G1458" s="22"/>
      <c r="H1458" s="22"/>
      <c r="I1458" s="22" t="s">
        <v>81</v>
      </c>
      <c r="J1458" s="22"/>
      <c r="K1458" s="22"/>
      <c r="L1458" s="22"/>
      <c r="M1458" s="23"/>
      <c r="N1458" s="23"/>
      <c r="O1458" s="24" t="s">
        <v>82</v>
      </c>
      <c r="P1458" s="23"/>
      <c r="Q1458" s="23"/>
      <c r="R1458" s="23"/>
      <c r="S1458" s="22"/>
      <c r="T1458" s="22" t="s">
        <v>83</v>
      </c>
      <c r="U1458" s="23"/>
      <c r="V1458" s="23"/>
      <c r="W1458" s="23"/>
      <c r="X1458" s="23"/>
      <c r="Y1458" s="24" t="s">
        <v>84</v>
      </c>
      <c r="Z1458" s="23"/>
      <c r="AA1458" s="23"/>
      <c r="AB1458" s="23"/>
      <c r="AC1458" s="24" t="s">
        <v>85</v>
      </c>
      <c r="AD1458" s="22"/>
      <c r="AE1458" s="22"/>
      <c r="AF1458" s="22"/>
      <c r="AG1458" s="22"/>
      <c r="AH1458" s="23"/>
      <c r="AI1458" s="24" t="s">
        <v>86</v>
      </c>
      <c r="AJ1458" s="23"/>
      <c r="AK1458" s="23"/>
      <c r="AL1458" s="22"/>
    </row>
    <row r="1459" spans="2:46" ht="18.649999999999999" customHeight="1" thickBot="1">
      <c r="B1459" s="11"/>
      <c r="D1459" s="217" t="s">
        <v>55</v>
      </c>
      <c r="E1459" s="218"/>
      <c r="F1459" s="219" t="s">
        <v>56</v>
      </c>
      <c r="G1459" s="220"/>
      <c r="H1459" s="204"/>
      <c r="I1459" s="217" t="s">
        <v>87</v>
      </c>
      <c r="J1459" s="218"/>
      <c r="K1459" s="219" t="s">
        <v>88</v>
      </c>
      <c r="L1459" s="220"/>
      <c r="M1459" s="23"/>
      <c r="N1459" s="213" t="s">
        <v>57</v>
      </c>
      <c r="O1459" s="214"/>
      <c r="P1459" s="215" t="s">
        <v>58</v>
      </c>
      <c r="Q1459" s="216"/>
      <c r="R1459" s="23"/>
      <c r="S1459" s="217" t="s">
        <v>59</v>
      </c>
      <c r="T1459" s="218"/>
      <c r="U1459" s="219" t="s">
        <v>60</v>
      </c>
      <c r="V1459" s="220"/>
      <c r="W1459" s="22"/>
      <c r="X1459" s="213" t="s">
        <v>61</v>
      </c>
      <c r="Y1459" s="214"/>
      <c r="Z1459" s="215" t="s">
        <v>62</v>
      </c>
      <c r="AA1459" s="216"/>
      <c r="AB1459" s="22"/>
      <c r="AC1459" s="217" t="s">
        <v>63</v>
      </c>
      <c r="AD1459" s="218"/>
      <c r="AE1459" s="219" t="s">
        <v>89</v>
      </c>
      <c r="AF1459" s="220"/>
      <c r="AG1459" s="22"/>
      <c r="AH1459" s="213" t="s">
        <v>64</v>
      </c>
      <c r="AI1459" s="214"/>
      <c r="AJ1459" s="215" t="s">
        <v>65</v>
      </c>
      <c r="AK1459" s="216"/>
      <c r="AL1459" s="22"/>
      <c r="AM1459" s="25" t="s">
        <v>2</v>
      </c>
      <c r="AO1459" s="132" t="s">
        <v>41</v>
      </c>
      <c r="AQ1459" s="32"/>
      <c r="AR1459" s="32"/>
      <c r="AS1459" s="32"/>
      <c r="AT1459" s="32"/>
    </row>
    <row r="1460" spans="2:46" ht="18.649999999999999" customHeight="1" thickTop="1" thickBot="1">
      <c r="B1460" s="36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9">
        <f t="shared" ref="L1460" si="6573">IF(0=(1-$J$9*$K$9*$B1460^2),10^14,$B1460*$K$9/(1-$J$9*$K$9*$B1460^2))</f>
        <v>-0.97111565319209836</v>
      </c>
      <c r="N1460" s="1">
        <f t="shared" ref="N1460" si="6574">D1460*I1460+F1460*I1463-E1460*J1460-G1460*J1463</f>
        <v>1</v>
      </c>
      <c r="O1460" s="9">
        <f t="shared" ref="O1460" si="6575">(D1460*J1460+E1460*I1460+F1460*J1463+G1460*I1463)</f>
        <v>0</v>
      </c>
      <c r="P1460" s="2">
        <f t="shared" ref="P1460" si="6576">D1460*K1460+F1460*K1463-E1460*L1460-G1460*L1463</f>
        <v>0</v>
      </c>
      <c r="Q1460" s="8">
        <f t="shared" ref="Q1460" si="6577">(D1460*L1460+E1460*K1460+F1460*L1463+G1460*K1463)</f>
        <v>-0.97111565319209836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6578">N1460*S1460+P1460*S1463-O1460*T1460-Q1460*T1463</f>
        <v>5.9088266736794512</v>
      </c>
      <c r="Y1460" s="9">
        <f t="shared" ref="Y1460" si="6579">(N1460*T1460+O1460*S1460+P1460*T1463+Q1460*S1463)</f>
        <v>0</v>
      </c>
      <c r="Z1460" s="2">
        <f t="shared" ref="Z1460" si="6580">N1460*U1460+P1460*U1463-O1460*V1460-Q1460*V1463</f>
        <v>0</v>
      </c>
      <c r="AA1460" s="8">
        <f t="shared" ref="AA1460" si="6581">(N1460*V1460+O1460*U1460+P1460*V1463+Q1460*U1463)</f>
        <v>-0.97111565319209836</v>
      </c>
      <c r="AB1460" s="22"/>
      <c r="AC1460" s="1">
        <v>1</v>
      </c>
      <c r="AD1460" s="9">
        <v>0</v>
      </c>
      <c r="AE1460" s="2">
        <v>0</v>
      </c>
      <c r="AF1460" s="9">
        <f t="shared" ref="AF1460" si="6582">$B1460*$AE$9</f>
        <v>3.3886841999999997</v>
      </c>
      <c r="AH1460" s="1">
        <f t="shared" ref="AH1460" si="6583">X1460*AC1460+Z1460*AC1463-Y1460*AD1460-AA1460*AD1463</f>
        <v>5.9088266736794512</v>
      </c>
      <c r="AI1460" s="9">
        <f t="shared" ref="AI1460" si="6584">(X1460*AD1460+Y1460*AC1460+Z1460*AD1463+AA1460*AC1463)</f>
        <v>0</v>
      </c>
      <c r="AJ1460" s="2">
        <f t="shared" ref="AJ1460" si="6585">X1460*AE1460+Z1460*AE1463-Y1460*AF1460-AA1460*AF1463</f>
        <v>0</v>
      </c>
      <c r="AK1460" s="8">
        <f t="shared" ref="AK1460" si="6586">(X1460*AF1460+Y1460*AE1460+Z1460*AF1463+AA1460*AE1463)</f>
        <v>19.052031936444013</v>
      </c>
      <c r="AM1460" s="26">
        <f t="shared" ref="AM1460" si="6587">20*LOG((2*$AH$9)/(($AH$9*AH1460+AJ1460+$AH$9*AH1463+AJ1463)^2+($AH$9*AI1460+AK1460+$AH$9*AI1463+AK1463)^2)^0.5)</f>
        <v>-30.526680783852512</v>
      </c>
      <c r="AO1460" s="133">
        <f t="shared" ref="AO1460" si="6588">((AI1460^2+AJ1460^2+AK1460^2+AL1460^2)/(AI1463^2+AJ1463^2+AK1463^2+AL1463^2))^0.5</f>
        <v>0.29696975584562796</v>
      </c>
      <c r="AP1460" s="13"/>
      <c r="AQ1460" s="32"/>
      <c r="AR1460" s="32"/>
      <c r="AS1460" s="32"/>
      <c r="AT1460" s="32"/>
    </row>
    <row r="1461" spans="2:46" ht="18.649999999999999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O1461" s="134"/>
      <c r="AP1461" s="33"/>
      <c r="AQ1461" s="32"/>
      <c r="AR1461" s="32"/>
      <c r="AS1461" s="32"/>
      <c r="AT1461" s="32"/>
    </row>
    <row r="1462" spans="2:46" ht="18.649999999999999" customHeight="1" thickBot="1">
      <c r="D1462" s="209" t="s">
        <v>66</v>
      </c>
      <c r="E1462" s="210"/>
      <c r="F1462" s="211" t="s">
        <v>67</v>
      </c>
      <c r="G1462" s="212"/>
      <c r="H1462" s="204"/>
      <c r="I1462" s="209" t="s">
        <v>68</v>
      </c>
      <c r="J1462" s="210"/>
      <c r="K1462" s="211" t="s">
        <v>69</v>
      </c>
      <c r="L1462" s="212"/>
      <c r="N1462" s="213" t="s">
        <v>70</v>
      </c>
      <c r="O1462" s="214"/>
      <c r="P1462" s="215" t="s">
        <v>71</v>
      </c>
      <c r="Q1462" s="216"/>
      <c r="S1462" s="209" t="s">
        <v>72</v>
      </c>
      <c r="T1462" s="210"/>
      <c r="U1462" s="211" t="s">
        <v>73</v>
      </c>
      <c r="V1462" s="212"/>
      <c r="W1462" s="22"/>
      <c r="X1462" s="213" t="s">
        <v>74</v>
      </c>
      <c r="Y1462" s="214"/>
      <c r="Z1462" s="215" t="s">
        <v>75</v>
      </c>
      <c r="AA1462" s="216"/>
      <c r="AB1462" s="22"/>
      <c r="AC1462" s="209" t="s">
        <v>76</v>
      </c>
      <c r="AD1462" s="210"/>
      <c r="AE1462" s="211" t="s">
        <v>77</v>
      </c>
      <c r="AF1462" s="212"/>
      <c r="AG1462" s="22"/>
      <c r="AH1462" s="213" t="s">
        <v>78</v>
      </c>
      <c r="AI1462" s="214"/>
      <c r="AJ1462" s="215" t="s">
        <v>79</v>
      </c>
      <c r="AK1462" s="216"/>
      <c r="AL1462" s="22"/>
      <c r="AM1462" s="44" t="s">
        <v>6</v>
      </c>
      <c r="AO1462" s="135" t="s">
        <v>42</v>
      </c>
      <c r="AP1462" s="33"/>
      <c r="AQ1462" s="32"/>
      <c r="AR1462" s="32"/>
      <c r="AS1462" s="32"/>
      <c r="AT1462" s="32"/>
    </row>
    <row r="1463" spans="2:46" ht="18.649999999999999" customHeight="1" thickTop="1" thickBot="1">
      <c r="D1463" s="1">
        <v>0</v>
      </c>
      <c r="E1463" s="8">
        <f t="shared" ref="E1463" si="6589">$E$9*$B1460</f>
        <v>2.3688478000000002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6590">D1463*I1460+F1463*I1463-E1463*J1460-G1463*J1463</f>
        <v>0</v>
      </c>
      <c r="O1463" s="9">
        <f t="shared" ref="O1463" si="6591">(D1463*J1460+E1463*I1460+F1463*J1463+G1463*I1463)</f>
        <v>2.3688478000000002</v>
      </c>
      <c r="P1463" s="2">
        <f t="shared" ref="P1463" si="6592">D1463*K1460+F1463*K1463-E1463*L1460-G1463*L1463</f>
        <v>3.3004251786096654</v>
      </c>
      <c r="Q1463" s="8">
        <f t="shared" ref="Q1463" si="6593">(D1463*L1460+E1463*K1460+F1463*L1463+G1463*K1463)</f>
        <v>0</v>
      </c>
      <c r="S1463" s="1">
        <v>0</v>
      </c>
      <c r="T1463" s="8">
        <f t="shared" ref="T1463" si="6594">$T$9*$B1460</f>
        <v>5.0548321999999999</v>
      </c>
      <c r="U1463" s="2">
        <v>1</v>
      </c>
      <c r="V1463" s="8">
        <v>0</v>
      </c>
      <c r="X1463" s="1">
        <f t="shared" ref="X1463" si="6595">N1463*S1460+P1463*S1463-O1463*T1460-Q1463*T1463</f>
        <v>0</v>
      </c>
      <c r="Y1463" s="9">
        <f t="shared" ref="Y1463" si="6596">(N1463*T1460+O1463*S1460+P1463*T1463+Q1463*S1463)</f>
        <v>19.051943266526887</v>
      </c>
      <c r="Z1463" s="2">
        <f t="shared" ref="Z1463" si="6597">N1463*U1460+P1463*U1463-O1463*V1460-Q1463*V1463</f>
        <v>3.3004251786096654</v>
      </c>
      <c r="AA1463" s="8">
        <f t="shared" ref="AA1463" si="6598">(N1463*V1460+O1463*U1460+P1463*V1463+Q1463*U1463)</f>
        <v>0</v>
      </c>
      <c r="AB1463" s="22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6599">X1463*AC1460+Z1463*AC1463-Y1463*AD1460-AA1463*AD1463</f>
        <v>0</v>
      </c>
      <c r="AI1463" s="9">
        <f t="shared" ref="AI1463" si="6600">(X1463*AD1460+Y1463*AC1460+Z1463*AD1463+AA1463*AC1463)</f>
        <v>19.051943266526887</v>
      </c>
      <c r="AJ1463" s="2">
        <f t="shared" ref="AJ1463" si="6601">X1463*AE1460+Z1463*AE1463-Y1463*AF1460-AA1463*AF1463</f>
        <v>-61.260593947966377</v>
      </c>
      <c r="AK1463" s="8">
        <f t="shared" ref="AK1463" si="6602">(X1463*AF1460+Y1463*AE1460+Z1463*AF1463+AA1463*AE1463)</f>
        <v>0</v>
      </c>
      <c r="AM1463" s="45">
        <f t="shared" ref="AM1463" si="6603">(180/PI())*ATAN(-1*(($AH$9*AJ1460+AL1460+$AH$9*AJ1463+AL1463)/($AH$9*AI1460+AK1460+$AH$9*AI1463+AK1463)))</f>
        <v>58.118464895950886</v>
      </c>
      <c r="AO1463" s="206">
        <f t="shared" ref="AO1463" si="6604">20*LOG(((($AH$9*AH1460+AJ1460-$AH$9*AH1463-AJ1463)^2+($AH$9*AI1460+AK1460-$AH$9*AI1463-AK1463)^2)/(($AH$9*AH1460+AJ1460+$AH$9*AH1463+AJ1463)^2+($AH$9*AI1460+AK1460+$AH$9*AI1463+AK1463)^2))^0.5)</f>
        <v>-3.848652069976549E-3</v>
      </c>
      <c r="AP1463" s="33"/>
      <c r="AQ1463" s="32"/>
      <c r="AR1463" s="32"/>
      <c r="AS1463" s="32"/>
      <c r="AT1463" s="32"/>
    </row>
    <row r="1464" spans="2:46" ht="18.649999999999999" customHeight="1">
      <c r="AO1464" s="33"/>
      <c r="AP1464" s="33"/>
    </row>
    <row r="1465" spans="2:46" ht="18.649999999999999" customHeight="1" thickBot="1">
      <c r="D1465" s="22" t="s">
        <v>80</v>
      </c>
      <c r="E1465" s="22"/>
      <c r="F1465" s="22"/>
      <c r="G1465" s="22"/>
      <c r="H1465" s="22"/>
      <c r="I1465" s="22" t="s">
        <v>81</v>
      </c>
      <c r="J1465" s="22"/>
      <c r="K1465" s="22"/>
      <c r="L1465" s="22"/>
      <c r="M1465" s="23"/>
      <c r="N1465" s="23"/>
      <c r="O1465" s="24" t="s">
        <v>82</v>
      </c>
      <c r="P1465" s="23"/>
      <c r="Q1465" s="23"/>
      <c r="R1465" s="23"/>
      <c r="S1465" s="22"/>
      <c r="T1465" s="22" t="s">
        <v>83</v>
      </c>
      <c r="U1465" s="23"/>
      <c r="V1465" s="23"/>
      <c r="W1465" s="23"/>
      <c r="X1465" s="23"/>
      <c r="Y1465" s="24" t="s">
        <v>84</v>
      </c>
      <c r="Z1465" s="23"/>
      <c r="AA1465" s="23"/>
      <c r="AB1465" s="23"/>
      <c r="AC1465" s="24" t="s">
        <v>85</v>
      </c>
      <c r="AD1465" s="22"/>
      <c r="AE1465" s="22"/>
      <c r="AF1465" s="22"/>
      <c r="AG1465" s="22"/>
      <c r="AH1465" s="23"/>
      <c r="AI1465" s="24" t="s">
        <v>86</v>
      </c>
      <c r="AJ1465" s="23"/>
      <c r="AK1465" s="23"/>
      <c r="AL1465" s="22"/>
    </row>
    <row r="1466" spans="2:46" ht="18.649999999999999" customHeight="1" thickBot="1">
      <c r="B1466" s="11"/>
      <c r="D1466" s="217" t="s">
        <v>55</v>
      </c>
      <c r="E1466" s="218"/>
      <c r="F1466" s="219" t="s">
        <v>56</v>
      </c>
      <c r="G1466" s="220"/>
      <c r="H1466" s="204"/>
      <c r="I1466" s="217" t="s">
        <v>87</v>
      </c>
      <c r="J1466" s="218"/>
      <c r="K1466" s="219" t="s">
        <v>88</v>
      </c>
      <c r="L1466" s="220"/>
      <c r="M1466" s="23"/>
      <c r="N1466" s="213" t="s">
        <v>57</v>
      </c>
      <c r="O1466" s="214"/>
      <c r="P1466" s="215" t="s">
        <v>58</v>
      </c>
      <c r="Q1466" s="216"/>
      <c r="R1466" s="23"/>
      <c r="S1466" s="217" t="s">
        <v>59</v>
      </c>
      <c r="T1466" s="218"/>
      <c r="U1466" s="219" t="s">
        <v>60</v>
      </c>
      <c r="V1466" s="220"/>
      <c r="W1466" s="22"/>
      <c r="X1466" s="213" t="s">
        <v>61</v>
      </c>
      <c r="Y1466" s="214"/>
      <c r="Z1466" s="215" t="s">
        <v>62</v>
      </c>
      <c r="AA1466" s="216"/>
      <c r="AB1466" s="22"/>
      <c r="AC1466" s="217" t="s">
        <v>63</v>
      </c>
      <c r="AD1466" s="218"/>
      <c r="AE1466" s="219" t="s">
        <v>89</v>
      </c>
      <c r="AF1466" s="220"/>
      <c r="AG1466" s="22"/>
      <c r="AH1466" s="213" t="s">
        <v>64</v>
      </c>
      <c r="AI1466" s="214"/>
      <c r="AJ1466" s="215" t="s">
        <v>65</v>
      </c>
      <c r="AK1466" s="216"/>
      <c r="AL1466" s="22"/>
      <c r="AM1466" s="25" t="s">
        <v>2</v>
      </c>
      <c r="AO1466" s="132" t="s">
        <v>41</v>
      </c>
      <c r="AQ1466" s="32"/>
      <c r="AR1466" s="32"/>
      <c r="AS1466" s="32"/>
      <c r="AT1466" s="32"/>
    </row>
    <row r="1467" spans="2:46" ht="18.649999999999999" customHeight="1" thickTop="1" thickBot="1">
      <c r="B1467" s="36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9">
        <f t="shared" ref="L1467" si="6605">IF(0=(1-$J$9*$K$9*$B1467^2),10^14,$B1467*$K$9/(1-$J$9*$K$9*$B1467^2))</f>
        <v>-0.96428628938986305</v>
      </c>
      <c r="N1467" s="1">
        <f t="shared" ref="N1467" si="6606">D1467*I1467+F1467*I1470-E1467*J1467-G1467*J1470</f>
        <v>1</v>
      </c>
      <c r="O1467" s="9">
        <f t="shared" ref="O1467" si="6607">(D1467*J1467+E1467*I1467+F1467*J1470+G1467*I1470)</f>
        <v>0</v>
      </c>
      <c r="P1467" s="2">
        <f t="shared" ref="P1467" si="6608">D1467*K1467+F1467*K1470-E1467*L1467-G1467*L1470</f>
        <v>0</v>
      </c>
      <c r="Q1467" s="8">
        <f t="shared" ref="Q1467" si="6609">(D1467*L1467+E1467*K1467+F1467*L1470+G1467*K1470)</f>
        <v>-0.96428628938986305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6610">N1467*S1467+P1467*S1470-O1467*T1467-Q1467*T1470</f>
        <v>5.8976274209643238</v>
      </c>
      <c r="Y1467" s="9">
        <f t="shared" ref="Y1467" si="6611">(N1467*T1467+O1467*S1467+P1467*T1470+Q1467*S1470)</f>
        <v>0</v>
      </c>
      <c r="Z1467" s="2">
        <f t="shared" ref="Z1467" si="6612">N1467*U1467+P1467*U1470-O1467*V1467-Q1467*V1470</f>
        <v>0</v>
      </c>
      <c r="AA1467" s="8">
        <f t="shared" ref="AA1467" si="6613">(N1467*V1467+O1467*U1467+P1467*V1470+Q1467*U1470)</f>
        <v>-0.96428628938986305</v>
      </c>
      <c r="AB1467" s="22"/>
      <c r="AC1467" s="1">
        <v>1</v>
      </c>
      <c r="AD1467" s="9">
        <v>0</v>
      </c>
      <c r="AE1467" s="2">
        <v>0</v>
      </c>
      <c r="AF1467" s="9">
        <f t="shared" ref="AF1467" si="6614">$B1467*$AE$9</f>
        <v>3.4048980000000002</v>
      </c>
      <c r="AH1467" s="1">
        <f t="shared" ref="AH1467" si="6615">X1467*AC1467+Z1467*AC1470-Y1467*AD1467-AA1467*AD1470</f>
        <v>5.8976274209643238</v>
      </c>
      <c r="AI1467" s="9">
        <f t="shared" ref="AI1467" si="6616">(X1467*AD1467+Y1467*AC1467+Z1467*AD1470+AA1467*AC1470)</f>
        <v>0</v>
      </c>
      <c r="AJ1467" s="2">
        <f t="shared" ref="AJ1467" si="6617">X1467*AE1467+Z1467*AE1470-Y1467*AF1467-AA1467*AF1470</f>
        <v>0</v>
      </c>
      <c r="AK1467" s="8">
        <f t="shared" ref="AK1467" si="6618">(X1467*AF1467+Y1467*AE1467+Z1467*AF1470+AA1467*AE1470)</f>
        <v>19.116533520996722</v>
      </c>
      <c r="AM1467" s="26">
        <f t="shared" ref="AM1467" si="6619">20*LOG((2*$AH$9)/(($AH$9*AH1467+AJ1467+$AH$9*AH1470+AJ1470)^2+($AH$9*AI1467+AK1467+$AH$9*AI1470+AK1470)^2)^0.5)</f>
        <v>-30.593935799442029</v>
      </c>
      <c r="AO1467" s="133">
        <f t="shared" ref="AO1467" si="6620">((AI1467^2+AJ1467^2+AK1467^2+AL1467^2)/(AI1470^2+AJ1470^2+AK1470^2+AL1470^2))^0.5</f>
        <v>0.29553860882906136</v>
      </c>
      <c r="AP1467" s="13"/>
      <c r="AQ1467" s="32"/>
      <c r="AR1467" s="32"/>
      <c r="AS1467" s="32"/>
      <c r="AT1467" s="32"/>
    </row>
    <row r="1468" spans="2:46" ht="18.649999999999999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O1468" s="134"/>
      <c r="AP1468" s="33"/>
      <c r="AQ1468" s="32"/>
      <c r="AR1468" s="32"/>
      <c r="AS1468" s="32"/>
      <c r="AT1468" s="32"/>
    </row>
    <row r="1469" spans="2:46" ht="18.649999999999999" customHeight="1" thickBot="1">
      <c r="D1469" s="209" t="s">
        <v>66</v>
      </c>
      <c r="E1469" s="210"/>
      <c r="F1469" s="211" t="s">
        <v>67</v>
      </c>
      <c r="G1469" s="212"/>
      <c r="H1469" s="204"/>
      <c r="I1469" s="209" t="s">
        <v>68</v>
      </c>
      <c r="J1469" s="210"/>
      <c r="K1469" s="211" t="s">
        <v>69</v>
      </c>
      <c r="L1469" s="212"/>
      <c r="N1469" s="213" t="s">
        <v>70</v>
      </c>
      <c r="O1469" s="214"/>
      <c r="P1469" s="215" t="s">
        <v>71</v>
      </c>
      <c r="Q1469" s="216"/>
      <c r="S1469" s="209" t="s">
        <v>72</v>
      </c>
      <c r="T1469" s="210"/>
      <c r="U1469" s="211" t="s">
        <v>73</v>
      </c>
      <c r="V1469" s="212"/>
      <c r="W1469" s="22"/>
      <c r="X1469" s="213" t="s">
        <v>74</v>
      </c>
      <c r="Y1469" s="214"/>
      <c r="Z1469" s="215" t="s">
        <v>75</v>
      </c>
      <c r="AA1469" s="216"/>
      <c r="AB1469" s="22"/>
      <c r="AC1469" s="209" t="s">
        <v>76</v>
      </c>
      <c r="AD1469" s="210"/>
      <c r="AE1469" s="211" t="s">
        <v>77</v>
      </c>
      <c r="AF1469" s="212"/>
      <c r="AG1469" s="22"/>
      <c r="AH1469" s="213" t="s">
        <v>78</v>
      </c>
      <c r="AI1469" s="214"/>
      <c r="AJ1469" s="215" t="s">
        <v>79</v>
      </c>
      <c r="AK1469" s="216"/>
      <c r="AL1469" s="22"/>
      <c r="AM1469" s="44" t="s">
        <v>6</v>
      </c>
      <c r="AO1469" s="135" t="s">
        <v>42</v>
      </c>
      <c r="AP1469" s="33"/>
      <c r="AQ1469" s="32"/>
      <c r="AR1469" s="32"/>
      <c r="AS1469" s="32"/>
      <c r="AT1469" s="32"/>
    </row>
    <row r="1470" spans="2:46" ht="18.649999999999999" customHeight="1" thickTop="1" thickBot="1">
      <c r="D1470" s="1">
        <v>0</v>
      </c>
      <c r="E1470" s="8">
        <f t="shared" ref="E1470" si="6621">$E$9*$B1467</f>
        <v>2.3801820000000005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6622">D1470*I1467+F1470*I1470-E1470*J1467-G1470*J1470</f>
        <v>0</v>
      </c>
      <c r="O1470" s="9">
        <f t="shared" ref="O1470" si="6623">(D1470*J1467+E1470*I1467+F1470*J1470+G1470*I1470)</f>
        <v>2.3801820000000005</v>
      </c>
      <c r="P1470" s="2">
        <f t="shared" ref="P1470" si="6624">D1470*K1467+F1470*K1470-E1470*L1467-G1470*L1470</f>
        <v>3.2951768688525434</v>
      </c>
      <c r="Q1470" s="8">
        <f t="shared" ref="Q1470" si="6625">(D1470*L1467+E1470*K1467+F1470*L1470+G1470*K1470)</f>
        <v>0</v>
      </c>
      <c r="S1470" s="1">
        <v>0</v>
      </c>
      <c r="T1470" s="8">
        <f t="shared" ref="T1470" si="6626">$T$9*$B1467</f>
        <v>5.0790180000000005</v>
      </c>
      <c r="U1470" s="2">
        <v>1</v>
      </c>
      <c r="V1470" s="8">
        <v>0</v>
      </c>
      <c r="X1470" s="1">
        <f t="shared" ref="X1470" si="6627">N1470*S1467+P1470*S1470-O1470*T1467-Q1470*T1470</f>
        <v>0</v>
      </c>
      <c r="Y1470" s="9">
        <f t="shared" ref="Y1470" si="6628">(N1470*T1467+O1470*S1467+P1470*T1470+Q1470*S1470)</f>
        <v>19.116444630085709</v>
      </c>
      <c r="Z1470" s="2">
        <f t="shared" ref="Z1470" si="6629">N1470*U1467+P1470*U1470-O1470*V1467-Q1470*V1470</f>
        <v>3.2951768688525434</v>
      </c>
      <c r="AA1470" s="8">
        <f t="shared" ref="AA1470" si="6630">(N1470*V1467+O1470*U1467+P1470*V1470+Q1470*U1470)</f>
        <v>0</v>
      </c>
      <c r="AB1470" s="22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6631">X1470*AC1467+Z1470*AC1470-Y1470*AD1467-AA1470*AD1470</f>
        <v>0</v>
      </c>
      <c r="AI1470" s="9">
        <f t="shared" ref="AI1470" si="6632">(X1470*AD1467+Y1470*AC1467+Z1470*AD1470+AA1470*AC1470)</f>
        <v>19.116444630085709</v>
      </c>
      <c r="AJ1470" s="2">
        <f t="shared" ref="AJ1470" si="6633">X1470*AE1467+Z1470*AE1470-Y1470*AF1467-AA1470*AF1470</f>
        <v>-61.794367219237039</v>
      </c>
      <c r="AK1470" s="8">
        <f t="shared" ref="AK1470" si="6634">(X1470*AF1467+Y1470*AE1467+Z1470*AF1470+AA1470*AE1470)</f>
        <v>0</v>
      </c>
      <c r="AM1470" s="45">
        <f t="shared" ref="AM1470" si="6635">(180/PI())*ATAN(-1*(($AH$9*AJ1467+AL1467+$AH$9*AJ1470+AL1470)/($AH$9*AI1467+AK1467+$AH$9*AI1470+AK1470)))</f>
        <v>58.254382708243497</v>
      </c>
      <c r="AO1470" s="206">
        <f t="shared" ref="AO1470" si="6636">20*LOG(((($AH$9*AH1467+AJ1467-$AH$9*AH1470-AJ1470)^2+($AH$9*AI1467+AK1467-$AH$9*AI1470-AK1470)^2)/(($AH$9*AH1467+AJ1467+$AH$9*AH1470+AJ1470)^2+($AH$9*AI1467+AK1467+$AH$9*AI1470+AK1470)^2))^0.5)</f>
        <v>-3.7894849956434818E-3</v>
      </c>
      <c r="AP1470" s="33"/>
      <c r="AQ1470" s="32"/>
      <c r="AR1470" s="32"/>
      <c r="AS1470" s="32"/>
      <c r="AT1470" s="32"/>
    </row>
    <row r="1471" spans="2:46" ht="18.649999999999999" customHeight="1">
      <c r="AO1471" s="33"/>
      <c r="AP1471" s="33"/>
    </row>
    <row r="1472" spans="2:46" ht="18.649999999999999" customHeight="1" thickBot="1">
      <c r="D1472" s="22" t="s">
        <v>80</v>
      </c>
      <c r="E1472" s="22"/>
      <c r="F1472" s="22"/>
      <c r="G1472" s="22"/>
      <c r="H1472" s="22"/>
      <c r="I1472" s="22" t="s">
        <v>81</v>
      </c>
      <c r="J1472" s="22"/>
      <c r="K1472" s="22"/>
      <c r="L1472" s="22"/>
      <c r="M1472" s="23"/>
      <c r="N1472" s="23"/>
      <c r="O1472" s="24" t="s">
        <v>82</v>
      </c>
      <c r="P1472" s="23"/>
      <c r="Q1472" s="23"/>
      <c r="R1472" s="23"/>
      <c r="S1472" s="22"/>
      <c r="T1472" s="22" t="s">
        <v>83</v>
      </c>
      <c r="U1472" s="23"/>
      <c r="V1472" s="23"/>
      <c r="W1472" s="23"/>
      <c r="X1472" s="23"/>
      <c r="Y1472" s="24" t="s">
        <v>84</v>
      </c>
      <c r="Z1472" s="23"/>
      <c r="AA1472" s="23"/>
      <c r="AB1472" s="23"/>
      <c r="AC1472" s="24" t="s">
        <v>85</v>
      </c>
      <c r="AD1472" s="22"/>
      <c r="AE1472" s="22"/>
      <c r="AF1472" s="22"/>
      <c r="AG1472" s="22"/>
      <c r="AH1472" s="23"/>
      <c r="AI1472" s="24" t="s">
        <v>86</v>
      </c>
      <c r="AJ1472" s="23"/>
      <c r="AK1472" s="23"/>
      <c r="AL1472" s="22"/>
    </row>
    <row r="1473" spans="2:46" ht="18.649999999999999" customHeight="1" thickBot="1">
      <c r="B1473" s="11"/>
      <c r="D1473" s="217" t="s">
        <v>55</v>
      </c>
      <c r="E1473" s="218"/>
      <c r="F1473" s="219" t="s">
        <v>56</v>
      </c>
      <c r="G1473" s="220"/>
      <c r="H1473" s="204"/>
      <c r="I1473" s="217" t="s">
        <v>87</v>
      </c>
      <c r="J1473" s="218"/>
      <c r="K1473" s="219" t="s">
        <v>88</v>
      </c>
      <c r="L1473" s="220"/>
      <c r="M1473" s="23"/>
      <c r="N1473" s="213" t="s">
        <v>57</v>
      </c>
      <c r="O1473" s="214"/>
      <c r="P1473" s="215" t="s">
        <v>58</v>
      </c>
      <c r="Q1473" s="216"/>
      <c r="R1473" s="23"/>
      <c r="S1473" s="217" t="s">
        <v>59</v>
      </c>
      <c r="T1473" s="218"/>
      <c r="U1473" s="219" t="s">
        <v>60</v>
      </c>
      <c r="V1473" s="220"/>
      <c r="W1473" s="22"/>
      <c r="X1473" s="213" t="s">
        <v>61</v>
      </c>
      <c r="Y1473" s="214"/>
      <c r="Z1473" s="215" t="s">
        <v>62</v>
      </c>
      <c r="AA1473" s="216"/>
      <c r="AB1473" s="22"/>
      <c r="AC1473" s="217" t="s">
        <v>63</v>
      </c>
      <c r="AD1473" s="218"/>
      <c r="AE1473" s="219" t="s">
        <v>89</v>
      </c>
      <c r="AF1473" s="220"/>
      <c r="AG1473" s="22"/>
      <c r="AH1473" s="213" t="s">
        <v>64</v>
      </c>
      <c r="AI1473" s="214"/>
      <c r="AJ1473" s="215" t="s">
        <v>65</v>
      </c>
      <c r="AK1473" s="216"/>
      <c r="AL1473" s="22"/>
      <c r="AM1473" s="25" t="s">
        <v>2</v>
      </c>
      <c r="AO1473" s="132" t="s">
        <v>41</v>
      </c>
      <c r="AQ1473" s="32"/>
      <c r="AR1473" s="32"/>
      <c r="AS1473" s="32"/>
      <c r="AT1473" s="32"/>
    </row>
    <row r="1474" spans="2:46" ht="18.649999999999999" customHeight="1" thickTop="1" thickBot="1">
      <c r="B1474" s="36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9">
        <f t="shared" ref="L1474" si="6637">IF(0=(1-$J$9*$K$9*$B1474^2),10^14,$B1474*$K$9/(1-$J$9*$K$9*$B1474^2))</f>
        <v>-0.95756256657197658</v>
      </c>
      <c r="N1474" s="1">
        <f t="shared" ref="N1474" si="6638">D1474*I1474+F1474*I1477-E1474*J1474-G1474*J1477</f>
        <v>1</v>
      </c>
      <c r="O1474" s="9">
        <f t="shared" ref="O1474" si="6639">(D1474*J1474+E1474*I1474+F1474*J1477+G1474*I1477)</f>
        <v>0</v>
      </c>
      <c r="P1474" s="2">
        <f t="shared" ref="P1474" si="6640">D1474*K1474+F1474*K1477-E1474*L1474-G1474*L1477</f>
        <v>0</v>
      </c>
      <c r="Q1474" s="8">
        <f t="shared" ref="Q1474" si="6641">(D1474*L1474+E1474*K1474+F1474*L1477+G1474*K1477)</f>
        <v>-0.95756256657197658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6642">N1474*S1474+P1474*S1477-O1474*T1474-Q1474*T1477</f>
        <v>5.8866369284678628</v>
      </c>
      <c r="Y1474" s="9">
        <f t="shared" ref="Y1474" si="6643">(N1474*T1474+O1474*S1474+P1474*T1477+Q1474*S1477)</f>
        <v>0</v>
      </c>
      <c r="Z1474" s="2">
        <f t="shared" ref="Z1474" si="6644">N1474*U1474+P1474*U1477-O1474*V1474-Q1474*V1477</f>
        <v>0</v>
      </c>
      <c r="AA1474" s="8">
        <f t="shared" ref="AA1474" si="6645">(N1474*V1474+O1474*U1474+P1474*V1477+Q1474*U1477)</f>
        <v>-0.95756256657197658</v>
      </c>
      <c r="AB1474" s="22"/>
      <c r="AC1474" s="1">
        <v>1</v>
      </c>
      <c r="AD1474" s="9">
        <v>0</v>
      </c>
      <c r="AE1474" s="2">
        <v>0</v>
      </c>
      <c r="AF1474" s="9">
        <f t="shared" ref="AF1474" si="6646">$B1474*$AE$9</f>
        <v>3.4211117999999998</v>
      </c>
      <c r="AH1474" s="1">
        <f t="shared" ref="AH1474" si="6647">X1474*AC1474+Z1474*AC1477-Y1474*AD1474-AA1474*AD1477</f>
        <v>5.8866369284678628</v>
      </c>
      <c r="AI1474" s="9">
        <f t="shared" ref="AI1474" si="6648">(X1474*AD1474+Y1474*AC1474+Z1474*AD1477+AA1474*AC1477)</f>
        <v>0</v>
      </c>
      <c r="AJ1474" s="2">
        <f t="shared" ref="AJ1474" si="6649">X1474*AE1474+Z1474*AE1477-Y1474*AF1474-AA1474*AF1477</f>
        <v>0</v>
      </c>
      <c r="AK1474" s="8">
        <f t="shared" ref="AK1474" si="6650">(X1474*AF1474+Y1474*AE1474+Z1474*AF1477+AA1474*AE1477)</f>
        <v>19.181280491725182</v>
      </c>
      <c r="AM1474" s="26">
        <f t="shared" ref="AM1474" si="6651">20*LOG((2*$AH$9)/(($AH$9*AH1474+AJ1474+$AH$9*AH1477+AJ1477)^2+($AH$9*AI1474+AK1474+$AH$9*AI1477+AK1477)^2)^0.5)</f>
        <v>-30.661061511922728</v>
      </c>
      <c r="AO1474" s="133">
        <f t="shared" ref="AO1474" si="6652">((AI1474^2+AJ1474^2+AK1474^2+AL1474^2)/(AI1477^2+AJ1477^2+AK1477^2+AL1477^2))^0.5</f>
        <v>0.29412125662351324</v>
      </c>
      <c r="AP1474" s="13"/>
      <c r="AQ1474" s="32"/>
      <c r="AR1474" s="32"/>
      <c r="AS1474" s="32"/>
      <c r="AT1474" s="32"/>
    </row>
    <row r="1475" spans="2:46" ht="18.649999999999999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O1475" s="134"/>
      <c r="AP1475" s="33"/>
      <c r="AQ1475" s="32"/>
      <c r="AR1475" s="32"/>
      <c r="AS1475" s="32"/>
      <c r="AT1475" s="32"/>
    </row>
    <row r="1476" spans="2:46" ht="18.649999999999999" customHeight="1" thickBot="1">
      <c r="D1476" s="209" t="s">
        <v>66</v>
      </c>
      <c r="E1476" s="210"/>
      <c r="F1476" s="211" t="s">
        <v>67</v>
      </c>
      <c r="G1476" s="212"/>
      <c r="H1476" s="204"/>
      <c r="I1476" s="209" t="s">
        <v>68</v>
      </c>
      <c r="J1476" s="210"/>
      <c r="K1476" s="211" t="s">
        <v>69</v>
      </c>
      <c r="L1476" s="212"/>
      <c r="N1476" s="213" t="s">
        <v>70</v>
      </c>
      <c r="O1476" s="214"/>
      <c r="P1476" s="215" t="s">
        <v>71</v>
      </c>
      <c r="Q1476" s="216"/>
      <c r="S1476" s="209" t="s">
        <v>72</v>
      </c>
      <c r="T1476" s="210"/>
      <c r="U1476" s="211" t="s">
        <v>73</v>
      </c>
      <c r="V1476" s="212"/>
      <c r="W1476" s="22"/>
      <c r="X1476" s="213" t="s">
        <v>74</v>
      </c>
      <c r="Y1476" s="214"/>
      <c r="Z1476" s="215" t="s">
        <v>75</v>
      </c>
      <c r="AA1476" s="216"/>
      <c r="AB1476" s="22"/>
      <c r="AC1476" s="209" t="s">
        <v>76</v>
      </c>
      <c r="AD1476" s="210"/>
      <c r="AE1476" s="211" t="s">
        <v>77</v>
      </c>
      <c r="AF1476" s="212"/>
      <c r="AG1476" s="22"/>
      <c r="AH1476" s="213" t="s">
        <v>78</v>
      </c>
      <c r="AI1476" s="214"/>
      <c r="AJ1476" s="215" t="s">
        <v>79</v>
      </c>
      <c r="AK1476" s="216"/>
      <c r="AL1476" s="22"/>
      <c r="AM1476" s="44" t="s">
        <v>6</v>
      </c>
      <c r="AO1476" s="135" t="s">
        <v>42</v>
      </c>
      <c r="AP1476" s="33"/>
      <c r="AQ1476" s="32"/>
      <c r="AR1476" s="32"/>
      <c r="AS1476" s="32"/>
      <c r="AT1476" s="32"/>
    </row>
    <row r="1477" spans="2:46" ht="18.649999999999999" customHeight="1" thickTop="1" thickBot="1">
      <c r="D1477" s="1">
        <v>0</v>
      </c>
      <c r="E1477" s="8">
        <f t="shared" ref="E1477" si="6653">$E$9*$B1474</f>
        <v>2.3915161999999999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6654">D1477*I1474+F1477*I1477-E1477*J1474-G1477*J1477</f>
        <v>0</v>
      </c>
      <c r="O1477" s="9">
        <f t="shared" ref="O1477" si="6655">(D1477*J1474+E1477*I1474+F1477*J1477+G1477*I1477)</f>
        <v>2.3915161999999999</v>
      </c>
      <c r="P1477" s="2">
        <f t="shared" ref="P1477" si="6656">D1477*K1474+F1477*K1477-E1477*L1474-G1477*L1477</f>
        <v>3.2900263904704605</v>
      </c>
      <c r="Q1477" s="8">
        <f t="shared" ref="Q1477" si="6657">(D1477*L1474+E1477*K1474+F1477*L1477+G1477*K1477)</f>
        <v>0</v>
      </c>
      <c r="S1477" s="1">
        <v>0</v>
      </c>
      <c r="T1477" s="8">
        <f t="shared" ref="T1477" si="6658">$T$9*$B1474</f>
        <v>5.1032037999999993</v>
      </c>
      <c r="U1477" s="2">
        <v>1</v>
      </c>
      <c r="V1477" s="8">
        <v>0</v>
      </c>
      <c r="X1477" s="1">
        <f t="shared" ref="X1477" si="6659">N1477*S1474+P1477*S1477-O1477*T1474-Q1477*T1477</f>
        <v>0</v>
      </c>
      <c r="Y1477" s="9">
        <f t="shared" ref="Y1477" si="6660">(N1477*T1474+O1477*S1474+P1477*T1477+Q1477*S1477)</f>
        <v>19.181191377949133</v>
      </c>
      <c r="Z1477" s="2">
        <f t="shared" ref="Z1477" si="6661">N1477*U1474+P1477*U1477-O1477*V1474-Q1477*V1477</f>
        <v>3.2900263904704605</v>
      </c>
      <c r="AA1477" s="8">
        <f t="shared" ref="AA1477" si="6662">(N1477*V1474+O1477*U1474+P1477*V1477+Q1477*U1477)</f>
        <v>0</v>
      </c>
      <c r="AB1477" s="22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6663">X1477*AC1474+Z1477*AC1477-Y1477*AD1474-AA1477*AD1477</f>
        <v>0</v>
      </c>
      <c r="AI1477" s="9">
        <f t="shared" ref="AI1477" si="6664">(X1477*AD1474+Y1477*AC1474+Z1477*AD1477+AA1477*AC1477)</f>
        <v>19.181191377949133</v>
      </c>
      <c r="AJ1477" s="2">
        <f t="shared" ref="AJ1477" si="6665">X1477*AE1474+Z1477*AE1477-Y1477*AF1474-AA1477*AF1477</f>
        <v>-62.330973770689582</v>
      </c>
      <c r="AK1477" s="8">
        <f t="shared" ref="AK1477" si="6666">(X1477*AF1474+Y1477*AE1474+Z1477*AF1477+AA1477*AE1477)</f>
        <v>0</v>
      </c>
      <c r="AM1477" s="45">
        <f t="shared" ref="AM1477" si="6667">(180/PI())*ATAN(-1*(($AH$9*AJ1474+AL1474+$AH$9*AJ1477+AL1477)/($AH$9*AI1474+AK1474+$AH$9*AI1477+AK1477)))</f>
        <v>58.389197861487624</v>
      </c>
      <c r="AO1477" s="206">
        <f t="shared" ref="AO1477" si="6668">20*LOG(((($AH$9*AH1474+AJ1474-$AH$9*AH1477-AJ1477)^2+($AH$9*AI1474+AK1474-$AH$9*AI1477-AK1477)^2)/(($AH$9*AH1474+AJ1474+$AH$9*AH1477+AJ1477)^2+($AH$9*AI1474+AK1474+$AH$9*AI1477+AK1477)^2))^0.5)</f>
        <v>-3.7313390541466865E-3</v>
      </c>
      <c r="AP1477" s="33"/>
      <c r="AQ1477" s="32"/>
      <c r="AR1477" s="32"/>
      <c r="AS1477" s="32"/>
      <c r="AT1477" s="32"/>
    </row>
    <row r="1478" spans="2:46" ht="18.649999999999999" customHeight="1">
      <c r="AO1478" s="33"/>
      <c r="AP1478" s="33"/>
    </row>
    <row r="1479" spans="2:46" ht="18.649999999999999" customHeight="1" thickBot="1">
      <c r="D1479" s="22" t="s">
        <v>80</v>
      </c>
      <c r="E1479" s="22"/>
      <c r="F1479" s="22"/>
      <c r="G1479" s="22"/>
      <c r="H1479" s="22"/>
      <c r="I1479" s="22" t="s">
        <v>81</v>
      </c>
      <c r="J1479" s="22"/>
      <c r="K1479" s="22"/>
      <c r="L1479" s="22"/>
      <c r="M1479" s="23"/>
      <c r="N1479" s="23"/>
      <c r="O1479" s="24" t="s">
        <v>82</v>
      </c>
      <c r="P1479" s="23"/>
      <c r="Q1479" s="23"/>
      <c r="R1479" s="23"/>
      <c r="S1479" s="22"/>
      <c r="T1479" s="22" t="s">
        <v>83</v>
      </c>
      <c r="U1479" s="23"/>
      <c r="V1479" s="23"/>
      <c r="W1479" s="23"/>
      <c r="X1479" s="23"/>
      <c r="Y1479" s="24" t="s">
        <v>84</v>
      </c>
      <c r="Z1479" s="23"/>
      <c r="AA1479" s="23"/>
      <c r="AB1479" s="23"/>
      <c r="AC1479" s="24" t="s">
        <v>85</v>
      </c>
      <c r="AD1479" s="22"/>
      <c r="AE1479" s="22"/>
      <c r="AF1479" s="22"/>
      <c r="AG1479" s="22"/>
      <c r="AH1479" s="23"/>
      <c r="AI1479" s="24" t="s">
        <v>86</v>
      </c>
      <c r="AJ1479" s="23"/>
      <c r="AK1479" s="23"/>
      <c r="AL1479" s="22"/>
    </row>
    <row r="1480" spans="2:46" ht="18.649999999999999" customHeight="1" thickBot="1">
      <c r="B1480" s="11"/>
      <c r="D1480" s="217" t="s">
        <v>55</v>
      </c>
      <c r="E1480" s="218"/>
      <c r="F1480" s="219" t="s">
        <v>56</v>
      </c>
      <c r="G1480" s="220"/>
      <c r="H1480" s="204"/>
      <c r="I1480" s="217" t="s">
        <v>87</v>
      </c>
      <c r="J1480" s="218"/>
      <c r="K1480" s="219" t="s">
        <v>88</v>
      </c>
      <c r="L1480" s="220"/>
      <c r="M1480" s="23"/>
      <c r="N1480" s="213" t="s">
        <v>57</v>
      </c>
      <c r="O1480" s="214"/>
      <c r="P1480" s="215" t="s">
        <v>58</v>
      </c>
      <c r="Q1480" s="216"/>
      <c r="R1480" s="23"/>
      <c r="S1480" s="217" t="s">
        <v>59</v>
      </c>
      <c r="T1480" s="218"/>
      <c r="U1480" s="219" t="s">
        <v>60</v>
      </c>
      <c r="V1480" s="220"/>
      <c r="W1480" s="22"/>
      <c r="X1480" s="213" t="s">
        <v>61</v>
      </c>
      <c r="Y1480" s="214"/>
      <c r="Z1480" s="215" t="s">
        <v>62</v>
      </c>
      <c r="AA1480" s="216"/>
      <c r="AB1480" s="22"/>
      <c r="AC1480" s="217" t="s">
        <v>63</v>
      </c>
      <c r="AD1480" s="218"/>
      <c r="AE1480" s="219" t="s">
        <v>89</v>
      </c>
      <c r="AF1480" s="220"/>
      <c r="AG1480" s="22"/>
      <c r="AH1480" s="213" t="s">
        <v>64</v>
      </c>
      <c r="AI1480" s="214"/>
      <c r="AJ1480" s="215" t="s">
        <v>65</v>
      </c>
      <c r="AK1480" s="216"/>
      <c r="AL1480" s="22"/>
      <c r="AM1480" s="25" t="s">
        <v>2</v>
      </c>
      <c r="AO1480" s="132" t="s">
        <v>41</v>
      </c>
      <c r="AQ1480" s="32"/>
      <c r="AR1480" s="32"/>
      <c r="AS1480" s="32"/>
      <c r="AT1480" s="32"/>
    </row>
    <row r="1481" spans="2:46" ht="18.649999999999999" customHeight="1" thickTop="1" thickBot="1">
      <c r="B1481" s="36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9">
        <f t="shared" ref="L1481" si="6669">IF(0=(1-$J$9*$K$9*$B1481^2),10^14,$B1481*$K$9/(1-$J$9*$K$9*$B1481^2))</f>
        <v>-0.95094193247742687</v>
      </c>
      <c r="N1481" s="1">
        <f t="shared" ref="N1481" si="6670">D1481*I1481+F1481*I1484-E1481*J1481-G1481*J1484</f>
        <v>1</v>
      </c>
      <c r="O1481" s="9">
        <f t="shared" ref="O1481" si="6671">(D1481*J1481+E1481*I1481+F1481*J1484+G1481*I1484)</f>
        <v>0</v>
      </c>
      <c r="P1481" s="2">
        <f t="shared" ref="P1481" si="6672">D1481*K1481+F1481*K1484-E1481*L1481-G1481*L1484</f>
        <v>0</v>
      </c>
      <c r="Q1481" s="8">
        <f t="shared" ref="Q1481" si="6673">(D1481*L1481+E1481*K1481+F1481*L1484+G1481*K1484)</f>
        <v>-0.95094193247742687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6674">N1481*S1481+P1481*S1484-O1481*T1481-Q1481*T1484</f>
        <v>5.8758497747886604</v>
      </c>
      <c r="Y1481" s="9">
        <f t="shared" ref="Y1481" si="6675">(N1481*T1481+O1481*S1481+P1481*T1484+Q1481*S1484)</f>
        <v>0</v>
      </c>
      <c r="Z1481" s="2">
        <f t="shared" ref="Z1481" si="6676">N1481*U1481+P1481*U1484-O1481*V1481-Q1481*V1484</f>
        <v>0</v>
      </c>
      <c r="AA1481" s="8">
        <f t="shared" ref="AA1481" si="6677">(N1481*V1481+O1481*U1481+P1481*V1484+Q1481*U1484)</f>
        <v>-0.95094193247742687</v>
      </c>
      <c r="AB1481" s="22"/>
      <c r="AC1481" s="1">
        <v>1</v>
      </c>
      <c r="AD1481" s="9">
        <v>0</v>
      </c>
      <c r="AE1481" s="2">
        <v>0</v>
      </c>
      <c r="AF1481" s="9">
        <f t="shared" ref="AF1481" si="6678">$B1481*$AE$9</f>
        <v>3.4373256000000003</v>
      </c>
      <c r="AH1481" s="1">
        <f t="shared" ref="AH1481" si="6679">X1481*AC1481+Z1481*AC1484-Y1481*AD1481-AA1481*AD1484</f>
        <v>5.8758497747886604</v>
      </c>
      <c r="AI1481" s="9">
        <f t="shared" ref="AI1481" si="6680">(X1481*AD1481+Y1481*AC1481+Z1481*AD1484+AA1481*AC1484)</f>
        <v>0</v>
      </c>
      <c r="AJ1481" s="2">
        <f t="shared" ref="AJ1481" si="6681">X1481*AE1481+Z1481*AE1484-Y1481*AF1481-AA1481*AF1484</f>
        <v>0</v>
      </c>
      <c r="AK1481" s="8">
        <f t="shared" ref="AK1481" si="6682">(X1481*AF1481+Y1481*AE1481+Z1481*AF1484+AA1481*AE1484)</f>
        <v>19.246266920157872</v>
      </c>
      <c r="AM1481" s="26">
        <f t="shared" ref="AM1481" si="6683">20*LOG((2*$AH$9)/(($AH$9*AH1481+AJ1481+$AH$9*AH1484+AJ1484)^2+($AH$9*AI1481+AK1481+$AH$9*AI1484+AK1484)^2)^0.5)</f>
        <v>-30.728055489758077</v>
      </c>
      <c r="AO1481" s="133">
        <f t="shared" ref="AO1481" si="6684">((AI1481^2+AJ1481^2+AK1481^2+AL1481^2)/(AI1484^2+AJ1484^2+AK1484^2+AL1484^2))^0.5</f>
        <v>0.29271749991291285</v>
      </c>
      <c r="AP1481" s="13"/>
      <c r="AQ1481" s="32"/>
      <c r="AR1481" s="32"/>
      <c r="AS1481" s="32"/>
      <c r="AT1481" s="32"/>
    </row>
    <row r="1482" spans="2:46" ht="18.649999999999999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O1482" s="134"/>
      <c r="AP1482" s="33"/>
      <c r="AQ1482" s="32"/>
      <c r="AR1482" s="32"/>
      <c r="AS1482" s="32"/>
      <c r="AT1482" s="32"/>
    </row>
    <row r="1483" spans="2:46" ht="18.649999999999999" customHeight="1" thickBot="1">
      <c r="D1483" s="209" t="s">
        <v>66</v>
      </c>
      <c r="E1483" s="210"/>
      <c r="F1483" s="211" t="s">
        <v>67</v>
      </c>
      <c r="G1483" s="212"/>
      <c r="H1483" s="204"/>
      <c r="I1483" s="209" t="s">
        <v>68</v>
      </c>
      <c r="J1483" s="210"/>
      <c r="K1483" s="211" t="s">
        <v>69</v>
      </c>
      <c r="L1483" s="212"/>
      <c r="N1483" s="213" t="s">
        <v>70</v>
      </c>
      <c r="O1483" s="214"/>
      <c r="P1483" s="215" t="s">
        <v>71</v>
      </c>
      <c r="Q1483" s="216"/>
      <c r="S1483" s="209" t="s">
        <v>72</v>
      </c>
      <c r="T1483" s="210"/>
      <c r="U1483" s="211" t="s">
        <v>73</v>
      </c>
      <c r="V1483" s="212"/>
      <c r="W1483" s="22"/>
      <c r="X1483" s="213" t="s">
        <v>74</v>
      </c>
      <c r="Y1483" s="214"/>
      <c r="Z1483" s="215" t="s">
        <v>75</v>
      </c>
      <c r="AA1483" s="216"/>
      <c r="AB1483" s="22"/>
      <c r="AC1483" s="209" t="s">
        <v>76</v>
      </c>
      <c r="AD1483" s="210"/>
      <c r="AE1483" s="211" t="s">
        <v>77</v>
      </c>
      <c r="AF1483" s="212"/>
      <c r="AG1483" s="22"/>
      <c r="AH1483" s="213" t="s">
        <v>78</v>
      </c>
      <c r="AI1483" s="214"/>
      <c r="AJ1483" s="215" t="s">
        <v>79</v>
      </c>
      <c r="AK1483" s="216"/>
      <c r="AL1483" s="22"/>
      <c r="AM1483" s="44" t="s">
        <v>6</v>
      </c>
      <c r="AO1483" s="135" t="s">
        <v>42</v>
      </c>
      <c r="AP1483" s="33"/>
      <c r="AQ1483" s="32"/>
      <c r="AR1483" s="32"/>
      <c r="AS1483" s="32"/>
      <c r="AT1483" s="32"/>
    </row>
    <row r="1484" spans="2:46" ht="18.649999999999999" customHeight="1" thickTop="1" thickBot="1">
      <c r="D1484" s="1">
        <v>0</v>
      </c>
      <c r="E1484" s="8">
        <f t="shared" ref="E1484" si="6685">$E$9*$B1481</f>
        <v>2.4028504000000002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6686">D1484*I1481+F1484*I1484-E1484*J1481-G1484*J1484</f>
        <v>0</v>
      </c>
      <c r="O1484" s="9">
        <f t="shared" ref="O1484" si="6687">(D1484*J1481+E1484*I1481+F1484*J1484+G1484*I1484)</f>
        <v>2.4028504000000002</v>
      </c>
      <c r="P1484" s="2">
        <f t="shared" ref="P1484" si="6688">D1484*K1481+F1484*K1484-E1484*L1481-G1484*L1484</f>
        <v>3.2849712028301581</v>
      </c>
      <c r="Q1484" s="8">
        <f t="shared" ref="Q1484" si="6689">(D1484*L1481+E1484*K1481+F1484*L1484+G1484*K1484)</f>
        <v>0</v>
      </c>
      <c r="S1484" s="1">
        <v>0</v>
      </c>
      <c r="T1484" s="8">
        <f t="shared" ref="T1484" si="6690">$T$9*$B1481</f>
        <v>5.1273895999999999</v>
      </c>
      <c r="U1484" s="2">
        <v>1</v>
      </c>
      <c r="V1484" s="8">
        <v>0</v>
      </c>
      <c r="X1484" s="1">
        <f t="shared" ref="X1484" si="6691">N1484*S1481+P1484*S1484-O1484*T1481-Q1484*T1484</f>
        <v>0</v>
      </c>
      <c r="Y1484" s="9">
        <f t="shared" ref="Y1484" si="6692">(N1484*T1481+O1484*S1481+P1484*T1484+Q1484*S1484)</f>
        <v>19.246177581690844</v>
      </c>
      <c r="Z1484" s="2">
        <f t="shared" ref="Z1484" si="6693">N1484*U1481+P1484*U1484-O1484*V1481-Q1484*V1484</f>
        <v>3.2849712028301581</v>
      </c>
      <c r="AA1484" s="8">
        <f t="shared" ref="AA1484" si="6694">(N1484*V1481+O1484*U1481+P1484*V1484+Q1484*U1484)</f>
        <v>0</v>
      </c>
      <c r="AB1484" s="22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6695">X1484*AC1481+Z1484*AC1484-Y1484*AD1481-AA1484*AD1484</f>
        <v>0</v>
      </c>
      <c r="AI1484" s="9">
        <f t="shared" ref="AI1484" si="6696">(X1484*AD1481+Y1484*AC1481+Z1484*AD1484+AA1484*AC1484)</f>
        <v>19.246177581690844</v>
      </c>
      <c r="AJ1484" s="2">
        <f t="shared" ref="AJ1484" si="6697">X1484*AE1481+Z1484*AE1484-Y1484*AF1481-AA1484*AF1484</f>
        <v>-62.870407700861882</v>
      </c>
      <c r="AK1484" s="8">
        <f t="shared" ref="AK1484" si="6698">(X1484*AF1481+Y1484*AE1481+Z1484*AF1484+AA1484*AE1484)</f>
        <v>0</v>
      </c>
      <c r="AM1484" s="45">
        <f t="shared" ref="AM1484" si="6699">(180/PI())*ATAN(-1*(($AH$9*AJ1481+AL1481+$AH$9*AJ1484+AL1484)/($AH$9*AI1481+AK1481+$AH$9*AI1484+AK1484)))</f>
        <v>58.522923244159976</v>
      </c>
      <c r="AO1484" s="206">
        <f t="shared" ref="AO1484" si="6700">20*LOG(((($AH$9*AH1481+AJ1481-$AH$9*AH1484-AJ1484)^2+($AH$9*AI1481+AK1481-$AH$9*AI1484-AK1484)^2)/(($AH$9*AH1481+AJ1481+$AH$9*AH1484+AJ1484)^2+($AH$9*AI1481+AK1481+$AH$9*AI1484+AK1484)^2))^0.5)</f>
        <v>-3.6741971776804369E-3</v>
      </c>
      <c r="AP1484" s="33"/>
      <c r="AQ1484" s="32"/>
      <c r="AR1484" s="32"/>
      <c r="AS1484" s="32"/>
      <c r="AT1484" s="32"/>
    </row>
    <row r="1485" spans="2:46" ht="18.649999999999999" customHeight="1">
      <c r="AO1485" s="33"/>
      <c r="AP1485" s="33"/>
    </row>
    <row r="1486" spans="2:46" ht="18.649999999999999" customHeight="1" thickBot="1">
      <c r="D1486" s="22" t="s">
        <v>80</v>
      </c>
      <c r="E1486" s="22"/>
      <c r="F1486" s="22"/>
      <c r="G1486" s="22"/>
      <c r="H1486" s="22"/>
      <c r="I1486" s="22" t="s">
        <v>81</v>
      </c>
      <c r="J1486" s="22"/>
      <c r="K1486" s="22"/>
      <c r="L1486" s="22"/>
      <c r="M1486" s="23"/>
      <c r="N1486" s="23"/>
      <c r="O1486" s="24" t="s">
        <v>82</v>
      </c>
      <c r="P1486" s="23"/>
      <c r="Q1486" s="23"/>
      <c r="R1486" s="23"/>
      <c r="S1486" s="22"/>
      <c r="T1486" s="22" t="s">
        <v>83</v>
      </c>
      <c r="U1486" s="23"/>
      <c r="V1486" s="23"/>
      <c r="W1486" s="23"/>
      <c r="X1486" s="23"/>
      <c r="Y1486" s="24" t="s">
        <v>84</v>
      </c>
      <c r="Z1486" s="23"/>
      <c r="AA1486" s="23"/>
      <c r="AB1486" s="23"/>
      <c r="AC1486" s="24" t="s">
        <v>85</v>
      </c>
      <c r="AD1486" s="22"/>
      <c r="AE1486" s="22"/>
      <c r="AF1486" s="22"/>
      <c r="AG1486" s="22"/>
      <c r="AH1486" s="23"/>
      <c r="AI1486" s="24" t="s">
        <v>86</v>
      </c>
      <c r="AJ1486" s="23"/>
      <c r="AK1486" s="23"/>
      <c r="AL1486" s="22"/>
    </row>
    <row r="1487" spans="2:46" ht="18.649999999999999" customHeight="1" thickBot="1">
      <c r="B1487" s="11"/>
      <c r="D1487" s="217" t="s">
        <v>55</v>
      </c>
      <c r="E1487" s="218"/>
      <c r="F1487" s="219" t="s">
        <v>56</v>
      </c>
      <c r="G1487" s="220"/>
      <c r="H1487" s="204"/>
      <c r="I1487" s="217" t="s">
        <v>87</v>
      </c>
      <c r="J1487" s="218"/>
      <c r="K1487" s="219" t="s">
        <v>88</v>
      </c>
      <c r="L1487" s="220"/>
      <c r="M1487" s="23"/>
      <c r="N1487" s="213" t="s">
        <v>57</v>
      </c>
      <c r="O1487" s="214"/>
      <c r="P1487" s="215" t="s">
        <v>58</v>
      </c>
      <c r="Q1487" s="216"/>
      <c r="R1487" s="23"/>
      <c r="S1487" s="217" t="s">
        <v>59</v>
      </c>
      <c r="T1487" s="218"/>
      <c r="U1487" s="219" t="s">
        <v>60</v>
      </c>
      <c r="V1487" s="220"/>
      <c r="W1487" s="22"/>
      <c r="X1487" s="213" t="s">
        <v>61</v>
      </c>
      <c r="Y1487" s="214"/>
      <c r="Z1487" s="215" t="s">
        <v>62</v>
      </c>
      <c r="AA1487" s="216"/>
      <c r="AB1487" s="22"/>
      <c r="AC1487" s="217" t="s">
        <v>63</v>
      </c>
      <c r="AD1487" s="218"/>
      <c r="AE1487" s="219" t="s">
        <v>89</v>
      </c>
      <c r="AF1487" s="220"/>
      <c r="AG1487" s="22"/>
      <c r="AH1487" s="213" t="s">
        <v>64</v>
      </c>
      <c r="AI1487" s="214"/>
      <c r="AJ1487" s="215" t="s">
        <v>65</v>
      </c>
      <c r="AK1487" s="216"/>
      <c r="AL1487" s="22"/>
      <c r="AM1487" s="25" t="s">
        <v>2</v>
      </c>
      <c r="AO1487" s="132" t="s">
        <v>41</v>
      </c>
      <c r="AQ1487" s="32"/>
      <c r="AR1487" s="32"/>
      <c r="AS1487" s="32"/>
      <c r="AT1487" s="32"/>
    </row>
    <row r="1488" spans="2:46" ht="18.649999999999999" customHeight="1" thickTop="1" thickBot="1">
      <c r="B1488" s="36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9">
        <f t="shared" ref="L1488" si="6701">IF(0=(1-$J$9*$K$9*$B1488^2),10^14,$B1488*$K$9/(1-$J$9*$K$9*$B1488^2))</f>
        <v>-0.94442191808441101</v>
      </c>
      <c r="N1488" s="1">
        <f t="shared" ref="N1488" si="6702">D1488*I1488+F1488*I1491-E1488*J1488-G1488*J1491</f>
        <v>1</v>
      </c>
      <c r="O1488" s="9">
        <f t="shared" ref="O1488" si="6703">(D1488*J1488+E1488*I1488+F1488*J1491+G1488*I1491)</f>
        <v>0</v>
      </c>
      <c r="P1488" s="2">
        <f t="shared" ref="P1488" si="6704">D1488*K1488+F1488*K1491-E1488*L1488-G1488*L1491</f>
        <v>0</v>
      </c>
      <c r="Q1488" s="8">
        <f t="shared" ref="Q1488" si="6705">(D1488*L1488+E1488*K1488+F1488*L1491+G1488*K1491)</f>
        <v>-0.94442191808441101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6706">N1488*S1488+P1488*S1491-O1488*T1488-Q1488*T1491</f>
        <v>5.8652607204244669</v>
      </c>
      <c r="Y1488" s="9">
        <f t="shared" ref="Y1488" si="6707">(N1488*T1488+O1488*S1488+P1488*T1491+Q1488*S1491)</f>
        <v>0</v>
      </c>
      <c r="Z1488" s="2">
        <f t="shared" ref="Z1488" si="6708">N1488*U1488+P1488*U1491-O1488*V1488-Q1488*V1491</f>
        <v>0</v>
      </c>
      <c r="AA1488" s="8">
        <f t="shared" ref="AA1488" si="6709">(N1488*V1488+O1488*U1488+P1488*V1491+Q1488*U1491)</f>
        <v>-0.94442191808441101</v>
      </c>
      <c r="AB1488" s="22"/>
      <c r="AC1488" s="1">
        <v>1</v>
      </c>
      <c r="AD1488" s="9">
        <v>0</v>
      </c>
      <c r="AE1488" s="2">
        <v>0</v>
      </c>
      <c r="AF1488" s="9">
        <f t="shared" ref="AF1488" si="6710">$B1488*$AE$9</f>
        <v>3.4535393999999999</v>
      </c>
      <c r="AH1488" s="1">
        <f t="shared" ref="AH1488" si="6711">X1488*AC1488+Z1488*AC1491-Y1488*AD1488-AA1488*AD1491</f>
        <v>5.8652607204244669</v>
      </c>
      <c r="AI1488" s="9">
        <f t="shared" ref="AI1488" si="6712">(X1488*AD1488+Y1488*AC1488+Z1488*AD1491+AA1488*AC1491)</f>
        <v>0</v>
      </c>
      <c r="AJ1488" s="2">
        <f t="shared" ref="AJ1488" si="6713">X1488*AE1488+Z1488*AE1491-Y1488*AF1488-AA1488*AF1491</f>
        <v>0</v>
      </c>
      <c r="AK1488" s="8">
        <f t="shared" ref="AK1488" si="6714">(X1488*AF1488+Y1488*AE1488+Z1488*AF1491+AA1488*AE1491)</f>
        <v>19.311487071173868</v>
      </c>
      <c r="AM1488" s="26">
        <f t="shared" ref="AM1488" si="6715">20*LOG((2*$AH$9)/(($AH$9*AH1488+AJ1488+$AH$9*AH1491+AJ1491)^2+($AH$9*AI1488+AK1488+$AH$9*AI1491+AK1491)^2)^0.5)</f>
        <v>-30.794915433017586</v>
      </c>
      <c r="AO1488" s="133">
        <f t="shared" ref="AO1488" si="6716">((AI1488^2+AJ1488^2+AK1488^2+AL1488^2)/(AI1491^2+AJ1491^2+AK1491^2+AL1491^2))^0.5</f>
        <v>0.29132714321658965</v>
      </c>
      <c r="AP1488" s="13"/>
      <c r="AQ1488" s="32"/>
      <c r="AR1488" s="32"/>
      <c r="AS1488" s="32"/>
      <c r="AT1488" s="32"/>
    </row>
    <row r="1489" spans="2:46" ht="18.649999999999999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O1489" s="134"/>
      <c r="AP1489" s="33"/>
      <c r="AQ1489" s="32"/>
      <c r="AR1489" s="32"/>
      <c r="AS1489" s="32"/>
      <c r="AT1489" s="32"/>
    </row>
    <row r="1490" spans="2:46" ht="18.649999999999999" customHeight="1" thickBot="1">
      <c r="D1490" s="209" t="s">
        <v>66</v>
      </c>
      <c r="E1490" s="210"/>
      <c r="F1490" s="211" t="s">
        <v>67</v>
      </c>
      <c r="G1490" s="212"/>
      <c r="H1490" s="204"/>
      <c r="I1490" s="209" t="s">
        <v>68</v>
      </c>
      <c r="J1490" s="210"/>
      <c r="K1490" s="211" t="s">
        <v>69</v>
      </c>
      <c r="L1490" s="212"/>
      <c r="N1490" s="213" t="s">
        <v>70</v>
      </c>
      <c r="O1490" s="214"/>
      <c r="P1490" s="215" t="s">
        <v>71</v>
      </c>
      <c r="Q1490" s="216"/>
      <c r="S1490" s="209" t="s">
        <v>72</v>
      </c>
      <c r="T1490" s="210"/>
      <c r="U1490" s="211" t="s">
        <v>73</v>
      </c>
      <c r="V1490" s="212"/>
      <c r="W1490" s="22"/>
      <c r="X1490" s="213" t="s">
        <v>74</v>
      </c>
      <c r="Y1490" s="214"/>
      <c r="Z1490" s="215" t="s">
        <v>75</v>
      </c>
      <c r="AA1490" s="216"/>
      <c r="AB1490" s="22"/>
      <c r="AC1490" s="209" t="s">
        <v>76</v>
      </c>
      <c r="AD1490" s="210"/>
      <c r="AE1490" s="211" t="s">
        <v>77</v>
      </c>
      <c r="AF1490" s="212"/>
      <c r="AG1490" s="22"/>
      <c r="AH1490" s="213" t="s">
        <v>78</v>
      </c>
      <c r="AI1490" s="214"/>
      <c r="AJ1490" s="215" t="s">
        <v>79</v>
      </c>
      <c r="AK1490" s="216"/>
      <c r="AL1490" s="22"/>
      <c r="AM1490" s="44" t="s">
        <v>6</v>
      </c>
      <c r="AO1490" s="135" t="s">
        <v>42</v>
      </c>
      <c r="AP1490" s="33"/>
      <c r="AQ1490" s="32"/>
      <c r="AR1490" s="32"/>
      <c r="AS1490" s="32"/>
      <c r="AT1490" s="32"/>
    </row>
    <row r="1491" spans="2:46" ht="18.649999999999999" customHeight="1" thickTop="1" thickBot="1">
      <c r="D1491" s="1">
        <v>0</v>
      </c>
      <c r="E1491" s="8">
        <f t="shared" ref="E1491" si="6717">$E$9*$B1488</f>
        <v>2.4141846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6718">D1491*I1488+F1491*I1491-E1491*J1488-G1491*J1491</f>
        <v>0</v>
      </c>
      <c r="O1491" s="9">
        <f t="shared" ref="O1491" si="6719">(D1491*J1488+E1491*I1488+F1491*J1491+G1491*I1491)</f>
        <v>2.4141846</v>
      </c>
      <c r="P1491" s="2">
        <f t="shared" ref="P1491" si="6720">D1491*K1488+F1491*K1491-E1491*L1488-G1491*L1491</f>
        <v>3.2800088505418468</v>
      </c>
      <c r="Q1491" s="8">
        <f t="shared" ref="Q1491" si="6721">(D1491*L1488+E1491*K1488+F1491*L1491+G1491*K1491)</f>
        <v>0</v>
      </c>
      <c r="S1491" s="1">
        <v>0</v>
      </c>
      <c r="T1491" s="8">
        <f t="shared" ref="T1491" si="6722">$T$9*$B1488</f>
        <v>5.1515753999999996</v>
      </c>
      <c r="U1491" s="2">
        <v>1</v>
      </c>
      <c r="V1491" s="8">
        <v>0</v>
      </c>
      <c r="X1491" s="1">
        <f t="shared" ref="X1491" si="6723">N1491*S1488+P1491*S1491-O1491*T1488-Q1491*T1491</f>
        <v>0</v>
      </c>
      <c r="Y1491" s="9">
        <f t="shared" ref="Y1491" si="6724">(N1491*T1488+O1491*S1488+P1491*T1491+Q1491*S1491)</f>
        <v>19.31139750623365</v>
      </c>
      <c r="Z1491" s="2">
        <f t="shared" ref="Z1491" si="6725">N1491*U1488+P1491*U1491-O1491*V1488-Q1491*V1491</f>
        <v>3.2800088505418468</v>
      </c>
      <c r="AA1491" s="8">
        <f t="shared" ref="AA1491" si="6726">(N1491*V1488+O1491*U1488+P1491*V1491+Q1491*U1491)</f>
        <v>0</v>
      </c>
      <c r="AB1491" s="22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6727">X1491*AC1488+Z1491*AC1491-Y1491*AD1488-AA1491*AD1491</f>
        <v>0</v>
      </c>
      <c r="AI1491" s="9">
        <f t="shared" ref="AI1491" si="6728">(X1491*AD1488+Y1491*AC1488+Z1491*AD1491+AA1491*AC1491)</f>
        <v>19.31139750623365</v>
      </c>
      <c r="AJ1491" s="2">
        <f t="shared" ref="AJ1491" si="6729">X1491*AE1488+Z1491*AE1491-Y1491*AF1488-AA1491*AF1491</f>
        <v>-63.412663306297802</v>
      </c>
      <c r="AK1491" s="8">
        <f t="shared" ref="AK1491" si="6730">(X1491*AF1488+Y1491*AE1488+Z1491*AF1491+AA1491*AE1491)</f>
        <v>0</v>
      </c>
      <c r="AM1491" s="45">
        <f t="shared" ref="AM1491" si="6731">(180/PI())*ATAN(-1*(($AH$9*AJ1488+AL1488+$AH$9*AJ1491+AL1491)/($AH$9*AI1488+AK1488+$AH$9*AI1491+AK1491)))</f>
        <v>58.655571548461424</v>
      </c>
      <c r="AO1491" s="206">
        <f t="shared" ref="AO1491" si="6732">20*LOG(((($AH$9*AH1488+AJ1488-$AH$9*AH1491-AJ1491)^2+($AH$9*AI1488+AK1488-$AH$9*AI1491-AK1491)^2)/(($AH$9*AH1488+AJ1488+$AH$9*AH1491+AJ1491)^2+($AH$9*AI1488+AK1488+$AH$9*AI1491+AK1491)^2))^0.5)</f>
        <v>-3.6180424457534759E-3</v>
      </c>
      <c r="AP1491" s="33"/>
      <c r="AQ1491" s="32"/>
      <c r="AR1491" s="32"/>
      <c r="AS1491" s="32"/>
      <c r="AT1491" s="32"/>
    </row>
    <row r="1492" spans="2:46" ht="18.649999999999999" customHeight="1">
      <c r="AO1492" s="33"/>
      <c r="AP1492" s="33"/>
    </row>
    <row r="1493" spans="2:46" ht="18.649999999999999" customHeight="1" thickBot="1">
      <c r="D1493" s="22" t="s">
        <v>80</v>
      </c>
      <c r="E1493" s="22"/>
      <c r="F1493" s="22"/>
      <c r="G1493" s="22"/>
      <c r="H1493" s="22"/>
      <c r="I1493" s="22" t="s">
        <v>81</v>
      </c>
      <c r="J1493" s="22"/>
      <c r="K1493" s="22"/>
      <c r="L1493" s="22"/>
      <c r="M1493" s="23"/>
      <c r="N1493" s="23"/>
      <c r="O1493" s="24" t="s">
        <v>82</v>
      </c>
      <c r="P1493" s="23"/>
      <c r="Q1493" s="23"/>
      <c r="R1493" s="23"/>
      <c r="S1493" s="22"/>
      <c r="T1493" s="22" t="s">
        <v>83</v>
      </c>
      <c r="U1493" s="23"/>
      <c r="V1493" s="23"/>
      <c r="W1493" s="23"/>
      <c r="X1493" s="23"/>
      <c r="Y1493" s="24" t="s">
        <v>84</v>
      </c>
      <c r="Z1493" s="23"/>
      <c r="AA1493" s="23"/>
      <c r="AB1493" s="23"/>
      <c r="AC1493" s="24" t="s">
        <v>85</v>
      </c>
      <c r="AD1493" s="22"/>
      <c r="AE1493" s="22"/>
      <c r="AF1493" s="22"/>
      <c r="AG1493" s="22"/>
      <c r="AH1493" s="23"/>
      <c r="AI1493" s="24" t="s">
        <v>86</v>
      </c>
      <c r="AJ1493" s="23"/>
      <c r="AK1493" s="23"/>
      <c r="AL1493" s="22"/>
    </row>
    <row r="1494" spans="2:46" ht="18.649999999999999" customHeight="1" thickBot="1">
      <c r="B1494" s="11"/>
      <c r="D1494" s="217" t="s">
        <v>55</v>
      </c>
      <c r="E1494" s="218"/>
      <c r="F1494" s="219" t="s">
        <v>56</v>
      </c>
      <c r="G1494" s="220"/>
      <c r="H1494" s="204"/>
      <c r="I1494" s="217" t="s">
        <v>87</v>
      </c>
      <c r="J1494" s="218"/>
      <c r="K1494" s="219" t="s">
        <v>88</v>
      </c>
      <c r="L1494" s="220"/>
      <c r="M1494" s="23"/>
      <c r="N1494" s="213" t="s">
        <v>57</v>
      </c>
      <c r="O1494" s="214"/>
      <c r="P1494" s="215" t="s">
        <v>58</v>
      </c>
      <c r="Q1494" s="216"/>
      <c r="R1494" s="23"/>
      <c r="S1494" s="217" t="s">
        <v>59</v>
      </c>
      <c r="T1494" s="218"/>
      <c r="U1494" s="219" t="s">
        <v>60</v>
      </c>
      <c r="V1494" s="220"/>
      <c r="W1494" s="22"/>
      <c r="X1494" s="213" t="s">
        <v>61</v>
      </c>
      <c r="Y1494" s="214"/>
      <c r="Z1494" s="215" t="s">
        <v>62</v>
      </c>
      <c r="AA1494" s="216"/>
      <c r="AB1494" s="22"/>
      <c r="AC1494" s="217" t="s">
        <v>63</v>
      </c>
      <c r="AD1494" s="218"/>
      <c r="AE1494" s="219" t="s">
        <v>89</v>
      </c>
      <c r="AF1494" s="220"/>
      <c r="AG1494" s="22"/>
      <c r="AH1494" s="213" t="s">
        <v>64</v>
      </c>
      <c r="AI1494" s="214"/>
      <c r="AJ1494" s="215" t="s">
        <v>65</v>
      </c>
      <c r="AK1494" s="216"/>
      <c r="AL1494" s="22"/>
      <c r="AM1494" s="25" t="s">
        <v>2</v>
      </c>
      <c r="AO1494" s="132" t="s">
        <v>41</v>
      </c>
      <c r="AQ1494" s="32"/>
      <c r="AR1494" s="32"/>
      <c r="AS1494" s="32"/>
      <c r="AT1494" s="32"/>
    </row>
    <row r="1495" spans="2:46" ht="18.649999999999999" customHeight="1" thickTop="1" thickBot="1">
      <c r="B1495" s="36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9">
        <f t="shared" ref="L1495" si="6733">IF(0=(1-$J$9*$K$9*$B1495^2),10^14,$B1495*$K$9/(1-$J$9*$K$9*$B1495^2))</f>
        <v>-0.93800013421638806</v>
      </c>
      <c r="N1495" s="1">
        <f t="shared" ref="N1495" si="6734">D1495*I1495+F1495*I1498-E1495*J1495-G1495*J1498</f>
        <v>1</v>
      </c>
      <c r="O1495" s="9">
        <f t="shared" ref="O1495" si="6735">(D1495*J1495+E1495*I1495+F1495*J1498+G1495*I1498)</f>
        <v>0</v>
      </c>
      <c r="P1495" s="2">
        <f t="shared" ref="P1495" si="6736">D1495*K1495+F1495*K1498-E1495*L1495-G1495*L1498</f>
        <v>0</v>
      </c>
      <c r="Q1495" s="8">
        <f t="shared" ref="Q1495" si="6737">(D1495*L1495+E1495*K1495+F1495*L1498+G1495*K1498)</f>
        <v>-0.93800013421638806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6738">N1495*S1495+P1495*S1498-O1495*T1495-Q1495*T1498</f>
        <v>5.8548647002719738</v>
      </c>
      <c r="Y1495" s="9">
        <f t="shared" ref="Y1495" si="6739">(N1495*T1495+O1495*S1495+P1495*T1498+Q1495*S1498)</f>
        <v>0</v>
      </c>
      <c r="Z1495" s="2">
        <f t="shared" ref="Z1495" si="6740">N1495*U1495+P1495*U1498-O1495*V1495-Q1495*V1498</f>
        <v>0</v>
      </c>
      <c r="AA1495" s="8">
        <f t="shared" ref="AA1495" si="6741">(N1495*V1495+O1495*U1495+P1495*V1498+Q1495*U1498)</f>
        <v>-0.93800013421638806</v>
      </c>
      <c r="AB1495" s="22"/>
      <c r="AC1495" s="1">
        <v>1</v>
      </c>
      <c r="AD1495" s="9">
        <v>0</v>
      </c>
      <c r="AE1495" s="2">
        <v>0</v>
      </c>
      <c r="AF1495" s="9">
        <f t="shared" ref="AF1495" si="6742">$B1495*$AE$9</f>
        <v>3.4697532000000004</v>
      </c>
      <c r="AH1495" s="1">
        <f t="shared" ref="AH1495" si="6743">X1495*AC1495+Z1495*AC1498-Y1495*AD1495-AA1495*AD1498</f>
        <v>5.8548647002719738</v>
      </c>
      <c r="AI1495" s="9">
        <f t="shared" ref="AI1495" si="6744">(X1495*AD1495+Y1495*AC1495+Z1495*AD1498+AA1495*AC1498)</f>
        <v>0</v>
      </c>
      <c r="AJ1495" s="2">
        <f t="shared" ref="AJ1495" si="6745">X1495*AE1495+Z1495*AE1498-Y1495*AF1495-AA1495*AF1498</f>
        <v>0</v>
      </c>
      <c r="AK1495" s="8">
        <f t="shared" ref="AK1495" si="6746">(X1495*AF1495+Y1495*AE1495+Z1495*AF1498+AA1495*AE1498)</f>
        <v>19.376935395119336</v>
      </c>
      <c r="AM1495" s="26">
        <f t="shared" ref="AM1495" si="6747">20*LOG((2*$AH$9)/(($AH$9*AH1495+AJ1495+$AH$9*AH1498+AJ1498)^2+($AH$9*AI1495+AK1495+$AH$9*AI1498+AK1498)^2)^0.5)</f>
        <v>-30.861639167586642</v>
      </c>
      <c r="AO1495" s="133">
        <f t="shared" ref="AO1495" si="6748">((AI1495^2+AJ1495^2+AK1495^2+AL1495^2)/(AI1498^2+AJ1498^2+AK1498^2+AL1498^2))^0.5</f>
        <v>0.28994999479711425</v>
      </c>
      <c r="AP1495" s="13"/>
      <c r="AQ1495" s="32"/>
      <c r="AR1495" s="32"/>
      <c r="AS1495" s="32"/>
      <c r="AT1495" s="32"/>
    </row>
    <row r="1496" spans="2:46" ht="18.649999999999999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O1496" s="134"/>
      <c r="AP1496" s="33"/>
      <c r="AQ1496" s="32"/>
      <c r="AR1496" s="32"/>
      <c r="AS1496" s="32"/>
      <c r="AT1496" s="32"/>
    </row>
    <row r="1497" spans="2:46" ht="18.649999999999999" customHeight="1" thickBot="1">
      <c r="D1497" s="209" t="s">
        <v>66</v>
      </c>
      <c r="E1497" s="210"/>
      <c r="F1497" s="211" t="s">
        <v>67</v>
      </c>
      <c r="G1497" s="212"/>
      <c r="H1497" s="204"/>
      <c r="I1497" s="209" t="s">
        <v>68</v>
      </c>
      <c r="J1497" s="210"/>
      <c r="K1497" s="211" t="s">
        <v>69</v>
      </c>
      <c r="L1497" s="212"/>
      <c r="N1497" s="213" t="s">
        <v>70</v>
      </c>
      <c r="O1497" s="214"/>
      <c r="P1497" s="215" t="s">
        <v>71</v>
      </c>
      <c r="Q1497" s="216"/>
      <c r="S1497" s="209" t="s">
        <v>72</v>
      </c>
      <c r="T1497" s="210"/>
      <c r="U1497" s="211" t="s">
        <v>73</v>
      </c>
      <c r="V1497" s="212"/>
      <c r="W1497" s="22"/>
      <c r="X1497" s="213" t="s">
        <v>74</v>
      </c>
      <c r="Y1497" s="214"/>
      <c r="Z1497" s="215" t="s">
        <v>75</v>
      </c>
      <c r="AA1497" s="216"/>
      <c r="AB1497" s="22"/>
      <c r="AC1497" s="209" t="s">
        <v>76</v>
      </c>
      <c r="AD1497" s="210"/>
      <c r="AE1497" s="211" t="s">
        <v>77</v>
      </c>
      <c r="AF1497" s="212"/>
      <c r="AG1497" s="22"/>
      <c r="AH1497" s="213" t="s">
        <v>78</v>
      </c>
      <c r="AI1497" s="214"/>
      <c r="AJ1497" s="215" t="s">
        <v>79</v>
      </c>
      <c r="AK1497" s="216"/>
      <c r="AL1497" s="22"/>
      <c r="AM1497" s="44" t="s">
        <v>6</v>
      </c>
      <c r="AO1497" s="135" t="s">
        <v>42</v>
      </c>
      <c r="AP1497" s="33"/>
      <c r="AQ1497" s="32"/>
      <c r="AR1497" s="32"/>
      <c r="AS1497" s="32"/>
      <c r="AT1497" s="32"/>
    </row>
    <row r="1498" spans="2:46" ht="18.649999999999999" customHeight="1" thickTop="1" thickBot="1">
      <c r="D1498" s="1">
        <v>0</v>
      </c>
      <c r="E1498" s="8">
        <f t="shared" ref="E1498" si="6749">$E$9*$B1495</f>
        <v>2.4255188000000003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6750">D1498*I1495+F1498*I1498-E1498*J1495-G1498*J1498</f>
        <v>0</v>
      </c>
      <c r="O1498" s="9">
        <f t="shared" ref="O1498" si="6751">(D1498*J1495+E1498*I1495+F1498*J1498+G1498*I1498)</f>
        <v>2.4255188000000003</v>
      </c>
      <c r="P1498" s="2">
        <f t="shared" ref="P1498" si="6752">D1498*K1495+F1498*K1498-E1498*L1495-G1498*L1498</f>
        <v>3.2751369599443727</v>
      </c>
      <c r="Q1498" s="8">
        <f t="shared" ref="Q1498" si="6753">(D1498*L1495+E1498*K1495+F1498*L1498+G1498*K1498)</f>
        <v>0</v>
      </c>
      <c r="S1498" s="1">
        <v>0</v>
      </c>
      <c r="T1498" s="8">
        <f t="shared" ref="T1498" si="6754">$T$9*$B1495</f>
        <v>5.1757612000000002</v>
      </c>
      <c r="U1498" s="2">
        <v>1</v>
      </c>
      <c r="V1498" s="8">
        <v>0</v>
      </c>
      <c r="X1498" s="1">
        <f t="shared" ref="X1498" si="6755">N1498*S1495+P1498*S1498-O1498*T1495-Q1498*T1498</f>
        <v>0</v>
      </c>
      <c r="Y1498" s="9">
        <f t="shared" ref="Y1498" si="6756">(N1498*T1495+O1498*S1495+P1498*T1498+Q1498*S1498)</f>
        <v>19.376845601966039</v>
      </c>
      <c r="Z1498" s="2">
        <f t="shared" ref="Z1498" si="6757">N1498*U1495+P1498*U1498-O1498*V1495-Q1498*V1498</f>
        <v>3.2751369599443727</v>
      </c>
      <c r="AA1498" s="8">
        <f t="shared" ref="AA1498" si="6758">(N1498*V1495+O1498*U1495+P1498*V1498+Q1498*U1498)</f>
        <v>0</v>
      </c>
      <c r="AB1498" s="22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6759">X1498*AC1495+Z1498*AC1498-Y1498*AD1495-AA1498*AD1498</f>
        <v>0</v>
      </c>
      <c r="AI1498" s="9">
        <f t="shared" ref="AI1498" si="6760">(X1498*AD1495+Y1498*AC1495+Z1498*AD1498+AA1498*AC1498)</f>
        <v>19.376845601966039</v>
      </c>
      <c r="AJ1498" s="2">
        <f t="shared" ref="AJ1498" si="6761">X1498*AE1495+Z1498*AE1498-Y1498*AF1495-AA1498*AF1498</f>
        <v>-63.957735073383219</v>
      </c>
      <c r="AK1498" s="8">
        <f t="shared" ref="AK1498" si="6762">(X1498*AF1495+Y1498*AE1495+Z1498*AF1498+AA1498*AE1498)</f>
        <v>0</v>
      </c>
      <c r="AM1498" s="45">
        <f t="shared" ref="AM1498" si="6763">(180/PI())*ATAN(-1*(($AH$9*AJ1495+AL1495+$AH$9*AJ1498+AL1498)/($AH$9*AI1495+AK1495+$AH$9*AI1498+AK1498)))</f>
        <v>58.787155274087155</v>
      </c>
      <c r="AO1498" s="206">
        <f t="shared" ref="AO1498" si="6764">20*LOG(((($AH$9*AH1495+AJ1495-$AH$9*AH1498-AJ1498)^2+($AH$9*AI1495+AK1495-$AH$9*AI1498-AK1498)^2)/(($AH$9*AH1495+AJ1495+$AH$9*AH1498+AJ1498)^2+($AH$9*AI1495+AK1495+$AH$9*AI1498+AK1498)^2))^0.5)</f>
        <v>-3.5628580956407214E-3</v>
      </c>
      <c r="AP1498" s="33"/>
      <c r="AQ1498" s="32"/>
      <c r="AR1498" s="32"/>
      <c r="AS1498" s="32"/>
      <c r="AT1498" s="32"/>
    </row>
    <row r="1499" spans="2:46" ht="18.649999999999999" customHeight="1">
      <c r="AO1499" s="33"/>
      <c r="AP1499" s="33"/>
    </row>
    <row r="1500" spans="2:46" ht="18.649999999999999" customHeight="1" thickBot="1">
      <c r="D1500" s="22" t="s">
        <v>80</v>
      </c>
      <c r="E1500" s="22"/>
      <c r="F1500" s="22"/>
      <c r="G1500" s="22"/>
      <c r="H1500" s="22"/>
      <c r="I1500" s="22" t="s">
        <v>81</v>
      </c>
      <c r="J1500" s="22"/>
      <c r="K1500" s="22"/>
      <c r="L1500" s="22"/>
      <c r="M1500" s="23"/>
      <c r="N1500" s="23"/>
      <c r="O1500" s="24" t="s">
        <v>82</v>
      </c>
      <c r="P1500" s="23"/>
      <c r="Q1500" s="23"/>
      <c r="R1500" s="23"/>
      <c r="S1500" s="22"/>
      <c r="T1500" s="22" t="s">
        <v>83</v>
      </c>
      <c r="U1500" s="23"/>
      <c r="V1500" s="23"/>
      <c r="W1500" s="23"/>
      <c r="X1500" s="23"/>
      <c r="Y1500" s="24" t="s">
        <v>84</v>
      </c>
      <c r="Z1500" s="23"/>
      <c r="AA1500" s="23"/>
      <c r="AB1500" s="23"/>
      <c r="AC1500" s="24" t="s">
        <v>85</v>
      </c>
      <c r="AD1500" s="22"/>
      <c r="AE1500" s="22"/>
      <c r="AF1500" s="22"/>
      <c r="AG1500" s="22"/>
      <c r="AH1500" s="23"/>
      <c r="AI1500" s="24" t="s">
        <v>86</v>
      </c>
      <c r="AJ1500" s="23"/>
      <c r="AK1500" s="23"/>
      <c r="AL1500" s="22"/>
    </row>
    <row r="1501" spans="2:46" ht="18.649999999999999" customHeight="1" thickBot="1">
      <c r="B1501" s="11"/>
      <c r="D1501" s="217" t="s">
        <v>55</v>
      </c>
      <c r="E1501" s="218"/>
      <c r="F1501" s="219" t="s">
        <v>56</v>
      </c>
      <c r="G1501" s="220"/>
      <c r="H1501" s="204"/>
      <c r="I1501" s="217" t="s">
        <v>87</v>
      </c>
      <c r="J1501" s="218"/>
      <c r="K1501" s="219" t="s">
        <v>88</v>
      </c>
      <c r="L1501" s="220"/>
      <c r="M1501" s="23"/>
      <c r="N1501" s="213" t="s">
        <v>57</v>
      </c>
      <c r="O1501" s="214"/>
      <c r="P1501" s="215" t="s">
        <v>58</v>
      </c>
      <c r="Q1501" s="216"/>
      <c r="R1501" s="23"/>
      <c r="S1501" s="217" t="s">
        <v>59</v>
      </c>
      <c r="T1501" s="218"/>
      <c r="U1501" s="219" t="s">
        <v>60</v>
      </c>
      <c r="V1501" s="220"/>
      <c r="W1501" s="22"/>
      <c r="X1501" s="213" t="s">
        <v>61</v>
      </c>
      <c r="Y1501" s="214"/>
      <c r="Z1501" s="215" t="s">
        <v>62</v>
      </c>
      <c r="AA1501" s="216"/>
      <c r="AB1501" s="22"/>
      <c r="AC1501" s="217" t="s">
        <v>63</v>
      </c>
      <c r="AD1501" s="218"/>
      <c r="AE1501" s="219" t="s">
        <v>89</v>
      </c>
      <c r="AF1501" s="220"/>
      <c r="AG1501" s="22"/>
      <c r="AH1501" s="213" t="s">
        <v>64</v>
      </c>
      <c r="AI1501" s="214"/>
      <c r="AJ1501" s="215" t="s">
        <v>65</v>
      </c>
      <c r="AK1501" s="216"/>
      <c r="AL1501" s="22"/>
      <c r="AM1501" s="25" t="s">
        <v>2</v>
      </c>
      <c r="AO1501" s="132" t="s">
        <v>41</v>
      </c>
      <c r="AQ1501" s="32"/>
      <c r="AR1501" s="32"/>
      <c r="AS1501" s="32"/>
      <c r="AT1501" s="32"/>
    </row>
    <row r="1502" spans="2:46" ht="18.649999999999999" customHeight="1" thickTop="1" thickBot="1">
      <c r="B1502" s="36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9">
        <f t="shared" ref="L1502" si="6765">IF(0=(1-$J$9*$K$9*$B1502^2),10^14,$B1502*$K$9/(1-$J$9*$K$9*$B1502^2))</f>
        <v>-0.93167426831339706</v>
      </c>
      <c r="N1502" s="1">
        <f t="shared" ref="N1502" si="6766">D1502*I1502+F1502*I1505-E1502*J1502-G1502*J1505</f>
        <v>1</v>
      </c>
      <c r="O1502" s="9">
        <f t="shared" ref="O1502" si="6767">(D1502*J1502+E1502*I1502+F1502*J1505+G1502*I1505)</f>
        <v>0</v>
      </c>
      <c r="P1502" s="2">
        <f t="shared" ref="P1502" si="6768">D1502*K1502+F1502*K1505-E1502*L1502-G1502*L1505</f>
        <v>0</v>
      </c>
      <c r="Q1502" s="8">
        <f t="shared" ref="Q1502" si="6769">(D1502*L1502+E1502*K1502+F1502*L1505+G1502*K1505)</f>
        <v>-0.93167426831339706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6770">N1502*S1502+P1502*S1505-O1502*T1502-Q1502*T1505</f>
        <v>5.844656816493444</v>
      </c>
      <c r="Y1502" s="9">
        <f t="shared" ref="Y1502" si="6771">(N1502*T1502+O1502*S1502+P1502*T1505+Q1502*S1505)</f>
        <v>0</v>
      </c>
      <c r="Z1502" s="2">
        <f t="shared" ref="Z1502" si="6772">N1502*U1502+P1502*U1505-O1502*V1502-Q1502*V1505</f>
        <v>0</v>
      </c>
      <c r="AA1502" s="8">
        <f t="shared" ref="AA1502" si="6773">(N1502*V1502+O1502*U1502+P1502*V1505+Q1502*U1505)</f>
        <v>-0.93167426831339706</v>
      </c>
      <c r="AB1502" s="22"/>
      <c r="AC1502" s="1">
        <v>1</v>
      </c>
      <c r="AD1502" s="9">
        <v>0</v>
      </c>
      <c r="AE1502" s="2">
        <v>0</v>
      </c>
      <c r="AF1502" s="9">
        <f t="shared" ref="AF1502" si="6774">$B1502*$AE$9</f>
        <v>3.485967</v>
      </c>
      <c r="AH1502" s="1">
        <f t="shared" ref="AH1502" si="6775">X1502*AC1502+Z1502*AC1505-Y1502*AD1502-AA1502*AD1505</f>
        <v>5.844656816493444</v>
      </c>
      <c r="AI1502" s="9">
        <f t="shared" ref="AI1502" si="6776">(X1502*AD1502+Y1502*AC1502+Z1502*AD1505+AA1502*AC1505)</f>
        <v>0</v>
      </c>
      <c r="AJ1502" s="2">
        <f t="shared" ref="AJ1502" si="6777">X1502*AE1502+Z1502*AE1505-Y1502*AF1502-AA1502*AF1505</f>
        <v>0</v>
      </c>
      <c r="AK1502" s="8">
        <f t="shared" ref="AK1502" si="6778">(X1502*AF1502+Y1502*AE1502+Z1502*AF1505+AA1502*AE1505)</f>
        <v>19.442606520307805</v>
      </c>
      <c r="AM1502" s="26">
        <f t="shared" ref="AM1502" si="6779">20*LOG((2*$AH$9)/(($AH$9*AH1502+AJ1502+$AH$9*AH1505+AJ1505)^2+($AH$9*AI1502+AK1502+$AH$9*AI1505+AK1505)^2)^0.5)</f>
        <v>-30.928224639650054</v>
      </c>
      <c r="AO1502" s="133">
        <f t="shared" ref="AO1502" si="6780">((AI1502^2+AJ1502^2+AK1502^2+AL1502^2)/(AI1505^2+AJ1505^2+AK1505^2+AL1505^2))^0.5</f>
        <v>0.28858586657079854</v>
      </c>
      <c r="AP1502" s="13"/>
      <c r="AQ1502" s="32"/>
      <c r="AR1502" s="32"/>
      <c r="AS1502" s="32"/>
      <c r="AT1502" s="32"/>
    </row>
    <row r="1503" spans="2:46" ht="18.649999999999999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O1503" s="134"/>
      <c r="AP1503" s="33"/>
      <c r="AQ1503" s="32"/>
      <c r="AR1503" s="32"/>
      <c r="AS1503" s="32"/>
      <c r="AT1503" s="32"/>
    </row>
    <row r="1504" spans="2:46" ht="18.649999999999999" customHeight="1" thickBot="1">
      <c r="D1504" s="209" t="s">
        <v>66</v>
      </c>
      <c r="E1504" s="210"/>
      <c r="F1504" s="211" t="s">
        <v>67</v>
      </c>
      <c r="G1504" s="212"/>
      <c r="H1504" s="204"/>
      <c r="I1504" s="209" t="s">
        <v>68</v>
      </c>
      <c r="J1504" s="210"/>
      <c r="K1504" s="211" t="s">
        <v>69</v>
      </c>
      <c r="L1504" s="212"/>
      <c r="N1504" s="213" t="s">
        <v>70</v>
      </c>
      <c r="O1504" s="214"/>
      <c r="P1504" s="215" t="s">
        <v>71</v>
      </c>
      <c r="Q1504" s="216"/>
      <c r="S1504" s="209" t="s">
        <v>72</v>
      </c>
      <c r="T1504" s="210"/>
      <c r="U1504" s="211" t="s">
        <v>73</v>
      </c>
      <c r="V1504" s="212"/>
      <c r="W1504" s="22"/>
      <c r="X1504" s="213" t="s">
        <v>74</v>
      </c>
      <c r="Y1504" s="214"/>
      <c r="Z1504" s="215" t="s">
        <v>75</v>
      </c>
      <c r="AA1504" s="216"/>
      <c r="AB1504" s="22"/>
      <c r="AC1504" s="209" t="s">
        <v>76</v>
      </c>
      <c r="AD1504" s="210"/>
      <c r="AE1504" s="211" t="s">
        <v>77</v>
      </c>
      <c r="AF1504" s="212"/>
      <c r="AG1504" s="22"/>
      <c r="AH1504" s="213" t="s">
        <v>78</v>
      </c>
      <c r="AI1504" s="214"/>
      <c r="AJ1504" s="215" t="s">
        <v>79</v>
      </c>
      <c r="AK1504" s="216"/>
      <c r="AL1504" s="22"/>
      <c r="AM1504" s="44" t="s">
        <v>6</v>
      </c>
      <c r="AO1504" s="135" t="s">
        <v>42</v>
      </c>
      <c r="AP1504" s="33"/>
      <c r="AQ1504" s="32"/>
      <c r="AR1504" s="32"/>
      <c r="AS1504" s="32"/>
      <c r="AT1504" s="32"/>
    </row>
    <row r="1505" spans="2:46" ht="18.649999999999999" customHeight="1" thickTop="1" thickBot="1">
      <c r="D1505" s="1">
        <v>0</v>
      </c>
      <c r="E1505" s="8">
        <f t="shared" ref="E1505" si="6781">$E$9*$B1502</f>
        <v>2.4368530000000002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6782">D1505*I1502+F1505*I1505-E1505*J1502-G1505*J1505</f>
        <v>0</v>
      </c>
      <c r="O1505" s="9">
        <f t="shared" ref="O1505" si="6783">(D1505*J1502+E1505*I1502+F1505*J1505+G1505*I1505)</f>
        <v>2.4368530000000002</v>
      </c>
      <c r="P1505" s="2">
        <f t="shared" ref="P1505" si="6784">D1505*K1502+F1505*K1505-E1505*L1502-G1505*L1505</f>
        <v>3.2703532357623066</v>
      </c>
      <c r="Q1505" s="8">
        <f t="shared" ref="Q1505" si="6785">(D1505*L1502+E1505*K1502+F1505*L1505+G1505*K1505)</f>
        <v>0</v>
      </c>
      <c r="S1505" s="1">
        <v>0</v>
      </c>
      <c r="T1505" s="8">
        <f t="shared" ref="T1505" si="6786">$T$9*$B1502</f>
        <v>5.1999469999999999</v>
      </c>
      <c r="U1505" s="2">
        <v>1</v>
      </c>
      <c r="V1505" s="8">
        <v>0</v>
      </c>
      <c r="X1505" s="1">
        <f t="shared" ref="X1505" si="6787">N1505*S1502+P1505*S1505-O1505*T1502-Q1505*T1505</f>
        <v>0</v>
      </c>
      <c r="Y1505" s="9">
        <f t="shared" ref="Y1505" si="6788">(N1505*T1502+O1505*S1502+P1505*T1505+Q1505*S1505)</f>
        <v>19.442516497242497</v>
      </c>
      <c r="Z1505" s="2">
        <f t="shared" ref="Z1505" si="6789">N1505*U1502+P1505*U1505-O1505*V1502-Q1505*V1505</f>
        <v>3.2703532357623066</v>
      </c>
      <c r="AA1505" s="8">
        <f t="shared" ref="AA1505" si="6790">(N1505*V1502+O1505*U1502+P1505*V1505+Q1505*U1505)</f>
        <v>0</v>
      </c>
      <c r="AB1505" s="22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6791">X1505*AC1502+Z1505*AC1505-Y1505*AD1502-AA1505*AD1505</f>
        <v>0</v>
      </c>
      <c r="AI1505" s="9">
        <f t="shared" ref="AI1505" si="6792">(X1505*AD1502+Y1505*AC1502+Z1505*AD1505+AA1505*AC1505)</f>
        <v>19.442516497242497</v>
      </c>
      <c r="AJ1505" s="2">
        <f t="shared" ref="AJ1505" si="6793">X1505*AE1502+Z1505*AE1505-Y1505*AF1502-AA1505*AF1505</f>
        <v>-64.505617670580634</v>
      </c>
      <c r="AK1505" s="8">
        <f t="shared" ref="AK1505" si="6794">(X1505*AF1502+Y1505*AE1502+Z1505*AF1505+AA1505*AE1505)</f>
        <v>0</v>
      </c>
      <c r="AM1505" s="45">
        <f t="shared" ref="AM1505" si="6795">(180/PI())*ATAN(-1*(($AH$9*AJ1502+AL1502+$AH$9*AJ1505+AL1505)/($AH$9*AI1502+AK1502+$AH$9*AI1505+AK1505)))</f>
        <v>58.917686731904382</v>
      </c>
      <c r="AO1505" s="206">
        <f t="shared" ref="AO1505" si="6796">20*LOG(((($AH$9*AH1502+AJ1502-$AH$9*AH1505-AJ1505)^2+($AH$9*AI1502+AK1502-$AH$9*AI1505-AK1505)^2)/(($AH$9*AH1502+AJ1502+$AH$9*AH1505+AJ1505)^2+($AH$9*AI1502+AK1502+$AH$9*AI1505+AK1505)^2))^0.5)</f>
        <v>-3.5086275317045097E-3</v>
      </c>
      <c r="AP1505" s="33"/>
      <c r="AQ1505" s="32"/>
      <c r="AR1505" s="32"/>
      <c r="AS1505" s="32"/>
      <c r="AT1505" s="32"/>
    </row>
    <row r="1506" spans="2:46" ht="18.649999999999999" customHeight="1">
      <c r="AO1506" s="33"/>
      <c r="AP1506" s="33"/>
    </row>
    <row r="1507" spans="2:46" ht="18.649999999999999" customHeight="1" thickBot="1">
      <c r="D1507" s="22" t="s">
        <v>80</v>
      </c>
      <c r="E1507" s="22"/>
      <c r="F1507" s="22"/>
      <c r="G1507" s="22"/>
      <c r="H1507" s="22"/>
      <c r="I1507" s="22" t="s">
        <v>81</v>
      </c>
      <c r="J1507" s="22"/>
      <c r="K1507" s="22"/>
      <c r="L1507" s="22"/>
      <c r="M1507" s="23"/>
      <c r="N1507" s="23"/>
      <c r="O1507" s="24" t="s">
        <v>82</v>
      </c>
      <c r="P1507" s="23"/>
      <c r="Q1507" s="23"/>
      <c r="R1507" s="23"/>
      <c r="S1507" s="22"/>
      <c r="T1507" s="22" t="s">
        <v>83</v>
      </c>
      <c r="U1507" s="23"/>
      <c r="V1507" s="23"/>
      <c r="W1507" s="23"/>
      <c r="X1507" s="23"/>
      <c r="Y1507" s="24" t="s">
        <v>84</v>
      </c>
      <c r="Z1507" s="23"/>
      <c r="AA1507" s="23"/>
      <c r="AB1507" s="23"/>
      <c r="AC1507" s="24" t="s">
        <v>85</v>
      </c>
      <c r="AD1507" s="22"/>
      <c r="AE1507" s="22"/>
      <c r="AF1507" s="22"/>
      <c r="AG1507" s="22"/>
      <c r="AH1507" s="23"/>
      <c r="AI1507" s="24" t="s">
        <v>86</v>
      </c>
      <c r="AJ1507" s="23"/>
      <c r="AK1507" s="23"/>
      <c r="AL1507" s="22"/>
    </row>
    <row r="1508" spans="2:46" ht="18.649999999999999" customHeight="1" thickBot="1">
      <c r="B1508" s="11"/>
      <c r="D1508" s="217" t="s">
        <v>55</v>
      </c>
      <c r="E1508" s="218"/>
      <c r="F1508" s="219" t="s">
        <v>56</v>
      </c>
      <c r="G1508" s="220"/>
      <c r="H1508" s="204"/>
      <c r="I1508" s="217" t="s">
        <v>87</v>
      </c>
      <c r="J1508" s="218"/>
      <c r="K1508" s="219" t="s">
        <v>88</v>
      </c>
      <c r="L1508" s="220"/>
      <c r="M1508" s="23"/>
      <c r="N1508" s="213" t="s">
        <v>57</v>
      </c>
      <c r="O1508" s="214"/>
      <c r="P1508" s="215" t="s">
        <v>58</v>
      </c>
      <c r="Q1508" s="216"/>
      <c r="R1508" s="23"/>
      <c r="S1508" s="217" t="s">
        <v>59</v>
      </c>
      <c r="T1508" s="218"/>
      <c r="U1508" s="219" t="s">
        <v>60</v>
      </c>
      <c r="V1508" s="220"/>
      <c r="W1508" s="22"/>
      <c r="X1508" s="213" t="s">
        <v>61</v>
      </c>
      <c r="Y1508" s="214"/>
      <c r="Z1508" s="215" t="s">
        <v>62</v>
      </c>
      <c r="AA1508" s="216"/>
      <c r="AB1508" s="22"/>
      <c r="AC1508" s="217" t="s">
        <v>63</v>
      </c>
      <c r="AD1508" s="218"/>
      <c r="AE1508" s="219" t="s">
        <v>89</v>
      </c>
      <c r="AF1508" s="220"/>
      <c r="AG1508" s="22"/>
      <c r="AH1508" s="213" t="s">
        <v>64</v>
      </c>
      <c r="AI1508" s="214"/>
      <c r="AJ1508" s="215" t="s">
        <v>65</v>
      </c>
      <c r="AK1508" s="216"/>
      <c r="AL1508" s="22"/>
      <c r="AM1508" s="25" t="s">
        <v>2</v>
      </c>
      <c r="AO1508" s="132" t="s">
        <v>41</v>
      </c>
      <c r="AQ1508" s="32"/>
      <c r="AR1508" s="32"/>
      <c r="AS1508" s="32"/>
      <c r="AT1508" s="32"/>
    </row>
    <row r="1509" spans="2:46" ht="18.649999999999999" customHeight="1" thickTop="1" thickBot="1">
      <c r="B1509" s="36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9">
        <f t="shared" ref="L1509" si="6797">IF(0=(1-$J$9*$K$9*$B1509^2),10^14,$B1509*$K$9/(1-$J$9*$K$9*$B1509^2))</f>
        <v>-0.92544208135930839</v>
      </c>
      <c r="N1509" s="1">
        <f t="shared" ref="N1509" si="6798">D1509*I1509+F1509*I1512-E1509*J1509-G1509*J1512</f>
        <v>1</v>
      </c>
      <c r="O1509" s="9">
        <f t="shared" ref="O1509" si="6799">(D1509*J1509+E1509*I1509+F1509*J1512+G1509*I1512)</f>
        <v>0</v>
      </c>
      <c r="P1509" s="2">
        <f t="shared" ref="P1509" si="6800">D1509*K1509+F1509*K1512-E1509*L1509-G1509*L1512</f>
        <v>0</v>
      </c>
      <c r="Q1509" s="8">
        <f t="shared" ref="Q1509" si="6801">(D1509*L1509+E1509*K1509+F1509*L1512+G1509*K1512)</f>
        <v>-0.92544208135930839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6802">N1509*S1509+P1509*S1512-O1509*T1509-Q1509*T1512</f>
        <v>5.8346323317294324</v>
      </c>
      <c r="Y1509" s="9">
        <f t="shared" ref="Y1509" si="6803">(N1509*T1509+O1509*S1509+P1509*T1512+Q1509*S1512)</f>
        <v>0</v>
      </c>
      <c r="Z1509" s="2">
        <f t="shared" ref="Z1509" si="6804">N1509*U1509+P1509*U1512-O1509*V1509-Q1509*V1512</f>
        <v>0</v>
      </c>
      <c r="AA1509" s="8">
        <f t="shared" ref="AA1509" si="6805">(N1509*V1509+O1509*U1509+P1509*V1512+Q1509*U1512)</f>
        <v>-0.92544208135930839</v>
      </c>
      <c r="AB1509" s="22"/>
      <c r="AC1509" s="1">
        <v>1</v>
      </c>
      <c r="AD1509" s="9">
        <v>0</v>
      </c>
      <c r="AE1509" s="2">
        <v>0</v>
      </c>
      <c r="AF1509" s="9">
        <f t="shared" ref="AF1509" si="6806">$B1509*$AE$9</f>
        <v>3.5021808000000005</v>
      </c>
      <c r="AH1509" s="1">
        <f t="shared" ref="AH1509" si="6807">X1509*AC1509+Z1509*AC1512-Y1509*AD1509-AA1509*AD1512</f>
        <v>5.8346323317294324</v>
      </c>
      <c r="AI1509" s="9">
        <f t="shared" ref="AI1509" si="6808">(X1509*AD1509+Y1509*AC1509+Z1509*AD1512+AA1509*AC1512)</f>
        <v>0</v>
      </c>
      <c r="AJ1509" s="2">
        <f t="shared" ref="AJ1509" si="6809">X1509*AE1509+Z1509*AE1512-Y1509*AF1509-AA1509*AF1512</f>
        <v>0</v>
      </c>
      <c r="AK1509" s="8">
        <f t="shared" ref="AK1509" si="6810">(X1509*AF1509+Y1509*AE1509+Z1509*AF1512+AA1509*AE1512)</f>
        <v>19.508495245882745</v>
      </c>
      <c r="AM1509" s="26">
        <f t="shared" ref="AM1509" si="6811">20*LOG((2*$AH$9)/(($AH$9*AH1509+AJ1509+$AH$9*AH1512+AJ1512)^2+($AH$9*AI1509+AK1509+$AH$9*AI1512+AK1512)^2)^0.5)</f>
        <v>-30.994669910434993</v>
      </c>
      <c r="AO1509" s="133">
        <f t="shared" ref="AO1509" si="6812">((AI1509^2+AJ1509^2+AK1509^2+AL1509^2)/(AI1512^2+AJ1512^2+AK1512^2+AL1512^2))^0.5</f>
        <v>0.28723457402076086</v>
      </c>
      <c r="AP1509" s="13"/>
      <c r="AQ1509" s="32"/>
      <c r="AR1509" s="32"/>
      <c r="AS1509" s="32"/>
      <c r="AT1509" s="32"/>
    </row>
    <row r="1510" spans="2:46" ht="18.649999999999999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O1510" s="134"/>
      <c r="AP1510" s="33"/>
      <c r="AQ1510" s="32"/>
      <c r="AR1510" s="32"/>
      <c r="AS1510" s="32"/>
      <c r="AT1510" s="32"/>
    </row>
    <row r="1511" spans="2:46" ht="18.649999999999999" customHeight="1" thickBot="1">
      <c r="D1511" s="209" t="s">
        <v>66</v>
      </c>
      <c r="E1511" s="210"/>
      <c r="F1511" s="211" t="s">
        <v>67</v>
      </c>
      <c r="G1511" s="212"/>
      <c r="H1511" s="204"/>
      <c r="I1511" s="209" t="s">
        <v>68</v>
      </c>
      <c r="J1511" s="210"/>
      <c r="K1511" s="211" t="s">
        <v>69</v>
      </c>
      <c r="L1511" s="212"/>
      <c r="N1511" s="213" t="s">
        <v>70</v>
      </c>
      <c r="O1511" s="214"/>
      <c r="P1511" s="215" t="s">
        <v>71</v>
      </c>
      <c r="Q1511" s="216"/>
      <c r="S1511" s="209" t="s">
        <v>72</v>
      </c>
      <c r="T1511" s="210"/>
      <c r="U1511" s="211" t="s">
        <v>73</v>
      </c>
      <c r="V1511" s="212"/>
      <c r="W1511" s="22"/>
      <c r="X1511" s="213" t="s">
        <v>74</v>
      </c>
      <c r="Y1511" s="214"/>
      <c r="Z1511" s="215" t="s">
        <v>75</v>
      </c>
      <c r="AA1511" s="216"/>
      <c r="AB1511" s="22"/>
      <c r="AC1511" s="209" t="s">
        <v>76</v>
      </c>
      <c r="AD1511" s="210"/>
      <c r="AE1511" s="211" t="s">
        <v>77</v>
      </c>
      <c r="AF1511" s="212"/>
      <c r="AG1511" s="22"/>
      <c r="AH1511" s="213" t="s">
        <v>78</v>
      </c>
      <c r="AI1511" s="214"/>
      <c r="AJ1511" s="215" t="s">
        <v>79</v>
      </c>
      <c r="AK1511" s="216"/>
      <c r="AL1511" s="22"/>
      <c r="AM1511" s="44" t="s">
        <v>6</v>
      </c>
      <c r="AO1511" s="135" t="s">
        <v>42</v>
      </c>
      <c r="AP1511" s="33"/>
      <c r="AQ1511" s="32"/>
      <c r="AR1511" s="32"/>
      <c r="AS1511" s="32"/>
      <c r="AT1511" s="32"/>
    </row>
    <row r="1512" spans="2:46" ht="18.649999999999999" customHeight="1" thickTop="1" thickBot="1">
      <c r="D1512" s="1">
        <v>0</v>
      </c>
      <c r="E1512" s="8">
        <f t="shared" ref="E1512" si="6813">$E$9*$B1509</f>
        <v>2.4481872000000005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6814">D1512*I1509+F1512*I1512-E1512*J1509-G1512*J1512</f>
        <v>0</v>
      </c>
      <c r="O1512" s="9">
        <f t="shared" ref="O1512" si="6815">(D1512*J1509+E1512*I1509+F1512*J1512+G1512*I1512)</f>
        <v>2.4481872000000005</v>
      </c>
      <c r="P1512" s="2">
        <f t="shared" ref="P1512" si="6816">D1512*K1509+F1512*K1512-E1512*L1509-G1512*L1512</f>
        <v>3.2656554579252179</v>
      </c>
      <c r="Q1512" s="8">
        <f t="shared" ref="Q1512" si="6817">(D1512*L1509+E1512*K1509+F1512*L1512+G1512*K1512)</f>
        <v>0</v>
      </c>
      <c r="S1512" s="1">
        <v>0</v>
      </c>
      <c r="T1512" s="8">
        <f t="shared" ref="T1512" si="6818">$T$9*$B1509</f>
        <v>5.2241328000000005</v>
      </c>
      <c r="U1512" s="2">
        <v>1</v>
      </c>
      <c r="V1512" s="8">
        <v>0</v>
      </c>
      <c r="X1512" s="1">
        <f t="shared" ref="X1512" si="6819">N1512*S1509+P1512*S1512-O1512*T1509-Q1512*T1512</f>
        <v>0</v>
      </c>
      <c r="Y1512" s="9">
        <f t="shared" ref="Y1512" si="6820">(N1512*T1509+O1512*S1509+P1512*T1512+Q1512*S1512)</f>
        <v>19.508404991246152</v>
      </c>
      <c r="Z1512" s="2">
        <f t="shared" ref="Z1512" si="6821">N1512*U1509+P1512*U1512-O1512*V1509-Q1512*V1512</f>
        <v>3.2656554579252179</v>
      </c>
      <c r="AA1512" s="8">
        <f t="shared" ref="AA1512" si="6822">(N1512*V1509+O1512*U1509+P1512*V1512+Q1512*U1512)</f>
        <v>0</v>
      </c>
      <c r="AB1512" s="22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6823">X1512*AC1509+Z1512*AC1512-Y1512*AD1509-AA1512*AD1512</f>
        <v>0</v>
      </c>
      <c r="AI1512" s="9">
        <f t="shared" ref="AI1512" si="6824">(X1512*AD1509+Y1512*AC1509+Z1512*AD1512+AA1512*AC1512)</f>
        <v>19.508404991246152</v>
      </c>
      <c r="AJ1512" s="2">
        <f t="shared" ref="AJ1512" si="6825">X1512*AE1509+Z1512*AE1512-Y1512*AF1509-AA1512*AF1512</f>
        <v>-65.056305941041231</v>
      </c>
      <c r="AK1512" s="8">
        <f t="shared" ref="AK1512" si="6826">(X1512*AF1509+Y1512*AE1509+Z1512*AF1512+AA1512*AE1512)</f>
        <v>0</v>
      </c>
      <c r="AM1512" s="45">
        <f t="shared" ref="AM1512" si="6827">(180/PI())*ATAN(-1*(($AH$9*AJ1509+AL1509+$AH$9*AJ1512+AL1512)/($AH$9*AI1509+AK1509+$AH$9*AI1512+AK1512)))</f>
        <v>59.047178047540925</v>
      </c>
      <c r="AO1512" s="206">
        <f t="shared" ref="AO1512" si="6828">20*LOG(((($AH$9*AH1509+AJ1509-$AH$9*AH1512-AJ1512)^2+($AH$9*AI1509+AK1509-$AH$9*AI1512-AK1512)^2)/(($AH$9*AH1509+AJ1509+$AH$9*AH1512+AJ1512)^2+($AH$9*AI1509+AK1509+$AH$9*AI1512+AK1512)^2))^0.5)</f>
        <v>-3.4553343337069878E-3</v>
      </c>
      <c r="AP1512" s="33"/>
      <c r="AQ1512" s="32"/>
      <c r="AR1512" s="32"/>
      <c r="AS1512" s="32"/>
      <c r="AT1512" s="32"/>
    </row>
    <row r="1513" spans="2:46" ht="18.649999999999999" customHeight="1">
      <c r="AO1513" s="33"/>
      <c r="AP1513" s="33"/>
    </row>
    <row r="1514" spans="2:46" ht="18.649999999999999" customHeight="1" thickBot="1">
      <c r="D1514" s="22" t="s">
        <v>80</v>
      </c>
      <c r="E1514" s="22"/>
      <c r="F1514" s="22"/>
      <c r="G1514" s="22"/>
      <c r="H1514" s="22"/>
      <c r="I1514" s="22" t="s">
        <v>81</v>
      </c>
      <c r="J1514" s="22"/>
      <c r="K1514" s="22"/>
      <c r="L1514" s="22"/>
      <c r="M1514" s="23"/>
      <c r="N1514" s="23"/>
      <c r="O1514" s="24" t="s">
        <v>82</v>
      </c>
      <c r="P1514" s="23"/>
      <c r="Q1514" s="23"/>
      <c r="R1514" s="23"/>
      <c r="S1514" s="22"/>
      <c r="T1514" s="22" t="s">
        <v>83</v>
      </c>
      <c r="U1514" s="23"/>
      <c r="V1514" s="23"/>
      <c r="W1514" s="23"/>
      <c r="X1514" s="23"/>
      <c r="Y1514" s="24" t="s">
        <v>84</v>
      </c>
      <c r="Z1514" s="23"/>
      <c r="AA1514" s="23"/>
      <c r="AB1514" s="23"/>
      <c r="AC1514" s="24" t="s">
        <v>85</v>
      </c>
      <c r="AD1514" s="22"/>
      <c r="AE1514" s="22"/>
      <c r="AF1514" s="22"/>
      <c r="AG1514" s="22"/>
      <c r="AH1514" s="23"/>
      <c r="AI1514" s="24" t="s">
        <v>86</v>
      </c>
      <c r="AJ1514" s="23"/>
      <c r="AK1514" s="23"/>
      <c r="AL1514" s="22"/>
    </row>
    <row r="1515" spans="2:46" ht="18.649999999999999" customHeight="1" thickBot="1">
      <c r="B1515" s="11"/>
      <c r="D1515" s="217" t="s">
        <v>55</v>
      </c>
      <c r="E1515" s="218"/>
      <c r="F1515" s="219" t="s">
        <v>56</v>
      </c>
      <c r="G1515" s="220"/>
      <c r="H1515" s="204"/>
      <c r="I1515" s="217" t="s">
        <v>87</v>
      </c>
      <c r="J1515" s="218"/>
      <c r="K1515" s="219" t="s">
        <v>88</v>
      </c>
      <c r="L1515" s="220"/>
      <c r="M1515" s="23"/>
      <c r="N1515" s="213" t="s">
        <v>57</v>
      </c>
      <c r="O1515" s="214"/>
      <c r="P1515" s="215" t="s">
        <v>58</v>
      </c>
      <c r="Q1515" s="216"/>
      <c r="R1515" s="23"/>
      <c r="S1515" s="217" t="s">
        <v>59</v>
      </c>
      <c r="T1515" s="218"/>
      <c r="U1515" s="219" t="s">
        <v>60</v>
      </c>
      <c r="V1515" s="220"/>
      <c r="W1515" s="22"/>
      <c r="X1515" s="213" t="s">
        <v>61</v>
      </c>
      <c r="Y1515" s="214"/>
      <c r="Z1515" s="215" t="s">
        <v>62</v>
      </c>
      <c r="AA1515" s="216"/>
      <c r="AB1515" s="22"/>
      <c r="AC1515" s="217" t="s">
        <v>63</v>
      </c>
      <c r="AD1515" s="218"/>
      <c r="AE1515" s="219" t="s">
        <v>89</v>
      </c>
      <c r="AF1515" s="220"/>
      <c r="AG1515" s="22"/>
      <c r="AH1515" s="213" t="s">
        <v>64</v>
      </c>
      <c r="AI1515" s="214"/>
      <c r="AJ1515" s="215" t="s">
        <v>65</v>
      </c>
      <c r="AK1515" s="216"/>
      <c r="AL1515" s="22"/>
      <c r="AM1515" s="25" t="s">
        <v>2</v>
      </c>
      <c r="AO1515" s="132" t="s">
        <v>41</v>
      </c>
      <c r="AQ1515" s="32"/>
      <c r="AR1515" s="32"/>
      <c r="AS1515" s="32"/>
      <c r="AT1515" s="32"/>
    </row>
    <row r="1516" spans="2:46" ht="18.649999999999999" customHeight="1" thickTop="1" thickBot="1">
      <c r="B1516" s="36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9">
        <f t="shared" ref="L1516" si="6829">IF(0=(1-$J$9*$K$9*$B1516^2),10^14,$B1516*$K$9/(1-$J$9*$K$9*$B1516^2))</f>
        <v>-0.91930140495628254</v>
      </c>
      <c r="N1516" s="1">
        <f t="shared" ref="N1516" si="6830">D1516*I1516+F1516*I1519-E1516*J1516-G1516*J1519</f>
        <v>1</v>
      </c>
      <c r="O1516" s="9">
        <f t="shared" ref="O1516" si="6831">(D1516*J1516+E1516*I1516+F1516*J1519+G1516*I1519)</f>
        <v>0</v>
      </c>
      <c r="P1516" s="2">
        <f t="shared" ref="P1516" si="6832">D1516*K1516+F1516*K1519-E1516*L1516-G1516*L1519</f>
        <v>0</v>
      </c>
      <c r="Q1516" s="8">
        <f t="shared" ref="Q1516" si="6833">(D1516*L1516+E1516*K1516+F1516*L1519+G1516*K1519)</f>
        <v>-0.91930140495628254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6834">N1516*S1516+P1516*S1519-O1516*T1516-Q1516*T1519</f>
        <v>5.8247866626381901</v>
      </c>
      <c r="Y1516" s="9">
        <f t="shared" ref="Y1516" si="6835">(N1516*T1516+O1516*S1516+P1516*T1519+Q1516*S1519)</f>
        <v>0</v>
      </c>
      <c r="Z1516" s="2">
        <f t="shared" ref="Z1516" si="6836">N1516*U1516+P1516*U1519-O1516*V1516-Q1516*V1519</f>
        <v>0</v>
      </c>
      <c r="AA1516" s="8">
        <f t="shared" ref="AA1516" si="6837">(N1516*V1516+O1516*U1516+P1516*V1519+Q1516*U1519)</f>
        <v>-0.91930140495628254</v>
      </c>
      <c r="AB1516" s="22"/>
      <c r="AC1516" s="1">
        <v>1</v>
      </c>
      <c r="AD1516" s="9">
        <v>0</v>
      </c>
      <c r="AE1516" s="2">
        <v>0</v>
      </c>
      <c r="AF1516" s="9">
        <f t="shared" ref="AF1516" si="6838">$B1516*$AE$9</f>
        <v>3.5183946000000001</v>
      </c>
      <c r="AH1516" s="1">
        <f t="shared" ref="AH1516" si="6839">X1516*AC1516+Z1516*AC1519-Y1516*AD1516-AA1516*AD1519</f>
        <v>5.8247866626381901</v>
      </c>
      <c r="AI1516" s="9">
        <f t="shared" ref="AI1516" si="6840">(X1516*AD1516+Y1516*AC1516+Z1516*AD1519+AA1516*AC1519)</f>
        <v>0</v>
      </c>
      <c r="AJ1516" s="2">
        <f t="shared" ref="AJ1516" si="6841">X1516*AE1516+Z1516*AE1519-Y1516*AF1516-AA1516*AF1519</f>
        <v>0</v>
      </c>
      <c r="AK1516" s="8">
        <f t="shared" ref="AK1516" si="6842">(X1516*AF1516+Y1516*AE1516+Z1516*AF1519+AA1516*AE1519)</f>
        <v>19.574596535021946</v>
      </c>
      <c r="AM1516" s="26">
        <f t="shared" ref="AM1516" si="6843">20*LOG((2*$AH$9)/(($AH$9*AH1516+AJ1516+$AH$9*AH1519+AJ1519)^2+($AH$9*AI1516+AK1516+$AH$9*AI1519+AK1519)^2)^0.5)</f>
        <v>-31.06097315119964</v>
      </c>
      <c r="AO1516" s="133">
        <f t="shared" ref="AO1516" si="6844">((AI1516^2+AJ1516^2+AK1516^2+AL1516^2)/(AI1519^2+AJ1519^2+AK1519^2+AL1519^2))^0.5</f>
        <v>0.28589593611247455</v>
      </c>
      <c r="AP1516" s="13"/>
      <c r="AQ1516" s="32"/>
      <c r="AR1516" s="32"/>
      <c r="AS1516" s="32"/>
      <c r="AT1516" s="32"/>
    </row>
    <row r="1517" spans="2:46" ht="18.649999999999999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O1517" s="134"/>
      <c r="AP1517" s="33"/>
      <c r="AQ1517" s="32"/>
      <c r="AR1517" s="32"/>
      <c r="AS1517" s="32"/>
      <c r="AT1517" s="32"/>
    </row>
    <row r="1518" spans="2:46" ht="18.649999999999999" customHeight="1" thickBot="1">
      <c r="D1518" s="209" t="s">
        <v>66</v>
      </c>
      <c r="E1518" s="210"/>
      <c r="F1518" s="211" t="s">
        <v>67</v>
      </c>
      <c r="G1518" s="212"/>
      <c r="H1518" s="204"/>
      <c r="I1518" s="209" t="s">
        <v>68</v>
      </c>
      <c r="J1518" s="210"/>
      <c r="K1518" s="211" t="s">
        <v>69</v>
      </c>
      <c r="L1518" s="212"/>
      <c r="N1518" s="213" t="s">
        <v>70</v>
      </c>
      <c r="O1518" s="214"/>
      <c r="P1518" s="215" t="s">
        <v>71</v>
      </c>
      <c r="Q1518" s="216"/>
      <c r="S1518" s="209" t="s">
        <v>72</v>
      </c>
      <c r="T1518" s="210"/>
      <c r="U1518" s="211" t="s">
        <v>73</v>
      </c>
      <c r="V1518" s="212"/>
      <c r="W1518" s="22"/>
      <c r="X1518" s="213" t="s">
        <v>74</v>
      </c>
      <c r="Y1518" s="214"/>
      <c r="Z1518" s="215" t="s">
        <v>75</v>
      </c>
      <c r="AA1518" s="216"/>
      <c r="AB1518" s="22"/>
      <c r="AC1518" s="209" t="s">
        <v>76</v>
      </c>
      <c r="AD1518" s="210"/>
      <c r="AE1518" s="211" t="s">
        <v>77</v>
      </c>
      <c r="AF1518" s="212"/>
      <c r="AG1518" s="22"/>
      <c r="AH1518" s="213" t="s">
        <v>78</v>
      </c>
      <c r="AI1518" s="214"/>
      <c r="AJ1518" s="215" t="s">
        <v>79</v>
      </c>
      <c r="AK1518" s="216"/>
      <c r="AL1518" s="22"/>
      <c r="AM1518" s="44" t="s">
        <v>6</v>
      </c>
      <c r="AO1518" s="135" t="s">
        <v>42</v>
      </c>
      <c r="AP1518" s="33"/>
      <c r="AQ1518" s="32"/>
      <c r="AR1518" s="32"/>
      <c r="AS1518" s="32"/>
      <c r="AT1518" s="32"/>
    </row>
    <row r="1519" spans="2:46" ht="18.649999999999999" customHeight="1" thickTop="1" thickBot="1">
      <c r="D1519" s="1">
        <v>0</v>
      </c>
      <c r="E1519" s="8">
        <f t="shared" ref="E1519" si="6845">$E$9*$B1516</f>
        <v>2.4595214000000003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6846">D1519*I1516+F1519*I1519-E1519*J1516-G1519*J1519</f>
        <v>0</v>
      </c>
      <c r="O1519" s="9">
        <f t="shared" ref="O1519" si="6847">(D1519*J1516+E1519*I1516+F1519*J1519+G1519*I1519)</f>
        <v>2.4595214000000003</v>
      </c>
      <c r="P1519" s="2">
        <f t="shared" ref="P1519" si="6848">D1519*K1516+F1519*K1519-E1519*L1516-G1519*L1519</f>
        <v>3.2610414785400432</v>
      </c>
      <c r="Q1519" s="8">
        <f t="shared" ref="Q1519" si="6849">(D1519*L1516+E1519*K1516+F1519*L1519+G1519*K1519)</f>
        <v>0</v>
      </c>
      <c r="S1519" s="1">
        <v>0</v>
      </c>
      <c r="T1519" s="8">
        <f t="shared" ref="T1519" si="6850">$T$9*$B1516</f>
        <v>5.2483186000000002</v>
      </c>
      <c r="U1519" s="2">
        <v>1</v>
      </c>
      <c r="V1519" s="8">
        <v>0</v>
      </c>
      <c r="X1519" s="1">
        <f t="shared" ref="X1519" si="6851">N1519*S1516+P1519*S1519-O1519*T1516-Q1519*T1519</f>
        <v>0</v>
      </c>
      <c r="Y1519" s="9">
        <f t="shared" ref="Y1519" si="6852">(N1519*T1516+O1519*S1516+P1519*T1519+Q1519*S1519)</f>
        <v>19.574506047193211</v>
      </c>
      <c r="Z1519" s="2">
        <f t="shared" ref="Z1519" si="6853">N1519*U1516+P1519*U1519-O1519*V1516-Q1519*V1519</f>
        <v>3.2610414785400432</v>
      </c>
      <c r="AA1519" s="8">
        <f t="shared" ref="AA1519" si="6854">(N1519*V1516+O1519*U1516+P1519*V1519+Q1519*U1519)</f>
        <v>0</v>
      </c>
      <c r="AB1519" s="22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6855">X1519*AC1516+Z1519*AC1519-Y1519*AD1516-AA1519*AD1519</f>
        <v>0</v>
      </c>
      <c r="AI1519" s="9">
        <f t="shared" ref="AI1519" si="6856">(X1519*AD1516+Y1519*AC1516+Z1519*AD1519+AA1519*AC1519)</f>
        <v>19.574506047193211</v>
      </c>
      <c r="AJ1519" s="2">
        <f t="shared" ref="AJ1519" si="6857">X1519*AE1516+Z1519*AE1519-Y1519*AF1516-AA1519*AF1519</f>
        <v>-65.609794895571909</v>
      </c>
      <c r="AK1519" s="8">
        <f t="shared" ref="AK1519" si="6858">(X1519*AF1516+Y1519*AE1516+Z1519*AF1519+AA1519*AE1519)</f>
        <v>0</v>
      </c>
      <c r="AM1519" s="45">
        <f t="shared" ref="AM1519" si="6859">(180/PI())*ATAN(-1*(($AH$9*AJ1516+AL1516+$AH$9*AJ1519+AL1519)/($AH$9*AI1516+AK1516+$AH$9*AI1519+AK1519)))</f>
        <v>59.175641164887253</v>
      </c>
      <c r="AO1519" s="206">
        <f t="shared" ref="AO1519" si="6860">20*LOG(((($AH$9*AH1516+AJ1516-$AH$9*AH1519-AJ1519)^2+($AH$9*AI1516+AK1516-$AH$9*AI1519-AK1519)^2)/(($AH$9*AH1516+AJ1516+$AH$9*AH1519+AJ1519)^2+($AH$9*AI1516+AK1516+$AH$9*AI1519+AK1519)^2))^0.5)</f>
        <v>-3.4029622641793158E-3</v>
      </c>
      <c r="AP1519" s="33"/>
      <c r="AQ1519" s="32"/>
      <c r="AR1519" s="32"/>
      <c r="AS1519" s="32"/>
      <c r="AT1519" s="32"/>
    </row>
    <row r="1520" spans="2:46" ht="18.649999999999999" customHeight="1">
      <c r="AO1520" s="33"/>
      <c r="AP1520" s="33"/>
    </row>
    <row r="1521" spans="2:46" ht="18.649999999999999" customHeight="1" thickBot="1">
      <c r="D1521" s="22" t="s">
        <v>80</v>
      </c>
      <c r="E1521" s="22"/>
      <c r="F1521" s="22"/>
      <c r="G1521" s="22"/>
      <c r="H1521" s="22"/>
      <c r="I1521" s="22" t="s">
        <v>81</v>
      </c>
      <c r="J1521" s="22"/>
      <c r="K1521" s="22"/>
      <c r="L1521" s="22"/>
      <c r="M1521" s="23"/>
      <c r="N1521" s="23"/>
      <c r="O1521" s="24" t="s">
        <v>82</v>
      </c>
      <c r="P1521" s="23"/>
      <c r="Q1521" s="23"/>
      <c r="R1521" s="23"/>
      <c r="S1521" s="22"/>
      <c r="T1521" s="22" t="s">
        <v>83</v>
      </c>
      <c r="U1521" s="23"/>
      <c r="V1521" s="23"/>
      <c r="W1521" s="23"/>
      <c r="X1521" s="23"/>
      <c r="Y1521" s="24" t="s">
        <v>84</v>
      </c>
      <c r="Z1521" s="23"/>
      <c r="AA1521" s="23"/>
      <c r="AB1521" s="23"/>
      <c r="AC1521" s="24" t="s">
        <v>85</v>
      </c>
      <c r="AD1521" s="22"/>
      <c r="AE1521" s="22"/>
      <c r="AF1521" s="22"/>
      <c r="AG1521" s="22"/>
      <c r="AH1521" s="23"/>
      <c r="AI1521" s="24" t="s">
        <v>86</v>
      </c>
      <c r="AJ1521" s="23"/>
      <c r="AK1521" s="23"/>
      <c r="AL1521" s="22"/>
    </row>
    <row r="1522" spans="2:46" ht="18.649999999999999" customHeight="1" thickBot="1">
      <c r="B1522" s="11"/>
      <c r="D1522" s="217" t="s">
        <v>55</v>
      </c>
      <c r="E1522" s="218"/>
      <c r="F1522" s="219" t="s">
        <v>56</v>
      </c>
      <c r="G1522" s="220"/>
      <c r="H1522" s="204"/>
      <c r="I1522" s="217" t="s">
        <v>87</v>
      </c>
      <c r="J1522" s="218"/>
      <c r="K1522" s="219" t="s">
        <v>88</v>
      </c>
      <c r="L1522" s="220"/>
      <c r="M1522" s="23"/>
      <c r="N1522" s="213" t="s">
        <v>57</v>
      </c>
      <c r="O1522" s="214"/>
      <c r="P1522" s="215" t="s">
        <v>58</v>
      </c>
      <c r="Q1522" s="216"/>
      <c r="R1522" s="23"/>
      <c r="S1522" s="217" t="s">
        <v>59</v>
      </c>
      <c r="T1522" s="218"/>
      <c r="U1522" s="219" t="s">
        <v>60</v>
      </c>
      <c r="V1522" s="220"/>
      <c r="W1522" s="22"/>
      <c r="X1522" s="213" t="s">
        <v>61</v>
      </c>
      <c r="Y1522" s="214"/>
      <c r="Z1522" s="215" t="s">
        <v>62</v>
      </c>
      <c r="AA1522" s="216"/>
      <c r="AB1522" s="22"/>
      <c r="AC1522" s="217" t="s">
        <v>63</v>
      </c>
      <c r="AD1522" s="218"/>
      <c r="AE1522" s="219" t="s">
        <v>89</v>
      </c>
      <c r="AF1522" s="220"/>
      <c r="AG1522" s="22"/>
      <c r="AH1522" s="213" t="s">
        <v>64</v>
      </c>
      <c r="AI1522" s="214"/>
      <c r="AJ1522" s="215" t="s">
        <v>65</v>
      </c>
      <c r="AK1522" s="216"/>
      <c r="AL1522" s="22"/>
      <c r="AM1522" s="25" t="s">
        <v>2</v>
      </c>
      <c r="AO1522" s="132" t="s">
        <v>41</v>
      </c>
      <c r="AQ1522" s="32"/>
      <c r="AR1522" s="32"/>
      <c r="AS1522" s="32"/>
      <c r="AT1522" s="32"/>
    </row>
    <row r="1523" spans="2:46" ht="18.649999999999999" customHeight="1" thickTop="1" thickBot="1">
      <c r="B1523" s="36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9">
        <f t="shared" ref="L1523" si="6861">IF(0=(1-$J$9*$K$9*$B1523^2),10^14,$B1523*$K$9/(1-$J$9*$K$9*$B1523^2))</f>
        <v>-0.91325013853826442</v>
      </c>
      <c r="N1523" s="1">
        <f t="shared" ref="N1523" si="6862">D1523*I1523+F1523*I1526-E1523*J1523-G1523*J1526</f>
        <v>1</v>
      </c>
      <c r="O1523" s="9">
        <f t="shared" ref="O1523" si="6863">(D1523*J1523+E1523*I1523+F1523*J1526+G1523*I1526)</f>
        <v>0</v>
      </c>
      <c r="P1523" s="2">
        <f t="shared" ref="P1523" si="6864">D1523*K1523+F1523*K1526-E1523*L1523-G1523*L1526</f>
        <v>0</v>
      </c>
      <c r="Q1523" s="8">
        <f t="shared" ref="Q1523" si="6865">(D1523*L1523+E1523*K1523+F1523*L1526+G1523*K1526)</f>
        <v>-0.91325013853826442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6866">N1523*S1523+P1523*S1526-O1523*T1523-Q1523*T1526</f>
        <v>5.815115373743609</v>
      </c>
      <c r="Y1523" s="9">
        <f t="shared" ref="Y1523" si="6867">(N1523*T1523+O1523*S1523+P1523*T1526+Q1523*S1526)</f>
        <v>0</v>
      </c>
      <c r="Z1523" s="2">
        <f t="shared" ref="Z1523" si="6868">N1523*U1523+P1523*U1526-O1523*V1523-Q1523*V1526</f>
        <v>0</v>
      </c>
      <c r="AA1523" s="8">
        <f t="shared" ref="AA1523" si="6869">(N1523*V1523+O1523*U1523+P1523*V1526+Q1523*U1526)</f>
        <v>-0.91325013853826442</v>
      </c>
      <c r="AB1523" s="22"/>
      <c r="AC1523" s="1">
        <v>1</v>
      </c>
      <c r="AD1523" s="9">
        <v>0</v>
      </c>
      <c r="AE1523" s="2">
        <v>0</v>
      </c>
      <c r="AF1523" s="9">
        <f t="shared" ref="AF1523" si="6870">$B1523*$AE$9</f>
        <v>3.5346084000000002</v>
      </c>
      <c r="AH1523" s="1">
        <f t="shared" ref="AH1523" si="6871">X1523*AC1523+Z1523*AC1526-Y1523*AD1523-AA1523*AD1526</f>
        <v>5.815115373743609</v>
      </c>
      <c r="AI1523" s="9">
        <f t="shared" ref="AI1523" si="6872">(X1523*AD1523+Y1523*AC1523+Z1523*AD1526+AA1523*AC1526)</f>
        <v>0</v>
      </c>
      <c r="AJ1523" s="2">
        <f t="shared" ref="AJ1523" si="6873">X1523*AE1523+Z1523*AE1526-Y1523*AF1523-AA1523*AF1526</f>
        <v>0</v>
      </c>
      <c r="AK1523" s="8">
        <f t="shared" ref="AK1523" si="6874">(X1523*AF1523+Y1523*AE1523+Z1523*AF1526+AA1523*AE1526)</f>
        <v>19.640905508465039</v>
      </c>
      <c r="AM1523" s="26">
        <f t="shared" ref="AM1523" si="6875">20*LOG((2*$AH$9)/(($AH$9*AH1523+AJ1523+$AH$9*AH1526+AJ1526)^2+($AH$9*AI1523+AK1523+$AH$9*AI1526+AK1526)^2)^0.5)</f>
        <v>-31.127132638454754</v>
      </c>
      <c r="AO1523" s="133">
        <f t="shared" ref="AO1523" si="6876">((AI1523^2+AJ1523^2+AK1523^2+AL1523^2)/(AI1526^2+AJ1526^2+AK1526^2+AL1526^2))^0.5</f>
        <v>0.28456977521171473</v>
      </c>
      <c r="AP1523" s="13"/>
      <c r="AQ1523" s="32"/>
      <c r="AR1523" s="32"/>
      <c r="AS1523" s="32"/>
      <c r="AT1523" s="32"/>
    </row>
    <row r="1524" spans="2:46" ht="18.649999999999999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O1524" s="134"/>
      <c r="AP1524" s="33"/>
      <c r="AQ1524" s="32"/>
      <c r="AR1524" s="32"/>
      <c r="AS1524" s="32"/>
      <c r="AT1524" s="32"/>
    </row>
    <row r="1525" spans="2:46" ht="18.649999999999999" customHeight="1" thickBot="1">
      <c r="D1525" s="209" t="s">
        <v>66</v>
      </c>
      <c r="E1525" s="210"/>
      <c r="F1525" s="211" t="s">
        <v>67</v>
      </c>
      <c r="G1525" s="212"/>
      <c r="H1525" s="204"/>
      <c r="I1525" s="209" t="s">
        <v>68</v>
      </c>
      <c r="J1525" s="210"/>
      <c r="K1525" s="211" t="s">
        <v>69</v>
      </c>
      <c r="L1525" s="212"/>
      <c r="N1525" s="213" t="s">
        <v>70</v>
      </c>
      <c r="O1525" s="214"/>
      <c r="P1525" s="215" t="s">
        <v>71</v>
      </c>
      <c r="Q1525" s="216"/>
      <c r="S1525" s="209" t="s">
        <v>72</v>
      </c>
      <c r="T1525" s="210"/>
      <c r="U1525" s="211" t="s">
        <v>73</v>
      </c>
      <c r="V1525" s="212"/>
      <c r="W1525" s="22"/>
      <c r="X1525" s="213" t="s">
        <v>74</v>
      </c>
      <c r="Y1525" s="214"/>
      <c r="Z1525" s="215" t="s">
        <v>75</v>
      </c>
      <c r="AA1525" s="216"/>
      <c r="AB1525" s="22"/>
      <c r="AC1525" s="209" t="s">
        <v>76</v>
      </c>
      <c r="AD1525" s="210"/>
      <c r="AE1525" s="211" t="s">
        <v>77</v>
      </c>
      <c r="AF1525" s="212"/>
      <c r="AG1525" s="22"/>
      <c r="AH1525" s="213" t="s">
        <v>78</v>
      </c>
      <c r="AI1525" s="214"/>
      <c r="AJ1525" s="215" t="s">
        <v>79</v>
      </c>
      <c r="AK1525" s="216"/>
      <c r="AL1525" s="22"/>
      <c r="AM1525" s="44" t="s">
        <v>6</v>
      </c>
      <c r="AO1525" s="135" t="s">
        <v>42</v>
      </c>
      <c r="AP1525" s="33"/>
      <c r="AQ1525" s="32"/>
      <c r="AR1525" s="32"/>
      <c r="AS1525" s="32"/>
      <c r="AT1525" s="32"/>
    </row>
    <row r="1526" spans="2:46" ht="18.649999999999999" customHeight="1" thickTop="1" thickBot="1">
      <c r="D1526" s="1">
        <v>0</v>
      </c>
      <c r="E1526" s="8">
        <f t="shared" ref="E1526" si="6877">$E$9*$B1523</f>
        <v>2.4708556000000006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6878">D1526*I1523+F1526*I1526-E1526*J1523-G1526*J1526</f>
        <v>0</v>
      </c>
      <c r="O1526" s="9">
        <f t="shared" ref="O1526" si="6879">(D1526*J1523+E1526*I1523+F1526*J1526+G1526*I1526)</f>
        <v>2.4708556000000006</v>
      </c>
      <c r="P1526" s="2">
        <f t="shared" ref="P1526" si="6880">D1526*K1523+F1526*K1526-E1526*L1523-G1526*L1526</f>
        <v>3.2565092190080471</v>
      </c>
      <c r="Q1526" s="8">
        <f t="shared" ref="Q1526" si="6881">(D1526*L1523+E1526*K1523+F1526*L1526+G1526*K1526)</f>
        <v>0</v>
      </c>
      <c r="S1526" s="1">
        <v>0</v>
      </c>
      <c r="T1526" s="8">
        <f t="shared" ref="T1526" si="6882">$T$9*$B1523</f>
        <v>5.2725043999999999</v>
      </c>
      <c r="U1526" s="2">
        <v>1</v>
      </c>
      <c r="V1526" s="8">
        <v>0</v>
      </c>
      <c r="X1526" s="1">
        <f t="shared" ref="X1526" si="6883">N1526*S1523+P1526*S1526-O1526*T1523-Q1526*T1526</f>
        <v>0</v>
      </c>
      <c r="Y1526" s="9">
        <f t="shared" ref="Y1526" si="6884">(N1526*T1523+O1526*S1523+P1526*T1526+Q1526*S1526)</f>
        <v>19.640814785860492</v>
      </c>
      <c r="Z1526" s="2">
        <f t="shared" ref="Z1526" si="6885">N1526*U1523+P1526*U1526-O1526*V1523-Q1526*V1526</f>
        <v>3.2565092190080471</v>
      </c>
      <c r="AA1526" s="8">
        <f t="shared" ref="AA1526" si="6886">(N1526*V1523+O1526*U1523+P1526*V1526+Q1526*U1526)</f>
        <v>0</v>
      </c>
      <c r="AB1526" s="22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6887">X1526*AC1523+Z1526*AC1526-Y1526*AD1523-AA1526*AD1526</f>
        <v>0</v>
      </c>
      <c r="AI1526" s="9">
        <f t="shared" ref="AI1526" si="6888">(X1526*AD1523+Y1526*AC1523+Z1526*AD1526+AA1526*AC1526)</f>
        <v>19.640814785860492</v>
      </c>
      <c r="AJ1526" s="2">
        <f t="shared" ref="AJ1526" si="6889">X1526*AE1523+Z1526*AE1526-Y1526*AF1523-AA1526*AF1526</f>
        <v>-66.166079705938643</v>
      </c>
      <c r="AK1526" s="8">
        <f t="shared" ref="AK1526" si="6890">(X1526*AF1523+Y1526*AE1523+Z1526*AF1526+AA1526*AE1526)</f>
        <v>0</v>
      </c>
      <c r="AM1526" s="45">
        <f t="shared" ref="AM1526" si="6891">(180/PI())*ATAN(-1*(($AH$9*AJ1523+AL1523+$AH$9*AJ1526+AL1526)/($AH$9*AI1523+AK1523+$AH$9*AI1526+AK1526)))</f>
        <v>59.303087849514689</v>
      </c>
      <c r="AO1526" s="206">
        <f t="shared" ref="AO1526" si="6892">20*LOG(((($AH$9*AH1523+AJ1523-$AH$9*AH1526-AJ1526)^2+($AH$9*AI1523+AK1523-$AH$9*AI1526-AK1526)^2)/(($AH$9*AH1523+AJ1523+$AH$9*AH1526+AJ1526)^2+($AH$9*AI1523+AK1523+$AH$9*AI1526+AK1526)^2))^0.5)</f>
        <v>-3.3514952749104251E-3</v>
      </c>
      <c r="AP1526" s="33"/>
      <c r="AQ1526" s="32"/>
      <c r="AR1526" s="32"/>
      <c r="AS1526" s="32"/>
      <c r="AT1526" s="32"/>
    </row>
    <row r="1527" spans="2:46" ht="18.649999999999999" customHeight="1">
      <c r="AO1527" s="33"/>
      <c r="AP1527" s="33"/>
    </row>
    <row r="1528" spans="2:46" ht="18.649999999999999" customHeight="1" thickBot="1">
      <c r="D1528" s="22" t="s">
        <v>80</v>
      </c>
      <c r="E1528" s="22"/>
      <c r="F1528" s="22"/>
      <c r="G1528" s="22"/>
      <c r="H1528" s="22"/>
      <c r="I1528" s="22" t="s">
        <v>81</v>
      </c>
      <c r="J1528" s="22"/>
      <c r="K1528" s="22"/>
      <c r="L1528" s="22"/>
      <c r="M1528" s="23"/>
      <c r="N1528" s="23"/>
      <c r="O1528" s="24" t="s">
        <v>82</v>
      </c>
      <c r="P1528" s="23"/>
      <c r="Q1528" s="23"/>
      <c r="R1528" s="23"/>
      <c r="S1528" s="22"/>
      <c r="T1528" s="22" t="s">
        <v>83</v>
      </c>
      <c r="U1528" s="23"/>
      <c r="V1528" s="23"/>
      <c r="W1528" s="23"/>
      <c r="X1528" s="23"/>
      <c r="Y1528" s="24" t="s">
        <v>84</v>
      </c>
      <c r="Z1528" s="23"/>
      <c r="AA1528" s="23"/>
      <c r="AB1528" s="23"/>
      <c r="AC1528" s="24" t="s">
        <v>85</v>
      </c>
      <c r="AD1528" s="22"/>
      <c r="AE1528" s="22"/>
      <c r="AF1528" s="22"/>
      <c r="AG1528" s="22"/>
      <c r="AH1528" s="23"/>
      <c r="AI1528" s="24" t="s">
        <v>86</v>
      </c>
      <c r="AJ1528" s="23"/>
      <c r="AK1528" s="23"/>
      <c r="AL1528" s="22"/>
    </row>
    <row r="1529" spans="2:46" ht="18.649999999999999" customHeight="1" thickBot="1">
      <c r="B1529" s="11"/>
      <c r="D1529" s="217" t="s">
        <v>55</v>
      </c>
      <c r="E1529" s="218"/>
      <c r="F1529" s="219" t="s">
        <v>56</v>
      </c>
      <c r="G1529" s="220"/>
      <c r="H1529" s="204"/>
      <c r="I1529" s="217" t="s">
        <v>87</v>
      </c>
      <c r="J1529" s="218"/>
      <c r="K1529" s="219" t="s">
        <v>88</v>
      </c>
      <c r="L1529" s="220"/>
      <c r="M1529" s="23"/>
      <c r="N1529" s="213" t="s">
        <v>57</v>
      </c>
      <c r="O1529" s="214"/>
      <c r="P1529" s="215" t="s">
        <v>58</v>
      </c>
      <c r="Q1529" s="216"/>
      <c r="R1529" s="23"/>
      <c r="S1529" s="217" t="s">
        <v>59</v>
      </c>
      <c r="T1529" s="218"/>
      <c r="U1529" s="219" t="s">
        <v>60</v>
      </c>
      <c r="V1529" s="220"/>
      <c r="W1529" s="22"/>
      <c r="X1529" s="213" t="s">
        <v>61</v>
      </c>
      <c r="Y1529" s="214"/>
      <c r="Z1529" s="215" t="s">
        <v>62</v>
      </c>
      <c r="AA1529" s="216"/>
      <c r="AB1529" s="22"/>
      <c r="AC1529" s="217" t="s">
        <v>63</v>
      </c>
      <c r="AD1529" s="218"/>
      <c r="AE1529" s="219" t="s">
        <v>89</v>
      </c>
      <c r="AF1529" s="220"/>
      <c r="AG1529" s="22"/>
      <c r="AH1529" s="213" t="s">
        <v>64</v>
      </c>
      <c r="AI1529" s="214"/>
      <c r="AJ1529" s="215" t="s">
        <v>65</v>
      </c>
      <c r="AK1529" s="216"/>
      <c r="AL1529" s="22"/>
      <c r="AM1529" s="25" t="s">
        <v>2</v>
      </c>
      <c r="AO1529" s="132" t="s">
        <v>41</v>
      </c>
      <c r="AQ1529" s="32"/>
      <c r="AR1529" s="32"/>
      <c r="AS1529" s="32"/>
      <c r="AT1529" s="32"/>
    </row>
    <row r="1530" spans="2:46" ht="18.649999999999999" customHeight="1" thickTop="1" thickBot="1">
      <c r="B1530" s="36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9">
        <f t="shared" ref="L1530" si="6893">IF(0=(1-$J$9*$K$9*$B1530^2),10^14,$B1530*$K$9/(1-$J$9*$K$9*$B1530^2))</f>
        <v>-0.90728624671585201</v>
      </c>
      <c r="N1530" s="1">
        <f t="shared" ref="N1530" si="6894">D1530*I1530+F1530*I1533-E1530*J1530-G1530*J1533</f>
        <v>1</v>
      </c>
      <c r="O1530" s="9">
        <f t="shared" ref="O1530" si="6895">(D1530*J1530+E1530*I1530+F1530*J1533+G1530*I1533)</f>
        <v>0</v>
      </c>
      <c r="P1530" s="2">
        <f t="shared" ref="P1530" si="6896">D1530*K1530+F1530*K1533-E1530*L1530-G1530*L1533</f>
        <v>0</v>
      </c>
      <c r="Q1530" s="8">
        <f t="shared" ref="Q1530" si="6897">(D1530*L1530+E1530*K1530+F1530*L1533+G1530*K1533)</f>
        <v>-0.90728624671585201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6898">N1530*S1530+P1530*S1533-O1530*T1530-Q1530*T1533</f>
        <v>5.8056141715746348</v>
      </c>
      <c r="Y1530" s="9">
        <f t="shared" ref="Y1530" si="6899">(N1530*T1530+O1530*S1530+P1530*T1533+Q1530*S1533)</f>
        <v>0</v>
      </c>
      <c r="Z1530" s="2">
        <f t="shared" ref="Z1530" si="6900">N1530*U1530+P1530*U1533-O1530*V1530-Q1530*V1533</f>
        <v>0</v>
      </c>
      <c r="AA1530" s="8">
        <f t="shared" ref="AA1530" si="6901">(N1530*V1530+O1530*U1530+P1530*V1533+Q1530*U1533)</f>
        <v>-0.90728624671585201</v>
      </c>
      <c r="AB1530" s="22"/>
      <c r="AC1530" s="1">
        <v>1</v>
      </c>
      <c r="AD1530" s="9">
        <v>0</v>
      </c>
      <c r="AE1530" s="2">
        <v>0</v>
      </c>
      <c r="AF1530" s="9">
        <f t="shared" ref="AF1530" si="6902">$B1530*$AE$9</f>
        <v>3.5508221999999998</v>
      </c>
      <c r="AH1530" s="1">
        <f t="shared" ref="AH1530" si="6903">X1530*AC1530+Z1530*AC1533-Y1530*AD1530-AA1530*AD1533</f>
        <v>5.8056141715746348</v>
      </c>
      <c r="AI1530" s="9">
        <f t="shared" ref="AI1530" si="6904">(X1530*AD1530+Y1530*AC1530+Z1530*AD1533+AA1530*AC1533)</f>
        <v>0</v>
      </c>
      <c r="AJ1530" s="2">
        <f t="shared" ref="AJ1530" si="6905">X1530*AE1530+Z1530*AE1533-Y1530*AF1530-AA1530*AF1533</f>
        <v>0</v>
      </c>
      <c r="AK1530" s="8">
        <f t="shared" ref="AK1530" si="6906">(X1530*AF1530+Y1530*AE1530+Z1530*AF1533+AA1530*AE1533)</f>
        <v>19.707417438345971</v>
      </c>
      <c r="AM1530" s="26">
        <f t="shared" ref="AM1530" si="6907">20*LOG((2*$AH$9)/(($AH$9*AH1530+AJ1530+$AH$9*AH1533+AJ1533)^2+($AH$9*AI1530+AK1530+$AH$9*AI1533+AK1533)^2)^0.5)</f>
        <v>-31.193146749406104</v>
      </c>
      <c r="AO1530" s="133">
        <f t="shared" ref="AO1530" si="6908">((AI1530^2+AJ1530^2+AK1530^2+AL1530^2)/(AI1533^2+AJ1533^2+AK1533^2+AL1533^2))^0.5</f>
        <v>0.28325591700482217</v>
      </c>
      <c r="AP1530" s="13"/>
      <c r="AQ1530" s="32"/>
      <c r="AR1530" s="32"/>
      <c r="AS1530" s="32"/>
      <c r="AT1530" s="32"/>
    </row>
    <row r="1531" spans="2:46" ht="18.649999999999999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O1531" s="134"/>
      <c r="AP1531" s="33"/>
      <c r="AQ1531" s="32"/>
      <c r="AR1531" s="32"/>
      <c r="AS1531" s="32"/>
      <c r="AT1531" s="32"/>
    </row>
    <row r="1532" spans="2:46" ht="18.649999999999999" customHeight="1" thickBot="1">
      <c r="D1532" s="209" t="s">
        <v>66</v>
      </c>
      <c r="E1532" s="210"/>
      <c r="F1532" s="211" t="s">
        <v>67</v>
      </c>
      <c r="G1532" s="212"/>
      <c r="H1532" s="204"/>
      <c r="I1532" s="209" t="s">
        <v>68</v>
      </c>
      <c r="J1532" s="210"/>
      <c r="K1532" s="211" t="s">
        <v>69</v>
      </c>
      <c r="L1532" s="212"/>
      <c r="N1532" s="213" t="s">
        <v>70</v>
      </c>
      <c r="O1532" s="214"/>
      <c r="P1532" s="215" t="s">
        <v>71</v>
      </c>
      <c r="Q1532" s="216"/>
      <c r="S1532" s="209" t="s">
        <v>72</v>
      </c>
      <c r="T1532" s="210"/>
      <c r="U1532" s="211" t="s">
        <v>73</v>
      </c>
      <c r="V1532" s="212"/>
      <c r="W1532" s="22"/>
      <c r="X1532" s="213" t="s">
        <v>74</v>
      </c>
      <c r="Y1532" s="214"/>
      <c r="Z1532" s="215" t="s">
        <v>75</v>
      </c>
      <c r="AA1532" s="216"/>
      <c r="AB1532" s="22"/>
      <c r="AC1532" s="209" t="s">
        <v>76</v>
      </c>
      <c r="AD1532" s="210"/>
      <c r="AE1532" s="211" t="s">
        <v>77</v>
      </c>
      <c r="AF1532" s="212"/>
      <c r="AG1532" s="22"/>
      <c r="AH1532" s="213" t="s">
        <v>78</v>
      </c>
      <c r="AI1532" s="214"/>
      <c r="AJ1532" s="215" t="s">
        <v>79</v>
      </c>
      <c r="AK1532" s="216"/>
      <c r="AL1532" s="22"/>
      <c r="AM1532" s="44" t="s">
        <v>6</v>
      </c>
      <c r="AO1532" s="135" t="s">
        <v>42</v>
      </c>
      <c r="AP1532" s="33"/>
      <c r="AQ1532" s="32"/>
      <c r="AR1532" s="32"/>
      <c r="AS1532" s="32"/>
      <c r="AT1532" s="32"/>
    </row>
    <row r="1533" spans="2:46" ht="18.649999999999999" customHeight="1" thickTop="1" thickBot="1">
      <c r="D1533" s="1">
        <v>0</v>
      </c>
      <c r="E1533" s="8">
        <f t="shared" ref="E1533" si="6909">$E$9*$B1530</f>
        <v>2.4821898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6910">D1533*I1530+F1533*I1533-E1533*J1530-G1533*J1533</f>
        <v>0</v>
      </c>
      <c r="O1533" s="9">
        <f t="shared" ref="O1533" si="6911">(D1533*J1530+E1533*I1530+F1533*J1533+G1533*I1533)</f>
        <v>2.4821898</v>
      </c>
      <c r="P1533" s="2">
        <f t="shared" ref="P1533" si="6912">D1533*K1530+F1533*K1533-E1533*L1530-G1533*L1533</f>
        <v>3.2520566672783713</v>
      </c>
      <c r="Q1533" s="8">
        <f t="shared" ref="Q1533" si="6913">(D1533*L1530+E1533*K1530+F1533*L1533+G1533*K1533)</f>
        <v>0</v>
      </c>
      <c r="S1533" s="1">
        <v>0</v>
      </c>
      <c r="T1533" s="8">
        <f t="shared" ref="T1533" si="6914">$T$9*$B1530</f>
        <v>5.2966901999999996</v>
      </c>
      <c r="U1533" s="2">
        <v>1</v>
      </c>
      <c r="V1533" s="8">
        <v>0</v>
      </c>
      <c r="X1533" s="1">
        <f t="shared" ref="X1533" si="6915">N1533*S1530+P1533*S1533-O1533*T1530-Q1533*T1533</f>
        <v>0</v>
      </c>
      <c r="Y1533" s="9">
        <f t="shared" ref="Y1533" si="6916">(N1533*T1530+O1533*S1530+P1533*T1533+Q1533*S1533)</f>
        <v>19.707326479418008</v>
      </c>
      <c r="Z1533" s="2">
        <f t="shared" ref="Z1533" si="6917">N1533*U1530+P1533*U1533-O1533*V1530-Q1533*V1533</f>
        <v>3.2520566672783713</v>
      </c>
      <c r="AA1533" s="8">
        <f t="shared" ref="AA1533" si="6918">(N1533*V1530+O1533*U1530+P1533*V1533+Q1533*U1533)</f>
        <v>0</v>
      </c>
      <c r="AB1533" s="22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6919">X1533*AC1530+Z1533*AC1533-Y1533*AD1530-AA1533*AD1533</f>
        <v>0</v>
      </c>
      <c r="AI1533" s="9">
        <f t="shared" ref="AI1533" si="6920">(X1533*AD1530+Y1533*AC1530+Z1533*AD1533+AA1533*AC1533)</f>
        <v>19.707326479418008</v>
      </c>
      <c r="AJ1533" s="2">
        <f t="shared" ref="AJ1533" si="6921">X1533*AE1530+Z1533*AE1533-Y1533*AF1530-AA1533*AF1533</f>
        <v>-66.72515569848693</v>
      </c>
      <c r="AK1533" s="8">
        <f t="shared" ref="AK1533" si="6922">(X1533*AF1530+Y1533*AE1530+Z1533*AF1533+AA1533*AE1533)</f>
        <v>0</v>
      </c>
      <c r="AM1533" s="45">
        <f t="shared" ref="AM1533" si="6923">(180/PI())*ATAN(-1*(($AH$9*AJ1530+AL1530+$AH$9*AJ1533+AL1533)/($AH$9*AI1530+AK1530+$AH$9*AI1533+AK1533)))</f>
        <v>59.429529692012494</v>
      </c>
      <c r="AO1533" s="206">
        <f t="shared" ref="AO1533" si="6924">20*LOG(((($AH$9*AH1530+AJ1530-$AH$9*AH1533-AJ1533)^2+($AH$9*AI1530+AK1530-$AH$9*AI1533-AK1533)^2)/(($AH$9*AH1530+AJ1530+$AH$9*AH1533+AJ1533)^2+($AH$9*AI1530+AK1530+$AH$9*AI1533+AK1533)^2))^0.5)</f>
        <v>-3.3009175126180782E-3</v>
      </c>
      <c r="AP1533" s="33"/>
      <c r="AQ1533" s="32"/>
      <c r="AR1533" s="32"/>
      <c r="AS1533" s="32"/>
      <c r="AT1533" s="32"/>
    </row>
    <row r="1534" spans="2:46" ht="18.649999999999999" customHeight="1">
      <c r="AO1534" s="33"/>
      <c r="AP1534" s="33"/>
    </row>
    <row r="1535" spans="2:46" ht="18.649999999999999" customHeight="1" thickBot="1">
      <c r="D1535" s="22" t="s">
        <v>80</v>
      </c>
      <c r="E1535" s="22"/>
      <c r="F1535" s="22"/>
      <c r="G1535" s="22"/>
      <c r="H1535" s="22"/>
      <c r="I1535" s="22" t="s">
        <v>81</v>
      </c>
      <c r="J1535" s="22"/>
      <c r="K1535" s="22"/>
      <c r="L1535" s="22"/>
      <c r="M1535" s="23"/>
      <c r="N1535" s="23"/>
      <c r="O1535" s="24" t="s">
        <v>82</v>
      </c>
      <c r="P1535" s="23"/>
      <c r="Q1535" s="23"/>
      <c r="R1535" s="23"/>
      <c r="S1535" s="22"/>
      <c r="T1535" s="22" t="s">
        <v>83</v>
      </c>
      <c r="U1535" s="23"/>
      <c r="V1535" s="23"/>
      <c r="W1535" s="23"/>
      <c r="X1535" s="23"/>
      <c r="Y1535" s="24" t="s">
        <v>84</v>
      </c>
      <c r="Z1535" s="23"/>
      <c r="AA1535" s="23"/>
      <c r="AB1535" s="23"/>
      <c r="AC1535" s="24" t="s">
        <v>85</v>
      </c>
      <c r="AD1535" s="22"/>
      <c r="AE1535" s="22"/>
      <c r="AF1535" s="22"/>
      <c r="AG1535" s="22"/>
      <c r="AH1535" s="23"/>
      <c r="AI1535" s="24" t="s">
        <v>86</v>
      </c>
      <c r="AJ1535" s="23"/>
      <c r="AK1535" s="23"/>
      <c r="AL1535" s="22"/>
    </row>
    <row r="1536" spans="2:46" ht="18.649999999999999" customHeight="1" thickBot="1">
      <c r="B1536" s="11"/>
      <c r="D1536" s="217" t="s">
        <v>55</v>
      </c>
      <c r="E1536" s="218"/>
      <c r="F1536" s="219" t="s">
        <v>56</v>
      </c>
      <c r="G1536" s="220"/>
      <c r="H1536" s="204"/>
      <c r="I1536" s="217" t="s">
        <v>87</v>
      </c>
      <c r="J1536" s="218"/>
      <c r="K1536" s="219" t="s">
        <v>88</v>
      </c>
      <c r="L1536" s="220"/>
      <c r="M1536" s="23"/>
      <c r="N1536" s="213" t="s">
        <v>57</v>
      </c>
      <c r="O1536" s="214"/>
      <c r="P1536" s="215" t="s">
        <v>58</v>
      </c>
      <c r="Q1536" s="216"/>
      <c r="R1536" s="23"/>
      <c r="S1536" s="217" t="s">
        <v>59</v>
      </c>
      <c r="T1536" s="218"/>
      <c r="U1536" s="219" t="s">
        <v>60</v>
      </c>
      <c r="V1536" s="220"/>
      <c r="W1536" s="22"/>
      <c r="X1536" s="213" t="s">
        <v>61</v>
      </c>
      <c r="Y1536" s="214"/>
      <c r="Z1536" s="215" t="s">
        <v>62</v>
      </c>
      <c r="AA1536" s="216"/>
      <c r="AB1536" s="22"/>
      <c r="AC1536" s="217" t="s">
        <v>63</v>
      </c>
      <c r="AD1536" s="218"/>
      <c r="AE1536" s="219" t="s">
        <v>89</v>
      </c>
      <c r="AF1536" s="220"/>
      <c r="AG1536" s="22"/>
      <c r="AH1536" s="213" t="s">
        <v>64</v>
      </c>
      <c r="AI1536" s="214"/>
      <c r="AJ1536" s="215" t="s">
        <v>65</v>
      </c>
      <c r="AK1536" s="216"/>
      <c r="AL1536" s="22"/>
      <c r="AM1536" s="25" t="s">
        <v>2</v>
      </c>
      <c r="AO1536" s="132" t="s">
        <v>41</v>
      </c>
      <c r="AQ1536" s="32"/>
      <c r="AR1536" s="32"/>
      <c r="AS1536" s="32"/>
      <c r="AT1536" s="32"/>
    </row>
    <row r="1537" spans="2:46" ht="18.649999999999999" customHeight="1" thickTop="1" thickBot="1">
      <c r="B1537" s="36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9">
        <f t="shared" ref="L1537" si="6925">IF(0=(1-$J$9*$K$9*$B1537^2),10^14,$B1537*$K$9/(1-$J$9*$K$9*$B1537^2))</f>
        <v>-0.90140775674535878</v>
      </c>
      <c r="N1537" s="1">
        <f t="shared" ref="N1537" si="6926">D1537*I1537+F1537*I1540-E1537*J1537-G1537*J1540</f>
        <v>1</v>
      </c>
      <c r="O1537" s="9">
        <f t="shared" ref="O1537" si="6927">(D1537*J1537+E1537*I1537+F1537*J1540+G1537*I1540)</f>
        <v>0</v>
      </c>
      <c r="P1537" s="2">
        <f t="shared" ref="P1537" si="6928">D1537*K1537+F1537*K1540-E1537*L1537-G1537*L1540</f>
        <v>0</v>
      </c>
      <c r="Q1537" s="8">
        <f t="shared" ref="Q1537" si="6929">(D1537*L1537+E1537*K1537+F1537*L1540+G1537*K1540)</f>
        <v>-0.90140775674535878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6930">N1537*S1537+P1537*S1540-O1537*T1537-Q1537*T1540</f>
        <v>5.7962788990802174</v>
      </c>
      <c r="Y1537" s="9">
        <f t="shared" ref="Y1537" si="6931">(N1537*T1537+O1537*S1537+P1537*T1540+Q1537*S1540)</f>
        <v>0</v>
      </c>
      <c r="Z1537" s="2">
        <f t="shared" ref="Z1537" si="6932">N1537*U1537+P1537*U1540-O1537*V1537-Q1537*V1540</f>
        <v>0</v>
      </c>
      <c r="AA1537" s="8">
        <f t="shared" ref="AA1537" si="6933">(N1537*V1537+O1537*U1537+P1537*V1540+Q1537*U1540)</f>
        <v>-0.90140775674535878</v>
      </c>
      <c r="AB1537" s="22"/>
      <c r="AC1537" s="1">
        <v>1</v>
      </c>
      <c r="AD1537" s="9">
        <v>0</v>
      </c>
      <c r="AE1537" s="2">
        <v>0</v>
      </c>
      <c r="AF1537" s="9">
        <f t="shared" ref="AF1537" si="6934">$B1537*$AE$9</f>
        <v>3.5670360000000003</v>
      </c>
      <c r="AH1537" s="1">
        <f t="shared" ref="AH1537" si="6935">X1537*AC1537+Z1537*AC1540-Y1537*AD1537-AA1537*AD1540</f>
        <v>5.7962788990802174</v>
      </c>
      <c r="AI1537" s="9">
        <f t="shared" ref="AI1537" si="6936">(X1537*AD1537+Y1537*AC1537+Z1537*AD1540+AA1537*AC1540)</f>
        <v>0</v>
      </c>
      <c r="AJ1537" s="2">
        <f t="shared" ref="AJ1537" si="6937">X1537*AE1537+Z1537*AE1540-Y1537*AF1537-AA1537*AF1540</f>
        <v>0</v>
      </c>
      <c r="AK1537" s="8">
        <f t="shared" ref="AK1537" si="6938">(X1537*AF1537+Y1537*AE1537+Z1537*AF1540+AA1537*AE1540)</f>
        <v>19.774127742314143</v>
      </c>
      <c r="AM1537" s="26">
        <f t="shared" ref="AM1537" si="6939">20*LOG((2*$AH$9)/(($AH$9*AH1537+AJ1537+$AH$9*AH1540+AJ1540)^2+($AH$9*AI1537+AK1537+$AH$9*AI1540+AK1540)^2)^0.5)</f>
        <v>-31.259013957606339</v>
      </c>
      <c r="AO1537" s="133">
        <f t="shared" ref="AO1537" si="6940">((AI1537^2+AJ1537^2+AK1537^2+AL1537^2)/(AI1540^2+AJ1540^2+AK1540^2+AL1540^2))^0.5</f>
        <v>0.28195419042121289</v>
      </c>
      <c r="AP1537" s="13"/>
      <c r="AQ1537" s="32"/>
      <c r="AR1537" s="32"/>
      <c r="AS1537" s="32"/>
      <c r="AT1537" s="32"/>
    </row>
    <row r="1538" spans="2:46" ht="18.649999999999999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O1538" s="134"/>
      <c r="AP1538" s="33"/>
      <c r="AQ1538" s="32"/>
      <c r="AR1538" s="32"/>
      <c r="AS1538" s="32"/>
      <c r="AT1538" s="32"/>
    </row>
    <row r="1539" spans="2:46" ht="18.649999999999999" customHeight="1" thickBot="1">
      <c r="D1539" s="209" t="s">
        <v>66</v>
      </c>
      <c r="E1539" s="210"/>
      <c r="F1539" s="211" t="s">
        <v>67</v>
      </c>
      <c r="G1539" s="212"/>
      <c r="H1539" s="204"/>
      <c r="I1539" s="209" t="s">
        <v>68</v>
      </c>
      <c r="J1539" s="210"/>
      <c r="K1539" s="211" t="s">
        <v>69</v>
      </c>
      <c r="L1539" s="212"/>
      <c r="N1539" s="213" t="s">
        <v>70</v>
      </c>
      <c r="O1539" s="214"/>
      <c r="P1539" s="215" t="s">
        <v>71</v>
      </c>
      <c r="Q1539" s="216"/>
      <c r="S1539" s="209" t="s">
        <v>72</v>
      </c>
      <c r="T1539" s="210"/>
      <c r="U1539" s="211" t="s">
        <v>73</v>
      </c>
      <c r="V1539" s="212"/>
      <c r="W1539" s="22"/>
      <c r="X1539" s="213" t="s">
        <v>74</v>
      </c>
      <c r="Y1539" s="214"/>
      <c r="Z1539" s="215" t="s">
        <v>75</v>
      </c>
      <c r="AA1539" s="216"/>
      <c r="AB1539" s="22"/>
      <c r="AC1539" s="209" t="s">
        <v>76</v>
      </c>
      <c r="AD1539" s="210"/>
      <c r="AE1539" s="211" t="s">
        <v>77</v>
      </c>
      <c r="AF1539" s="212"/>
      <c r="AG1539" s="22"/>
      <c r="AH1539" s="213" t="s">
        <v>78</v>
      </c>
      <c r="AI1539" s="214"/>
      <c r="AJ1539" s="215" t="s">
        <v>79</v>
      </c>
      <c r="AK1539" s="216"/>
      <c r="AL1539" s="22"/>
      <c r="AM1539" s="44" t="s">
        <v>6</v>
      </c>
      <c r="AO1539" s="135" t="s">
        <v>42</v>
      </c>
      <c r="AP1539" s="33"/>
      <c r="AQ1539" s="32"/>
      <c r="AR1539" s="32"/>
      <c r="AS1539" s="32"/>
      <c r="AT1539" s="32"/>
    </row>
    <row r="1540" spans="2:46" ht="18.649999999999999" customHeight="1" thickTop="1" thickBot="1">
      <c r="D1540" s="1">
        <v>0</v>
      </c>
      <c r="E1540" s="8">
        <f t="shared" ref="E1540" si="6941">$E$9*$B1537</f>
        <v>2.4935240000000003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6942">D1540*I1537+F1540*I1540-E1540*J1537-G1540*J1540</f>
        <v>0</v>
      </c>
      <c r="O1540" s="9">
        <f t="shared" ref="O1540" si="6943">(D1540*J1537+E1540*I1537+F1540*J1540+G1540*I1540)</f>
        <v>2.4935240000000003</v>
      </c>
      <c r="P1540" s="2">
        <f t="shared" ref="P1540" si="6944">D1540*K1537+F1540*K1540-E1540*L1537-G1540*L1540</f>
        <v>3.2476818752307142</v>
      </c>
      <c r="Q1540" s="8">
        <f t="shared" ref="Q1540" si="6945">(D1540*L1537+E1540*K1537+F1540*L1540+G1540*K1540)</f>
        <v>0</v>
      </c>
      <c r="S1540" s="1">
        <v>0</v>
      </c>
      <c r="T1540" s="8">
        <f t="shared" ref="T1540" si="6946">$T$9*$B1537</f>
        <v>5.3208760000000002</v>
      </c>
      <c r="U1540" s="2">
        <v>1</v>
      </c>
      <c r="V1540" s="8">
        <v>0</v>
      </c>
      <c r="X1540" s="1">
        <f t="shared" ref="X1540" si="6947">N1540*S1537+P1540*S1540-O1540*T1537-Q1540*T1540</f>
        <v>0</v>
      </c>
      <c r="Y1540" s="9">
        <f t="shared" ref="Y1540" si="6948">(N1540*T1537+O1540*S1537+P1540*T1540+Q1540*S1540)</f>
        <v>19.774036545550103</v>
      </c>
      <c r="Z1540" s="2">
        <f t="shared" ref="Z1540" si="6949">N1540*U1537+P1540*U1540-O1540*V1537-Q1540*V1540</f>
        <v>3.2476818752307142</v>
      </c>
      <c r="AA1540" s="8">
        <f t="shared" ref="AA1540" si="6950">(N1540*V1537+O1540*U1537+P1540*V1540+Q1540*U1540)</f>
        <v>0</v>
      </c>
      <c r="AB1540" s="22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6951">X1540*AC1537+Z1540*AC1540-Y1540*AD1537-AA1540*AD1540</f>
        <v>0</v>
      </c>
      <c r="AI1540" s="9">
        <f t="shared" ref="AI1540" si="6952">(X1540*AD1537+Y1540*AC1537+Z1540*AD1540+AA1540*AC1540)</f>
        <v>19.774036545550103</v>
      </c>
      <c r="AJ1540" s="2">
        <f t="shared" ref="AJ1540" si="6953">X1540*AE1537+Z1540*AE1540-Y1540*AF1537-AA1540*AF1540</f>
        <v>-67.287018348062148</v>
      </c>
      <c r="AK1540" s="8">
        <f t="shared" ref="AK1540" si="6954">(X1540*AF1537+Y1540*AE1537+Z1540*AF1540+AA1540*AE1540)</f>
        <v>0</v>
      </c>
      <c r="AM1540" s="45">
        <f t="shared" ref="AM1540" si="6955">(180/PI())*ATAN(-1*(($AH$9*AJ1537+AL1537+$AH$9*AJ1540+AL1540)/($AH$9*AI1537+AK1537+$AH$9*AI1540+AK1540)))</f>
        <v>59.554978111246299</v>
      </c>
      <c r="AO1540" s="206">
        <f t="shared" ref="AO1540" si="6956">20*LOG(((($AH$9*AH1537+AJ1537-$AH$9*AH1540-AJ1540)^2+($AH$9*AI1537+AK1537-$AH$9*AI1540-AK1540)^2)/(($AH$9*AH1537+AJ1537+$AH$9*AH1540+AJ1540)^2+($AH$9*AI1537+AK1537+$AH$9*AI1540+AK1540)^2))^0.5)</f>
        <v>-3.2512133238804079E-3</v>
      </c>
      <c r="AP1540" s="33"/>
      <c r="AQ1540" s="32"/>
      <c r="AR1540" s="32"/>
      <c r="AS1540" s="32"/>
      <c r="AT1540" s="32"/>
    </row>
    <row r="1541" spans="2:46" ht="18.649999999999999" customHeight="1">
      <c r="AO1541" s="33"/>
      <c r="AP1541" s="33"/>
    </row>
    <row r="1542" spans="2:46" ht="18.649999999999999" customHeight="1" thickBot="1">
      <c r="D1542" s="22" t="s">
        <v>80</v>
      </c>
      <c r="E1542" s="22"/>
      <c r="F1542" s="22"/>
      <c r="G1542" s="22"/>
      <c r="H1542" s="22"/>
      <c r="I1542" s="22" t="s">
        <v>81</v>
      </c>
      <c r="J1542" s="22"/>
      <c r="K1542" s="22"/>
      <c r="L1542" s="22"/>
      <c r="M1542" s="23"/>
      <c r="N1542" s="23"/>
      <c r="O1542" s="24" t="s">
        <v>82</v>
      </c>
      <c r="P1542" s="23"/>
      <c r="Q1542" s="23"/>
      <c r="R1542" s="23"/>
      <c r="S1542" s="22"/>
      <c r="T1542" s="22" t="s">
        <v>83</v>
      </c>
      <c r="U1542" s="23"/>
      <c r="V1542" s="23"/>
      <c r="W1542" s="23"/>
      <c r="X1542" s="23"/>
      <c r="Y1542" s="24" t="s">
        <v>84</v>
      </c>
      <c r="Z1542" s="23"/>
      <c r="AA1542" s="23"/>
      <c r="AB1542" s="23"/>
      <c r="AC1542" s="24" t="s">
        <v>85</v>
      </c>
      <c r="AD1542" s="22"/>
      <c r="AE1542" s="22"/>
      <c r="AF1542" s="22"/>
      <c r="AG1542" s="22"/>
      <c r="AH1542" s="23"/>
      <c r="AI1542" s="24" t="s">
        <v>86</v>
      </c>
      <c r="AJ1542" s="23"/>
      <c r="AK1542" s="23"/>
      <c r="AL1542" s="22"/>
    </row>
    <row r="1543" spans="2:46" ht="18.649999999999999" customHeight="1" thickBot="1">
      <c r="B1543" s="11"/>
      <c r="D1543" s="217" t="s">
        <v>55</v>
      </c>
      <c r="E1543" s="218"/>
      <c r="F1543" s="219" t="s">
        <v>56</v>
      </c>
      <c r="G1543" s="220"/>
      <c r="H1543" s="204"/>
      <c r="I1543" s="217" t="s">
        <v>87</v>
      </c>
      <c r="J1543" s="218"/>
      <c r="K1543" s="219" t="s">
        <v>88</v>
      </c>
      <c r="L1543" s="220"/>
      <c r="M1543" s="23"/>
      <c r="N1543" s="213" t="s">
        <v>57</v>
      </c>
      <c r="O1543" s="214"/>
      <c r="P1543" s="215" t="s">
        <v>58</v>
      </c>
      <c r="Q1543" s="216"/>
      <c r="R1543" s="23"/>
      <c r="S1543" s="217" t="s">
        <v>59</v>
      </c>
      <c r="T1543" s="218"/>
      <c r="U1543" s="219" t="s">
        <v>60</v>
      </c>
      <c r="V1543" s="220"/>
      <c r="W1543" s="22"/>
      <c r="X1543" s="213" t="s">
        <v>61</v>
      </c>
      <c r="Y1543" s="214"/>
      <c r="Z1543" s="215" t="s">
        <v>62</v>
      </c>
      <c r="AA1543" s="216"/>
      <c r="AB1543" s="22"/>
      <c r="AC1543" s="217" t="s">
        <v>63</v>
      </c>
      <c r="AD1543" s="218"/>
      <c r="AE1543" s="219" t="s">
        <v>89</v>
      </c>
      <c r="AF1543" s="220"/>
      <c r="AG1543" s="22"/>
      <c r="AH1543" s="213" t="s">
        <v>64</v>
      </c>
      <c r="AI1543" s="214"/>
      <c r="AJ1543" s="215" t="s">
        <v>65</v>
      </c>
      <c r="AK1543" s="216"/>
      <c r="AL1543" s="22"/>
      <c r="AM1543" s="25" t="s">
        <v>2</v>
      </c>
      <c r="AO1543" s="132" t="s">
        <v>41</v>
      </c>
      <c r="AQ1543" s="32"/>
      <c r="AR1543" s="32"/>
      <c r="AS1543" s="32"/>
      <c r="AT1543" s="32"/>
    </row>
    <row r="1544" spans="2:46" ht="18.649999999999999" customHeight="1" thickTop="1" thickBot="1">
      <c r="B1544" s="36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9">
        <f t="shared" ref="L1544" si="6957">IF(0=(1-$J$9*$K$9*$B1544^2),10^14,$B1544*$K$9/(1-$J$9*$K$9*$B1544^2))</f>
        <v>-0.89561275611533875</v>
      </c>
      <c r="N1544" s="1">
        <f t="shared" ref="N1544" si="6958">D1544*I1544+F1544*I1547-E1544*J1544-G1544*J1547</f>
        <v>1</v>
      </c>
      <c r="O1544" s="9">
        <f t="shared" ref="O1544" si="6959">(D1544*J1544+E1544*I1544+F1544*J1547+G1544*I1547)</f>
        <v>0</v>
      </c>
      <c r="P1544" s="2">
        <f t="shared" ref="P1544" si="6960">D1544*K1544+F1544*K1547-E1544*L1544-G1544*L1547</f>
        <v>0</v>
      </c>
      <c r="Q1544" s="8">
        <f t="shared" ref="Q1544" si="6961">(D1544*L1544+E1544*K1544+F1544*L1547+G1544*K1547)</f>
        <v>-0.89561275611533875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6962">N1544*S1544+P1544*S1547-O1544*T1544-Q1544*T1547</f>
        <v>5.7871055303048138</v>
      </c>
      <c r="Y1544" s="9">
        <f t="shared" ref="Y1544" si="6963">(N1544*T1544+O1544*S1544+P1544*T1547+Q1544*S1547)</f>
        <v>0</v>
      </c>
      <c r="Z1544" s="2">
        <f t="shared" ref="Z1544" si="6964">N1544*U1544+P1544*U1547-O1544*V1544-Q1544*V1547</f>
        <v>0</v>
      </c>
      <c r="AA1544" s="8">
        <f t="shared" ref="AA1544" si="6965">(N1544*V1544+O1544*U1544+P1544*V1547+Q1544*U1547)</f>
        <v>-0.89561275611533875</v>
      </c>
      <c r="AB1544" s="22"/>
      <c r="AC1544" s="1">
        <v>1</v>
      </c>
      <c r="AD1544" s="9">
        <v>0</v>
      </c>
      <c r="AE1544" s="2">
        <v>0</v>
      </c>
      <c r="AF1544" s="9">
        <f t="shared" ref="AF1544" si="6966">$B1544*$AE$9</f>
        <v>3.5832497999999999</v>
      </c>
      <c r="AH1544" s="1">
        <f t="shared" ref="AH1544" si="6967">X1544*AC1544+Z1544*AC1547-Y1544*AD1544-AA1544*AD1547</f>
        <v>5.7871055303048138</v>
      </c>
      <c r="AI1544" s="9">
        <f t="shared" ref="AI1544" si="6968">(X1544*AD1544+Y1544*AC1544+Z1544*AD1547+AA1544*AC1547)</f>
        <v>0</v>
      </c>
      <c r="AJ1544" s="2">
        <f t="shared" ref="AJ1544" si="6969">X1544*AE1544+Z1544*AE1547-Y1544*AF1544-AA1544*AF1547</f>
        <v>0</v>
      </c>
      <c r="AK1544" s="8">
        <f t="shared" ref="AK1544" si="6970">(X1544*AF1544+Y1544*AE1544+Z1544*AF1547+AA1544*AE1547)</f>
        <v>19.841031977928282</v>
      </c>
      <c r="AM1544" s="26">
        <f t="shared" ref="AM1544" si="6971">20*LOG((2*$AH$9)/(($AH$9*AH1544+AJ1544+$AH$9*AH1547+AJ1547)^2+($AH$9*AI1544+AK1544+$AH$9*AI1547+AK1547)^2)^0.5)</f>
        <v>-31.324732828805686</v>
      </c>
      <c r="AO1544" s="133">
        <f t="shared" ref="AO1544" si="6972">((AI1544^2+AJ1544^2+AK1544^2+AL1544^2)/(AI1547^2+AJ1547^2+AK1547^2+AL1547^2))^0.5</f>
        <v>0.2806644275580546</v>
      </c>
      <c r="AP1544" s="13"/>
      <c r="AQ1544" s="32"/>
      <c r="AR1544" s="32"/>
      <c r="AS1544" s="32"/>
      <c r="AT1544" s="32"/>
    </row>
    <row r="1545" spans="2:46" ht="18.649999999999999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O1545" s="134"/>
      <c r="AP1545" s="33"/>
      <c r="AQ1545" s="32"/>
      <c r="AR1545" s="32"/>
      <c r="AS1545" s="32"/>
      <c r="AT1545" s="32"/>
    </row>
    <row r="1546" spans="2:46" ht="18.649999999999999" customHeight="1" thickBot="1">
      <c r="D1546" s="209" t="s">
        <v>66</v>
      </c>
      <c r="E1546" s="210"/>
      <c r="F1546" s="211" t="s">
        <v>67</v>
      </c>
      <c r="G1546" s="212"/>
      <c r="H1546" s="204"/>
      <c r="I1546" s="209" t="s">
        <v>68</v>
      </c>
      <c r="J1546" s="210"/>
      <c r="K1546" s="211" t="s">
        <v>69</v>
      </c>
      <c r="L1546" s="212"/>
      <c r="N1546" s="213" t="s">
        <v>70</v>
      </c>
      <c r="O1546" s="214"/>
      <c r="P1546" s="215" t="s">
        <v>71</v>
      </c>
      <c r="Q1546" s="216"/>
      <c r="S1546" s="209" t="s">
        <v>72</v>
      </c>
      <c r="T1546" s="210"/>
      <c r="U1546" s="211" t="s">
        <v>73</v>
      </c>
      <c r="V1546" s="212"/>
      <c r="W1546" s="22"/>
      <c r="X1546" s="213" t="s">
        <v>74</v>
      </c>
      <c r="Y1546" s="214"/>
      <c r="Z1546" s="215" t="s">
        <v>75</v>
      </c>
      <c r="AA1546" s="216"/>
      <c r="AB1546" s="22"/>
      <c r="AC1546" s="209" t="s">
        <v>76</v>
      </c>
      <c r="AD1546" s="210"/>
      <c r="AE1546" s="211" t="s">
        <v>77</v>
      </c>
      <c r="AF1546" s="212"/>
      <c r="AG1546" s="22"/>
      <c r="AH1546" s="213" t="s">
        <v>78</v>
      </c>
      <c r="AI1546" s="214"/>
      <c r="AJ1546" s="215" t="s">
        <v>79</v>
      </c>
      <c r="AK1546" s="216"/>
      <c r="AL1546" s="22"/>
      <c r="AM1546" s="44" t="s">
        <v>6</v>
      </c>
      <c r="AO1546" s="135" t="s">
        <v>42</v>
      </c>
      <c r="AP1546" s="33"/>
      <c r="AQ1546" s="32"/>
      <c r="AR1546" s="32"/>
      <c r="AS1546" s="32"/>
      <c r="AT1546" s="32"/>
    </row>
    <row r="1547" spans="2:46" ht="18.649999999999999" customHeight="1" thickTop="1" thickBot="1">
      <c r="D1547" s="1">
        <v>0</v>
      </c>
      <c r="E1547" s="8">
        <f t="shared" ref="E1547" si="6973">$E$9*$B1544</f>
        <v>2.5048582000000001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6974">D1547*I1544+F1547*I1547-E1547*J1544-G1547*J1547</f>
        <v>0</v>
      </c>
      <c r="O1547" s="9">
        <f t="shared" ref="O1547" si="6975">(D1547*J1544+E1547*I1544+F1547*J1547+G1547*I1547)</f>
        <v>2.5048582000000001</v>
      </c>
      <c r="P1547" s="2">
        <f t="shared" ref="P1547" si="6976">D1547*K1544+F1547*K1547-E1547*L1544-G1547*L1547</f>
        <v>3.2433829561801066</v>
      </c>
      <c r="Q1547" s="8">
        <f t="shared" ref="Q1547" si="6977">(D1547*L1544+E1547*K1544+F1547*L1547+G1547*K1547)</f>
        <v>0</v>
      </c>
      <c r="S1547" s="1">
        <v>0</v>
      </c>
      <c r="T1547" s="8">
        <f t="shared" ref="T1547" si="6978">$T$9*$B1544</f>
        <v>5.3450617999999999</v>
      </c>
      <c r="U1547" s="2">
        <v>1</v>
      </c>
      <c r="V1547" s="8">
        <v>0</v>
      </c>
      <c r="X1547" s="1">
        <f t="shared" ref="X1547" si="6979">N1547*S1544+P1547*S1547-O1547*T1544-Q1547*T1547</f>
        <v>0</v>
      </c>
      <c r="Y1547" s="9">
        <f t="shared" ref="Y1547" si="6980">(N1547*T1544+O1547*S1544+P1547*T1547+Q1547*S1547)</f>
        <v>19.840940541849363</v>
      </c>
      <c r="Z1547" s="2">
        <f t="shared" ref="Z1547" si="6981">N1547*U1544+P1547*U1547-O1547*V1544-Q1547*V1547</f>
        <v>3.2433829561801066</v>
      </c>
      <c r="AA1547" s="8">
        <f t="shared" ref="AA1547" si="6982">(N1547*V1544+O1547*U1544+P1547*V1547+Q1547*U1547)</f>
        <v>0</v>
      </c>
      <c r="AB1547" s="22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6983">X1547*AC1544+Z1547*AC1547-Y1547*AD1544-AA1547*AD1547</f>
        <v>0</v>
      </c>
      <c r="AI1547" s="9">
        <f t="shared" ref="AI1547" si="6984">(X1547*AD1544+Y1547*AC1544+Z1547*AD1547+AA1547*AC1547)</f>
        <v>19.840940541849363</v>
      </c>
      <c r="AJ1547" s="2">
        <f t="shared" ref="AJ1547" si="6985">X1547*AE1544+Z1547*AE1547-Y1547*AF1544-AA1547*AF1547</f>
        <v>-67.851663272213514</v>
      </c>
      <c r="AK1547" s="8">
        <f t="shared" ref="AK1547" si="6986">(X1547*AF1544+Y1547*AE1544+Z1547*AF1547+AA1547*AE1547)</f>
        <v>0</v>
      </c>
      <c r="AM1547" s="45">
        <f t="shared" ref="AM1547" si="6987">(180/PI())*ATAN(-1*(($AH$9*AJ1544+AL1544+$AH$9*AJ1547+AL1547)/($AH$9*AI1544+AK1544+$AH$9*AI1547+AK1547)))</f>
        <v>59.679444357540177</v>
      </c>
      <c r="AO1547" s="206">
        <f t="shared" ref="AO1547" si="6988">20*LOG(((($AH$9*AH1544+AJ1544-$AH$9*AH1547-AJ1547)^2+($AH$9*AI1544+AK1544-$AH$9*AI1547-AK1547)^2)/(($AH$9*AH1544+AJ1544+$AH$9*AH1547+AJ1547)^2+($AH$9*AI1544+AK1544+$AH$9*AI1547+AK1547)^2))^0.5)</f>
        <v>-3.2023672593732995E-3</v>
      </c>
      <c r="AP1547" s="33"/>
      <c r="AQ1547" s="32"/>
      <c r="AR1547" s="32"/>
      <c r="AS1547" s="32"/>
      <c r="AT1547" s="32"/>
    </row>
    <row r="1548" spans="2:46" ht="18.649999999999999" customHeight="1">
      <c r="AO1548" s="33"/>
      <c r="AP1548" s="33"/>
    </row>
    <row r="1549" spans="2:46" ht="18.649999999999999" customHeight="1" thickBot="1">
      <c r="D1549" s="22" t="s">
        <v>80</v>
      </c>
      <c r="E1549" s="22"/>
      <c r="F1549" s="22"/>
      <c r="G1549" s="22"/>
      <c r="H1549" s="22"/>
      <c r="I1549" s="22" t="s">
        <v>81</v>
      </c>
      <c r="J1549" s="22"/>
      <c r="K1549" s="22"/>
      <c r="L1549" s="22"/>
      <c r="M1549" s="23"/>
      <c r="N1549" s="23"/>
      <c r="O1549" s="24" t="s">
        <v>82</v>
      </c>
      <c r="P1549" s="23"/>
      <c r="Q1549" s="23"/>
      <c r="R1549" s="23"/>
      <c r="S1549" s="22"/>
      <c r="T1549" s="22" t="s">
        <v>83</v>
      </c>
      <c r="U1549" s="23"/>
      <c r="V1549" s="23"/>
      <c r="W1549" s="23"/>
      <c r="X1549" s="23"/>
      <c r="Y1549" s="24" t="s">
        <v>84</v>
      </c>
      <c r="Z1549" s="23"/>
      <c r="AA1549" s="23"/>
      <c r="AB1549" s="23"/>
      <c r="AC1549" s="24" t="s">
        <v>85</v>
      </c>
      <c r="AD1549" s="22"/>
      <c r="AE1549" s="22"/>
      <c r="AF1549" s="22"/>
      <c r="AG1549" s="22"/>
      <c r="AH1549" s="23"/>
      <c r="AI1549" s="24" t="s">
        <v>86</v>
      </c>
      <c r="AJ1549" s="23"/>
      <c r="AK1549" s="23"/>
      <c r="AL1549" s="22"/>
    </row>
    <row r="1550" spans="2:46" ht="18.649999999999999" customHeight="1" thickBot="1">
      <c r="B1550" s="11"/>
      <c r="D1550" s="217" t="s">
        <v>55</v>
      </c>
      <c r="E1550" s="218"/>
      <c r="F1550" s="219" t="s">
        <v>56</v>
      </c>
      <c r="G1550" s="220"/>
      <c r="H1550" s="204"/>
      <c r="I1550" s="217" t="s">
        <v>87</v>
      </c>
      <c r="J1550" s="218"/>
      <c r="K1550" s="219" t="s">
        <v>88</v>
      </c>
      <c r="L1550" s="220"/>
      <c r="M1550" s="23"/>
      <c r="N1550" s="213" t="s">
        <v>57</v>
      </c>
      <c r="O1550" s="214"/>
      <c r="P1550" s="215" t="s">
        <v>58</v>
      </c>
      <c r="Q1550" s="216"/>
      <c r="R1550" s="23"/>
      <c r="S1550" s="217" t="s">
        <v>59</v>
      </c>
      <c r="T1550" s="218"/>
      <c r="U1550" s="219" t="s">
        <v>60</v>
      </c>
      <c r="V1550" s="220"/>
      <c r="W1550" s="22"/>
      <c r="X1550" s="213" t="s">
        <v>61</v>
      </c>
      <c r="Y1550" s="214"/>
      <c r="Z1550" s="215" t="s">
        <v>62</v>
      </c>
      <c r="AA1550" s="216"/>
      <c r="AB1550" s="22"/>
      <c r="AC1550" s="217" t="s">
        <v>63</v>
      </c>
      <c r="AD1550" s="218"/>
      <c r="AE1550" s="219" t="s">
        <v>89</v>
      </c>
      <c r="AF1550" s="220"/>
      <c r="AG1550" s="22"/>
      <c r="AH1550" s="213" t="s">
        <v>64</v>
      </c>
      <c r="AI1550" s="214"/>
      <c r="AJ1550" s="215" t="s">
        <v>65</v>
      </c>
      <c r="AK1550" s="216"/>
      <c r="AL1550" s="22"/>
      <c r="AM1550" s="25" t="s">
        <v>2</v>
      </c>
      <c r="AO1550" s="132" t="s">
        <v>41</v>
      </c>
      <c r="AQ1550" s="32"/>
      <c r="AR1550" s="32"/>
      <c r="AS1550" s="32"/>
      <c r="AT1550" s="32"/>
    </row>
    <row r="1551" spans="2:46" ht="18.649999999999999" customHeight="1" thickTop="1" thickBot="1">
      <c r="B1551" s="36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9">
        <f t="shared" ref="L1551" si="6989">IF(0=(1-$J$9*$K$9*$B1551^2),10^14,$B1551*$K$9/(1-$J$9*$K$9*$B1551^2))</f>
        <v>-0.88989939024424669</v>
      </c>
      <c r="N1551" s="1">
        <f t="shared" ref="N1551" si="6990">D1551*I1551+F1551*I1554-E1551*J1551-G1551*J1554</f>
        <v>1</v>
      </c>
      <c r="O1551" s="9">
        <f t="shared" ref="O1551" si="6991">(D1551*J1551+E1551*I1551+F1551*J1554+G1551*I1554)</f>
        <v>0</v>
      </c>
      <c r="P1551" s="2">
        <f t="shared" ref="P1551" si="6992">D1551*K1551+F1551*K1554-E1551*L1551-G1551*L1554</f>
        <v>0</v>
      </c>
      <c r="Q1551" s="8">
        <f t="shared" ref="Q1551" si="6993">(D1551*L1551+E1551*K1551+F1551*L1554+G1551*K1554)</f>
        <v>-0.88989939024424669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6994">N1551*S1551+P1551*S1554-O1551*T1551-Q1551*T1554</f>
        <v>5.7780901653103856</v>
      </c>
      <c r="Y1551" s="9">
        <f t="shared" ref="Y1551" si="6995">(N1551*T1551+O1551*S1551+P1551*T1554+Q1551*S1554)</f>
        <v>0</v>
      </c>
      <c r="Z1551" s="2">
        <f t="shared" ref="Z1551" si="6996">N1551*U1551+P1551*U1554-O1551*V1551-Q1551*V1554</f>
        <v>0</v>
      </c>
      <c r="AA1551" s="8">
        <f t="shared" ref="AA1551" si="6997">(N1551*V1551+O1551*U1551+P1551*V1554+Q1551*U1554)</f>
        <v>-0.88989939024424669</v>
      </c>
      <c r="AB1551" s="22"/>
      <c r="AC1551" s="1">
        <v>1</v>
      </c>
      <c r="AD1551" s="9">
        <v>0</v>
      </c>
      <c r="AE1551" s="2">
        <v>0</v>
      </c>
      <c r="AF1551" s="9">
        <f t="shared" ref="AF1551" si="6998">$B1551*$AE$9</f>
        <v>3.5994636000000004</v>
      </c>
      <c r="AH1551" s="1">
        <f t="shared" ref="AH1551" si="6999">X1551*AC1551+Z1551*AC1554-Y1551*AD1551-AA1551*AD1554</f>
        <v>5.7780901653103856</v>
      </c>
      <c r="AI1551" s="9">
        <f t="shared" ref="AI1551" si="7000">(X1551*AD1551+Y1551*AC1551+Z1551*AD1554+AA1551*AC1554)</f>
        <v>0</v>
      </c>
      <c r="AJ1551" s="2">
        <f t="shared" ref="AJ1551" si="7001">X1551*AE1551+Z1551*AE1554-Y1551*AF1551-AA1551*AF1554</f>
        <v>0</v>
      </c>
      <c r="AK1551" s="8">
        <f t="shared" ref="AK1551" si="7002">(X1551*AF1551+Y1551*AE1551+Z1551*AF1554+AA1551*AE1554)</f>
        <v>19.908125837308472</v>
      </c>
      <c r="AM1551" s="26">
        <f t="shared" ref="AM1551" si="7003">20*LOG((2*$AH$9)/(($AH$9*AH1551+AJ1551+$AH$9*AH1554+AJ1554)^2+($AH$9*AI1551+AK1551+$AH$9*AI1554+AK1554)^2)^0.5)</f>
        <v>-31.390302016991271</v>
      </c>
      <c r="AO1551" s="133">
        <f t="shared" ref="AO1551" si="7004">((AI1551^2+AJ1551^2+AK1551^2+AL1551^2)/(AI1554^2+AJ1554^2+AK1554^2+AL1554^2))^0.5</f>
        <v>0.27938646360703984</v>
      </c>
      <c r="AP1551" s="13"/>
      <c r="AQ1551" s="32"/>
      <c r="AR1551" s="32"/>
      <c r="AS1551" s="32"/>
      <c r="AT1551" s="32"/>
    </row>
    <row r="1552" spans="2:46" ht="18.649999999999999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O1552" s="134"/>
      <c r="AP1552" s="33"/>
      <c r="AQ1552" s="32"/>
      <c r="AR1552" s="32"/>
      <c r="AS1552" s="32"/>
      <c r="AT1552" s="32"/>
    </row>
    <row r="1553" spans="2:46" ht="18.649999999999999" customHeight="1" thickBot="1">
      <c r="D1553" s="209" t="s">
        <v>66</v>
      </c>
      <c r="E1553" s="210"/>
      <c r="F1553" s="211" t="s">
        <v>67</v>
      </c>
      <c r="G1553" s="212"/>
      <c r="H1553" s="204"/>
      <c r="I1553" s="209" t="s">
        <v>68</v>
      </c>
      <c r="J1553" s="210"/>
      <c r="K1553" s="211" t="s">
        <v>69</v>
      </c>
      <c r="L1553" s="212"/>
      <c r="N1553" s="213" t="s">
        <v>70</v>
      </c>
      <c r="O1553" s="214"/>
      <c r="P1553" s="215" t="s">
        <v>71</v>
      </c>
      <c r="Q1553" s="216"/>
      <c r="S1553" s="209" t="s">
        <v>72</v>
      </c>
      <c r="T1553" s="210"/>
      <c r="U1553" s="211" t="s">
        <v>73</v>
      </c>
      <c r="V1553" s="212"/>
      <c r="W1553" s="22"/>
      <c r="X1553" s="213" t="s">
        <v>74</v>
      </c>
      <c r="Y1553" s="214"/>
      <c r="Z1553" s="215" t="s">
        <v>75</v>
      </c>
      <c r="AA1553" s="216"/>
      <c r="AB1553" s="22"/>
      <c r="AC1553" s="209" t="s">
        <v>76</v>
      </c>
      <c r="AD1553" s="210"/>
      <c r="AE1553" s="211" t="s">
        <v>77</v>
      </c>
      <c r="AF1553" s="212"/>
      <c r="AG1553" s="22"/>
      <c r="AH1553" s="213" t="s">
        <v>78</v>
      </c>
      <c r="AI1553" s="214"/>
      <c r="AJ1553" s="215" t="s">
        <v>79</v>
      </c>
      <c r="AK1553" s="216"/>
      <c r="AL1553" s="22"/>
      <c r="AM1553" s="44" t="s">
        <v>6</v>
      </c>
      <c r="AO1553" s="135" t="s">
        <v>42</v>
      </c>
      <c r="AP1553" s="33"/>
      <c r="AQ1553" s="32"/>
      <c r="AR1553" s="32"/>
      <c r="AS1553" s="32"/>
      <c r="AT1553" s="32"/>
    </row>
    <row r="1554" spans="2:46" ht="18.649999999999999" customHeight="1" thickTop="1" thickBot="1">
      <c r="D1554" s="1">
        <v>0</v>
      </c>
      <c r="E1554" s="8">
        <f t="shared" ref="E1554" si="7005">$E$9*$B1551</f>
        <v>2.5161924000000004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7006">D1554*I1551+F1554*I1554-E1554*J1551-G1554*J1554</f>
        <v>0</v>
      </c>
      <c r="O1554" s="9">
        <f t="shared" ref="O1554" si="7007">(D1554*J1551+E1554*I1551+F1554*J1554+G1554*I1554)</f>
        <v>2.5161924000000004</v>
      </c>
      <c r="P1554" s="2">
        <f t="shared" ref="P1554" si="7008">D1554*K1551+F1554*K1554-E1554*L1551-G1554*L1554</f>
        <v>3.2391580824972079</v>
      </c>
      <c r="Q1554" s="8">
        <f t="shared" ref="Q1554" si="7009">(D1554*L1551+E1554*K1551+F1554*L1554+G1554*K1554)</f>
        <v>0</v>
      </c>
      <c r="S1554" s="1">
        <v>0</v>
      </c>
      <c r="T1554" s="8">
        <f t="shared" ref="T1554" si="7010">$T$9*$B1551</f>
        <v>5.3692476000000005</v>
      </c>
      <c r="U1554" s="2">
        <v>1</v>
      </c>
      <c r="V1554" s="8">
        <v>0</v>
      </c>
      <c r="X1554" s="1">
        <f t="shared" ref="X1554" si="7011">N1554*S1551+P1554*S1554-O1554*T1551-Q1554*T1554</f>
        <v>0</v>
      </c>
      <c r="Y1554" s="9">
        <f t="shared" ref="Y1554" si="7012">(N1554*T1551+O1554*S1551+P1554*T1554+Q1554*S1554)</f>
        <v>19.908034160468738</v>
      </c>
      <c r="Z1554" s="2">
        <f t="shared" ref="Z1554" si="7013">N1554*U1551+P1554*U1554-O1554*V1551-Q1554*V1554</f>
        <v>3.2391580824972079</v>
      </c>
      <c r="AA1554" s="8">
        <f t="shared" ref="AA1554" si="7014">(N1554*V1551+O1554*U1551+P1554*V1554+Q1554*U1554)</f>
        <v>0</v>
      </c>
      <c r="AB1554" s="22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7015">X1554*AC1551+Z1554*AC1554-Y1554*AD1551-AA1554*AD1554</f>
        <v>0</v>
      </c>
      <c r="AI1554" s="9">
        <f t="shared" ref="AI1554" si="7016">(X1554*AD1551+Y1554*AC1551+Z1554*AD1554+AA1554*AC1554)</f>
        <v>19.908034160468738</v>
      </c>
      <c r="AJ1554" s="2">
        <f t="shared" ref="AJ1554" si="7017">X1554*AE1551+Z1554*AE1554-Y1554*AF1551-AA1554*AF1554</f>
        <v>-68.419086225666575</v>
      </c>
      <c r="AK1554" s="8">
        <f t="shared" ref="AK1554" si="7018">(X1554*AF1551+Y1554*AE1551+Z1554*AF1554+AA1554*AE1554)</f>
        <v>0</v>
      </c>
      <c r="AM1554" s="45">
        <f t="shared" ref="AM1554" si="7019">(180/PI())*ATAN(-1*(($AH$9*AJ1551+AL1551+$AH$9*AJ1554+AL1554)/($AH$9*AI1551+AK1551+$AH$9*AI1554+AK1554)))</f>
        <v>59.802939515784857</v>
      </c>
      <c r="AO1554" s="206">
        <f t="shared" ref="AO1554" si="7020">20*LOG(((($AH$9*AH1551+AJ1551-$AH$9*AH1554-AJ1554)^2+($AH$9*AI1551+AK1551-$AH$9*AI1554-AK1554)^2)/(($AH$9*AH1551+AJ1551+$AH$9*AH1554+AJ1554)^2+($AH$9*AI1551+AK1551+$AH$9*AI1554+AK1554)^2))^0.5)</f>
        <v>-3.1543640774570583E-3</v>
      </c>
      <c r="AP1554" s="33"/>
      <c r="AQ1554" s="32"/>
      <c r="AR1554" s="32"/>
      <c r="AS1554" s="32"/>
      <c r="AT1554" s="32"/>
    </row>
    <row r="1555" spans="2:46" ht="18.649999999999999" customHeight="1">
      <c r="AO1555" s="33"/>
      <c r="AP1555" s="33"/>
    </row>
    <row r="1556" spans="2:46" ht="18.649999999999999" customHeight="1" thickBot="1">
      <c r="D1556" s="22" t="s">
        <v>80</v>
      </c>
      <c r="E1556" s="22"/>
      <c r="F1556" s="22"/>
      <c r="G1556" s="22"/>
      <c r="H1556" s="22"/>
      <c r="I1556" s="22" t="s">
        <v>81</v>
      </c>
      <c r="J1556" s="22"/>
      <c r="K1556" s="22"/>
      <c r="L1556" s="22"/>
      <c r="M1556" s="23"/>
      <c r="N1556" s="23"/>
      <c r="O1556" s="24" t="s">
        <v>82</v>
      </c>
      <c r="P1556" s="23"/>
      <c r="Q1556" s="23"/>
      <c r="R1556" s="23"/>
      <c r="S1556" s="22"/>
      <c r="T1556" s="22" t="s">
        <v>83</v>
      </c>
      <c r="U1556" s="23"/>
      <c r="V1556" s="23"/>
      <c r="W1556" s="23"/>
      <c r="X1556" s="23"/>
      <c r="Y1556" s="24" t="s">
        <v>84</v>
      </c>
      <c r="Z1556" s="23"/>
      <c r="AA1556" s="23"/>
      <c r="AB1556" s="23"/>
      <c r="AC1556" s="24" t="s">
        <v>85</v>
      </c>
      <c r="AD1556" s="22"/>
      <c r="AE1556" s="22"/>
      <c r="AF1556" s="22"/>
      <c r="AG1556" s="22"/>
      <c r="AH1556" s="23"/>
      <c r="AI1556" s="24" t="s">
        <v>86</v>
      </c>
      <c r="AJ1556" s="23"/>
      <c r="AK1556" s="23"/>
      <c r="AL1556" s="22"/>
    </row>
    <row r="1557" spans="2:46" ht="18.649999999999999" customHeight="1" thickBot="1">
      <c r="B1557" s="11"/>
      <c r="D1557" s="217" t="s">
        <v>55</v>
      </c>
      <c r="E1557" s="218"/>
      <c r="F1557" s="219" t="s">
        <v>56</v>
      </c>
      <c r="G1557" s="220"/>
      <c r="H1557" s="204"/>
      <c r="I1557" s="217" t="s">
        <v>87</v>
      </c>
      <c r="J1557" s="218"/>
      <c r="K1557" s="219" t="s">
        <v>88</v>
      </c>
      <c r="L1557" s="220"/>
      <c r="M1557" s="23"/>
      <c r="N1557" s="213" t="s">
        <v>57</v>
      </c>
      <c r="O1557" s="214"/>
      <c r="P1557" s="215" t="s">
        <v>58</v>
      </c>
      <c r="Q1557" s="216"/>
      <c r="R1557" s="23"/>
      <c r="S1557" s="217" t="s">
        <v>59</v>
      </c>
      <c r="T1557" s="218"/>
      <c r="U1557" s="219" t="s">
        <v>60</v>
      </c>
      <c r="V1557" s="220"/>
      <c r="W1557" s="22"/>
      <c r="X1557" s="213" t="s">
        <v>61</v>
      </c>
      <c r="Y1557" s="214"/>
      <c r="Z1557" s="215" t="s">
        <v>62</v>
      </c>
      <c r="AA1557" s="216"/>
      <c r="AB1557" s="22"/>
      <c r="AC1557" s="217" t="s">
        <v>63</v>
      </c>
      <c r="AD1557" s="218"/>
      <c r="AE1557" s="219" t="s">
        <v>89</v>
      </c>
      <c r="AF1557" s="220"/>
      <c r="AG1557" s="22"/>
      <c r="AH1557" s="213" t="s">
        <v>64</v>
      </c>
      <c r="AI1557" s="214"/>
      <c r="AJ1557" s="215" t="s">
        <v>65</v>
      </c>
      <c r="AK1557" s="216"/>
      <c r="AL1557" s="22"/>
      <c r="AM1557" s="25" t="s">
        <v>2</v>
      </c>
      <c r="AO1557" s="132" t="s">
        <v>41</v>
      </c>
      <c r="AQ1557" s="32"/>
      <c r="AR1557" s="32"/>
      <c r="AS1557" s="32"/>
      <c r="AT1557" s="32"/>
    </row>
    <row r="1558" spans="2:46" ht="18.649999999999999" customHeight="1" thickTop="1" thickBot="1">
      <c r="B1558" s="36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9">
        <f t="shared" ref="L1558" si="7021">IF(0=(1-$J$9*$K$9*$B1558^2),10^14,$B1558*$K$9/(1-$J$9*$K$9*$B1558^2))</f>
        <v>-0.88426586028330767</v>
      </c>
      <c r="N1558" s="1">
        <f t="shared" ref="N1558" si="7022">D1558*I1558+F1558*I1561-E1558*J1558-G1558*J1561</f>
        <v>1</v>
      </c>
      <c r="O1558" s="9">
        <f t="shared" ref="O1558" si="7023">(D1558*J1558+E1558*I1558+F1558*J1561+G1558*I1561)</f>
        <v>0</v>
      </c>
      <c r="P1558" s="2">
        <f t="shared" ref="P1558" si="7024">D1558*K1558+F1558*K1561-E1558*L1558-G1558*L1561</f>
        <v>0</v>
      </c>
      <c r="Q1558" s="8">
        <f t="shared" ref="Q1558" si="7025">(D1558*L1558+E1558*K1558+F1558*L1561+G1558*K1561)</f>
        <v>-0.88426586028330767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7026">N1558*S1558+P1558*S1561-O1558*T1558-Q1558*T1561</f>
        <v>5.7692290253317253</v>
      </c>
      <c r="Y1558" s="9">
        <f t="shared" ref="Y1558" si="7027">(N1558*T1558+O1558*S1558+P1558*T1561+Q1558*S1561)</f>
        <v>0</v>
      </c>
      <c r="Z1558" s="2">
        <f t="shared" ref="Z1558" si="7028">N1558*U1558+P1558*U1561-O1558*V1558-Q1558*V1561</f>
        <v>0</v>
      </c>
      <c r="AA1558" s="8">
        <f t="shared" ref="AA1558" si="7029">(N1558*V1558+O1558*U1558+P1558*V1561+Q1558*U1561)</f>
        <v>-0.88426586028330767</v>
      </c>
      <c r="AB1558" s="22"/>
      <c r="AC1558" s="1">
        <v>1</v>
      </c>
      <c r="AD1558" s="9">
        <v>0</v>
      </c>
      <c r="AE1558" s="2">
        <v>0</v>
      </c>
      <c r="AF1558" s="9">
        <f t="shared" ref="AF1558" si="7030">$B1558*$AE$9</f>
        <v>3.6156774</v>
      </c>
      <c r="AH1558" s="1">
        <f t="shared" ref="AH1558" si="7031">X1558*AC1558+Z1558*AC1561-Y1558*AD1558-AA1558*AD1561</f>
        <v>5.7692290253317253</v>
      </c>
      <c r="AI1558" s="9">
        <f t="shared" ref="AI1558" si="7032">(X1558*AD1558+Y1558*AC1558+Z1558*AD1561+AA1558*AC1561)</f>
        <v>0</v>
      </c>
      <c r="AJ1558" s="2">
        <f t="shared" ref="AJ1558" si="7033">X1558*AE1558+Z1558*AE1561-Y1558*AF1558-AA1558*AF1561</f>
        <v>0</v>
      </c>
      <c r="AK1558" s="8">
        <f t="shared" ref="AK1558" si="7034">(X1558*AF1558+Y1558*AE1558+Z1558*AF1561+AA1558*AE1561)</f>
        <v>19.975405142032638</v>
      </c>
      <c r="AM1558" s="26">
        <f t="shared" ref="AM1558" si="7035">20*LOG((2*$AH$9)/(($AH$9*AH1558+AJ1558+$AH$9*AH1561+AJ1561)^2+($AH$9*AI1558+AK1558+$AH$9*AI1561+AK1561)^2)^0.5)</f>
        <v>-31.455720260605617</v>
      </c>
      <c r="AO1558" s="133">
        <f t="shared" ref="AO1558" si="7036">((AI1558^2+AJ1558^2+AK1558^2+AL1558^2)/(AI1561^2+AJ1561^2+AK1561^2+AL1561^2))^0.5</f>
        <v>0.27812013678319203</v>
      </c>
      <c r="AP1558" s="13"/>
      <c r="AQ1558" s="32"/>
      <c r="AR1558" s="32"/>
      <c r="AS1558" s="32"/>
      <c r="AT1558" s="32"/>
    </row>
    <row r="1559" spans="2:46" ht="18.649999999999999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O1559" s="134"/>
      <c r="AP1559" s="33"/>
      <c r="AQ1559" s="32"/>
      <c r="AR1559" s="32"/>
      <c r="AS1559" s="32"/>
      <c r="AT1559" s="32"/>
    </row>
    <row r="1560" spans="2:46" ht="18.649999999999999" customHeight="1" thickBot="1">
      <c r="D1560" s="209" t="s">
        <v>66</v>
      </c>
      <c r="E1560" s="210"/>
      <c r="F1560" s="211" t="s">
        <v>67</v>
      </c>
      <c r="G1560" s="212"/>
      <c r="H1560" s="204"/>
      <c r="I1560" s="209" t="s">
        <v>68</v>
      </c>
      <c r="J1560" s="210"/>
      <c r="K1560" s="211" t="s">
        <v>69</v>
      </c>
      <c r="L1560" s="212"/>
      <c r="N1560" s="213" t="s">
        <v>70</v>
      </c>
      <c r="O1560" s="214"/>
      <c r="P1560" s="215" t="s">
        <v>71</v>
      </c>
      <c r="Q1560" s="216"/>
      <c r="S1560" s="209" t="s">
        <v>72</v>
      </c>
      <c r="T1560" s="210"/>
      <c r="U1560" s="211" t="s">
        <v>73</v>
      </c>
      <c r="V1560" s="212"/>
      <c r="W1560" s="22"/>
      <c r="X1560" s="213" t="s">
        <v>74</v>
      </c>
      <c r="Y1560" s="214"/>
      <c r="Z1560" s="215" t="s">
        <v>75</v>
      </c>
      <c r="AA1560" s="216"/>
      <c r="AB1560" s="22"/>
      <c r="AC1560" s="209" t="s">
        <v>76</v>
      </c>
      <c r="AD1560" s="210"/>
      <c r="AE1560" s="211" t="s">
        <v>77</v>
      </c>
      <c r="AF1560" s="212"/>
      <c r="AG1560" s="22"/>
      <c r="AH1560" s="213" t="s">
        <v>78</v>
      </c>
      <c r="AI1560" s="214"/>
      <c r="AJ1560" s="215" t="s">
        <v>79</v>
      </c>
      <c r="AK1560" s="216"/>
      <c r="AL1560" s="22"/>
      <c r="AM1560" s="44" t="s">
        <v>6</v>
      </c>
      <c r="AO1560" s="135" t="s">
        <v>42</v>
      </c>
      <c r="AP1560" s="33"/>
      <c r="AQ1560" s="32"/>
      <c r="AR1560" s="32"/>
      <c r="AS1560" s="32"/>
      <c r="AT1560" s="32"/>
    </row>
    <row r="1561" spans="2:46" ht="18.649999999999999" customHeight="1" thickTop="1" thickBot="1">
      <c r="D1561" s="1">
        <v>0</v>
      </c>
      <c r="E1561" s="8">
        <f t="shared" ref="E1561" si="7037">$E$9*$B1558</f>
        <v>2.5275266000000003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7038">D1561*I1558+F1561*I1561-E1561*J1558-G1561*J1561</f>
        <v>0</v>
      </c>
      <c r="O1561" s="9">
        <f t="shared" ref="O1561" si="7039">(D1561*J1558+E1561*I1558+F1561*J1561+G1561*I1561)</f>
        <v>2.5275266000000003</v>
      </c>
      <c r="P1561" s="2">
        <f t="shared" ref="P1561" si="7040">D1561*K1558+F1561*K1561-E1561*L1558-G1561*L1561</f>
        <v>3.235005483337944</v>
      </c>
      <c r="Q1561" s="8">
        <f t="shared" ref="Q1561" si="7041">(D1561*L1558+E1561*K1558+F1561*L1561+G1561*K1561)</f>
        <v>0</v>
      </c>
      <c r="S1561" s="1">
        <v>0</v>
      </c>
      <c r="T1561" s="8">
        <f t="shared" ref="T1561" si="7042">$T$9*$B1558</f>
        <v>5.3934334000000002</v>
      </c>
      <c r="U1561" s="2">
        <v>1</v>
      </c>
      <c r="V1561" s="8">
        <v>0</v>
      </c>
      <c r="X1561" s="1">
        <f t="shared" ref="X1561" si="7043">N1561*S1558+P1561*S1561-O1561*T1558-Q1561*T1561</f>
        <v>0</v>
      </c>
      <c r="Y1561" s="9">
        <f t="shared" ref="Y1561" si="7044">(N1561*T1558+O1561*S1558+P1561*T1561+Q1561*S1561)</f>
        <v>19.975313223018013</v>
      </c>
      <c r="Z1561" s="2">
        <f t="shared" ref="Z1561" si="7045">N1561*U1558+P1561*U1561-O1561*V1558-Q1561*V1561</f>
        <v>3.235005483337944</v>
      </c>
      <c r="AA1561" s="8">
        <f t="shared" ref="AA1561" si="7046">(N1561*V1558+O1561*U1558+P1561*V1561+Q1561*U1561)</f>
        <v>0</v>
      </c>
      <c r="AB1561" s="22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7047">X1561*AC1558+Z1561*AC1561-Y1561*AD1558-AA1561*AD1561</f>
        <v>0</v>
      </c>
      <c r="AI1561" s="9">
        <f t="shared" ref="AI1561" si="7048">(X1561*AD1558+Y1561*AC1558+Z1561*AD1561+AA1561*AC1561)</f>
        <v>19.975313223018013</v>
      </c>
      <c r="AJ1561" s="2">
        <f t="shared" ref="AJ1561" si="7049">X1561*AE1558+Z1561*AE1561-Y1561*AF1558-AA1561*AF1561</f>
        <v>-68.989283095049444</v>
      </c>
      <c r="AK1561" s="8">
        <f t="shared" ref="AK1561" si="7050">(X1561*AF1558+Y1561*AE1558+Z1561*AF1561+AA1561*AE1561)</f>
        <v>0</v>
      </c>
      <c r="AM1561" s="45">
        <f t="shared" ref="AM1561" si="7051">(180/PI())*ATAN(-1*(($AH$9*AJ1558+AL1558+$AH$9*AJ1561+AL1561)/($AH$9*AI1558+AK1558+$AH$9*AI1561+AK1561)))</f>
        <v>59.925474508474061</v>
      </c>
      <c r="AO1561" s="206">
        <f t="shared" ref="AO1561" si="7052">20*LOG(((($AH$9*AH1558+AJ1558-$AH$9*AH1561-AJ1561)^2+($AH$9*AI1558+AK1558-$AH$9*AI1561-AK1561)^2)/(($AH$9*AH1558+AJ1558+$AH$9*AH1561+AJ1561)^2+($AH$9*AI1558+AK1558+$AH$9*AI1561+AK1561)^2))^0.5)</f>
        <v>-3.1071887471818328E-3</v>
      </c>
      <c r="AP1561" s="33"/>
      <c r="AQ1561" s="32"/>
      <c r="AR1561" s="32"/>
      <c r="AS1561" s="32"/>
      <c r="AT1561" s="32"/>
    </row>
    <row r="1562" spans="2:46" ht="18.649999999999999" customHeight="1">
      <c r="AO1562" s="33"/>
      <c r="AP1562" s="33"/>
    </row>
    <row r="1563" spans="2:46" ht="18.649999999999999" customHeight="1" thickBot="1">
      <c r="D1563" s="22" t="s">
        <v>80</v>
      </c>
      <c r="E1563" s="22"/>
      <c r="F1563" s="22"/>
      <c r="G1563" s="22"/>
      <c r="H1563" s="22"/>
      <c r="I1563" s="22" t="s">
        <v>81</v>
      </c>
      <c r="J1563" s="22"/>
      <c r="K1563" s="22"/>
      <c r="L1563" s="22"/>
      <c r="M1563" s="23"/>
      <c r="N1563" s="23"/>
      <c r="O1563" s="24" t="s">
        <v>82</v>
      </c>
      <c r="P1563" s="23"/>
      <c r="Q1563" s="23"/>
      <c r="R1563" s="23"/>
      <c r="S1563" s="22"/>
      <c r="T1563" s="22" t="s">
        <v>83</v>
      </c>
      <c r="U1563" s="23"/>
      <c r="V1563" s="23"/>
      <c r="W1563" s="23"/>
      <c r="X1563" s="23"/>
      <c r="Y1563" s="24" t="s">
        <v>84</v>
      </c>
      <c r="Z1563" s="23"/>
      <c r="AA1563" s="23"/>
      <c r="AB1563" s="23"/>
      <c r="AC1563" s="24" t="s">
        <v>85</v>
      </c>
      <c r="AD1563" s="22"/>
      <c r="AE1563" s="22"/>
      <c r="AF1563" s="22"/>
      <c r="AG1563" s="22"/>
      <c r="AH1563" s="23"/>
      <c r="AI1563" s="24" t="s">
        <v>86</v>
      </c>
      <c r="AJ1563" s="23"/>
      <c r="AK1563" s="23"/>
      <c r="AL1563" s="22"/>
    </row>
    <row r="1564" spans="2:46" ht="18.649999999999999" customHeight="1" thickBot="1">
      <c r="B1564" s="11"/>
      <c r="D1564" s="217" t="s">
        <v>55</v>
      </c>
      <c r="E1564" s="218"/>
      <c r="F1564" s="219" t="s">
        <v>56</v>
      </c>
      <c r="G1564" s="220"/>
      <c r="H1564" s="204"/>
      <c r="I1564" s="217" t="s">
        <v>87</v>
      </c>
      <c r="J1564" s="218"/>
      <c r="K1564" s="219" t="s">
        <v>88</v>
      </c>
      <c r="L1564" s="220"/>
      <c r="M1564" s="23"/>
      <c r="N1564" s="213" t="s">
        <v>57</v>
      </c>
      <c r="O1564" s="214"/>
      <c r="P1564" s="215" t="s">
        <v>58</v>
      </c>
      <c r="Q1564" s="216"/>
      <c r="R1564" s="23"/>
      <c r="S1564" s="217" t="s">
        <v>59</v>
      </c>
      <c r="T1564" s="218"/>
      <c r="U1564" s="219" t="s">
        <v>60</v>
      </c>
      <c r="V1564" s="220"/>
      <c r="W1564" s="22"/>
      <c r="X1564" s="213" t="s">
        <v>61</v>
      </c>
      <c r="Y1564" s="214"/>
      <c r="Z1564" s="215" t="s">
        <v>62</v>
      </c>
      <c r="AA1564" s="216"/>
      <c r="AB1564" s="22"/>
      <c r="AC1564" s="217" t="s">
        <v>63</v>
      </c>
      <c r="AD1564" s="218"/>
      <c r="AE1564" s="219" t="s">
        <v>89</v>
      </c>
      <c r="AF1564" s="220"/>
      <c r="AG1564" s="22"/>
      <c r="AH1564" s="213" t="s">
        <v>64</v>
      </c>
      <c r="AI1564" s="214"/>
      <c r="AJ1564" s="215" t="s">
        <v>65</v>
      </c>
      <c r="AK1564" s="216"/>
      <c r="AL1564" s="22"/>
      <c r="AM1564" s="25" t="s">
        <v>2</v>
      </c>
      <c r="AO1564" s="132" t="s">
        <v>41</v>
      </c>
      <c r="AQ1564" s="32"/>
      <c r="AR1564" s="32"/>
      <c r="AS1564" s="32"/>
      <c r="AT1564" s="32"/>
    </row>
    <row r="1565" spans="2:46" ht="18.649999999999999" customHeight="1" thickTop="1" thickBot="1">
      <c r="B1565" s="36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9">
        <f t="shared" ref="L1565" si="7053">IF(0=(1-$J$9*$K$9*$B1565^2),10^14,$B1565*$K$9/(1-$J$9*$K$9*$B1565^2))</f>
        <v>-0.87871042101901176</v>
      </c>
      <c r="N1565" s="1">
        <f t="shared" ref="N1565" si="7054">D1565*I1565+F1565*I1568-E1565*J1565-G1565*J1568</f>
        <v>1</v>
      </c>
      <c r="O1565" s="9">
        <f t="shared" ref="O1565" si="7055">(D1565*J1565+E1565*I1565+F1565*J1568+G1565*I1568)</f>
        <v>0</v>
      </c>
      <c r="P1565" s="2">
        <f t="shared" ref="P1565" si="7056">D1565*K1565+F1565*K1568-E1565*L1565-G1565*L1568</f>
        <v>0</v>
      </c>
      <c r="Q1565" s="8">
        <f t="shared" ref="Q1565" si="7057">(D1565*L1565+E1565*K1565+F1565*L1568+G1565*K1568)</f>
        <v>-0.87871042101901176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7058">N1565*S1565+P1565*S1568-O1565*T1565-Q1565*T1568</f>
        <v>5.7605184481526823</v>
      </c>
      <c r="Y1565" s="9">
        <f t="shared" ref="Y1565" si="7059">(N1565*T1565+O1565*S1565+P1565*T1568+Q1565*S1568)</f>
        <v>0</v>
      </c>
      <c r="Z1565" s="2">
        <f t="shared" ref="Z1565" si="7060">N1565*U1565+P1565*U1568-O1565*V1565-Q1565*V1568</f>
        <v>0</v>
      </c>
      <c r="AA1565" s="8">
        <f t="shared" ref="AA1565" si="7061">(N1565*V1565+O1565*U1565+P1565*V1568+Q1565*U1568)</f>
        <v>-0.87871042101901176</v>
      </c>
      <c r="AB1565" s="22"/>
      <c r="AC1565" s="1">
        <v>1</v>
      </c>
      <c r="AD1565" s="9">
        <v>0</v>
      </c>
      <c r="AE1565" s="2">
        <v>0</v>
      </c>
      <c r="AF1565" s="9">
        <f t="shared" ref="AF1565" si="7062">$B1565*$AE$9</f>
        <v>3.6318912000000005</v>
      </c>
      <c r="AH1565" s="1">
        <f t="shared" ref="AH1565" si="7063">X1565*AC1565+Z1565*AC1568-Y1565*AD1565-AA1565*AD1568</f>
        <v>5.7605184481526823</v>
      </c>
      <c r="AI1565" s="9">
        <f t="shared" ref="AI1565" si="7064">(X1565*AD1565+Y1565*AC1565+Z1565*AD1568+AA1565*AC1568)</f>
        <v>0</v>
      </c>
      <c r="AJ1565" s="2">
        <f t="shared" ref="AJ1565" si="7065">X1565*AE1565+Z1565*AE1568-Y1565*AF1565-AA1565*AF1568</f>
        <v>0</v>
      </c>
      <c r="AK1565" s="8">
        <f t="shared" ref="AK1565" si="7066">(X1565*AF1565+Y1565*AE1565+Z1565*AF1568+AA1565*AE1568)</f>
        <v>20.042865838264376</v>
      </c>
      <c r="AM1565" s="26">
        <f t="shared" ref="AM1565" si="7067">20*LOG((2*$AH$9)/(($AH$9*AH1565+AJ1565+$AH$9*AH1568+AJ1568)^2+($AH$9*AI1565+AK1565+$AH$9*AI1568+AK1568)^2)^0.5)</f>
        <v>-31.520986378935277</v>
      </c>
      <c r="AO1565" s="133">
        <f t="shared" ref="AO1565" si="7068">((AI1565^2+AJ1565^2+AK1565^2+AL1565^2)/(AI1568^2+AJ1568^2+AK1568^2+AL1568^2))^0.5</f>
        <v>0.27686528825563284</v>
      </c>
      <c r="AP1565" s="13"/>
      <c r="AQ1565" s="32"/>
      <c r="AR1565" s="32"/>
      <c r="AS1565" s="32"/>
      <c r="AT1565" s="32"/>
    </row>
    <row r="1566" spans="2:46" ht="18.649999999999999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O1566" s="134"/>
      <c r="AP1566" s="33"/>
      <c r="AQ1566" s="32"/>
      <c r="AR1566" s="32"/>
      <c r="AS1566" s="32"/>
      <c r="AT1566" s="32"/>
    </row>
    <row r="1567" spans="2:46" ht="18.649999999999999" customHeight="1" thickBot="1">
      <c r="D1567" s="209" t="s">
        <v>66</v>
      </c>
      <c r="E1567" s="210"/>
      <c r="F1567" s="211" t="s">
        <v>67</v>
      </c>
      <c r="G1567" s="212"/>
      <c r="H1567" s="204"/>
      <c r="I1567" s="209" t="s">
        <v>68</v>
      </c>
      <c r="J1567" s="210"/>
      <c r="K1567" s="211" t="s">
        <v>69</v>
      </c>
      <c r="L1567" s="212"/>
      <c r="N1567" s="213" t="s">
        <v>70</v>
      </c>
      <c r="O1567" s="214"/>
      <c r="P1567" s="215" t="s">
        <v>71</v>
      </c>
      <c r="Q1567" s="216"/>
      <c r="S1567" s="209" t="s">
        <v>72</v>
      </c>
      <c r="T1567" s="210"/>
      <c r="U1567" s="211" t="s">
        <v>73</v>
      </c>
      <c r="V1567" s="212"/>
      <c r="W1567" s="22"/>
      <c r="X1567" s="213" t="s">
        <v>74</v>
      </c>
      <c r="Y1567" s="214"/>
      <c r="Z1567" s="215" t="s">
        <v>75</v>
      </c>
      <c r="AA1567" s="216"/>
      <c r="AB1567" s="22"/>
      <c r="AC1567" s="209" t="s">
        <v>76</v>
      </c>
      <c r="AD1567" s="210"/>
      <c r="AE1567" s="211" t="s">
        <v>77</v>
      </c>
      <c r="AF1567" s="212"/>
      <c r="AG1567" s="22"/>
      <c r="AH1567" s="213" t="s">
        <v>78</v>
      </c>
      <c r="AI1567" s="214"/>
      <c r="AJ1567" s="215" t="s">
        <v>79</v>
      </c>
      <c r="AK1567" s="216"/>
      <c r="AL1567" s="22"/>
      <c r="AM1567" s="44" t="s">
        <v>6</v>
      </c>
      <c r="AO1567" s="135" t="s">
        <v>42</v>
      </c>
      <c r="AP1567" s="33"/>
      <c r="AQ1567" s="32"/>
      <c r="AR1567" s="32"/>
      <c r="AS1567" s="32"/>
      <c r="AT1567" s="32"/>
    </row>
    <row r="1568" spans="2:46" ht="18.649999999999999" customHeight="1" thickTop="1" thickBot="1">
      <c r="D1568" s="1">
        <v>0</v>
      </c>
      <c r="E1568" s="8">
        <f t="shared" ref="E1568" si="7069">$E$9*$B1565</f>
        <v>2.5388608000000006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7070">D1568*I1565+F1568*I1568-E1568*J1565-G1568*J1568</f>
        <v>0</v>
      </c>
      <c r="O1568" s="9">
        <f t="shared" ref="O1568" si="7071">(D1568*J1565+E1568*I1565+F1568*J1568+G1568*I1568)</f>
        <v>2.5388608000000006</v>
      </c>
      <c r="P1568" s="2">
        <f t="shared" ref="P1568" si="7072">D1568*K1565+F1568*K1568-E1568*L1565-G1568*L1568</f>
        <v>3.2309234424766653</v>
      </c>
      <c r="Q1568" s="8">
        <f t="shared" ref="Q1568" si="7073">(D1568*L1565+E1568*K1565+F1568*L1568+G1568*K1568)</f>
        <v>0</v>
      </c>
      <c r="S1568" s="1">
        <v>0</v>
      </c>
      <c r="T1568" s="8">
        <f t="shared" ref="T1568" si="7074">$T$9*$B1565</f>
        <v>5.4176192000000007</v>
      </c>
      <c r="U1568" s="2">
        <v>1</v>
      </c>
      <c r="V1568" s="8">
        <v>0</v>
      </c>
      <c r="X1568" s="1">
        <f t="shared" ref="X1568" si="7075">N1568*S1565+P1568*S1568-O1568*T1565-Q1568*T1568</f>
        <v>0</v>
      </c>
      <c r="Y1568" s="9">
        <f t="shared" ref="Y1568" si="7076">(N1568*T1565+O1568*S1565+P1568*T1568+Q1568*S1568)</f>
        <v>20.042773675691681</v>
      </c>
      <c r="Z1568" s="2">
        <f t="shared" ref="Z1568" si="7077">N1568*U1565+P1568*U1568-O1568*V1565-Q1568*V1568</f>
        <v>3.2309234424766653</v>
      </c>
      <c r="AA1568" s="8">
        <f t="shared" ref="AA1568" si="7078">(N1568*V1565+O1568*U1565+P1568*V1568+Q1568*U1568)</f>
        <v>0</v>
      </c>
      <c r="AB1568" s="22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7079">X1568*AC1565+Z1568*AC1568-Y1568*AD1565-AA1568*AD1568</f>
        <v>0</v>
      </c>
      <c r="AI1568" s="9">
        <f t="shared" ref="AI1568" si="7080">(X1568*AD1565+Y1568*AC1565+Z1568*AD1568+AA1568*AC1568)</f>
        <v>20.042773675691681</v>
      </c>
      <c r="AJ1568" s="2">
        <f t="shared" ref="AJ1568" si="7081">X1568*AE1565+Z1568*AE1568-Y1568*AF1565-AA1568*AF1568</f>
        <v>-69.562249893859615</v>
      </c>
      <c r="AK1568" s="8">
        <f t="shared" ref="AK1568" si="7082">(X1568*AF1565+Y1568*AE1565+Z1568*AF1568+AA1568*AE1568)</f>
        <v>0</v>
      </c>
      <c r="AM1568" s="45">
        <f t="shared" ref="AM1568" si="7083">(180/PI())*ATAN(-1*(($AH$9*AJ1565+AL1565+$AH$9*AJ1568+AL1568)/($AH$9*AI1565+AK1565+$AH$9*AI1568+AK1568)))</f>
        <v>60.047060098671224</v>
      </c>
      <c r="AO1568" s="206">
        <f t="shared" ref="AO1568" si="7084">20*LOG(((($AH$9*AH1565+AJ1565-$AH$9*AH1568-AJ1568)^2+($AH$9*AI1565+AK1565-$AH$9*AI1568-AK1568)^2)/(($AH$9*AH1565+AJ1565+$AH$9*AH1568+AJ1568)^2+($AH$9*AI1565+AK1565+$AH$9*AI1568+AK1568)^2))^0.5)</f>
        <v>-3.0608264507378585E-3</v>
      </c>
      <c r="AP1568" s="33"/>
      <c r="AQ1568" s="32"/>
      <c r="AR1568" s="32"/>
      <c r="AS1568" s="32"/>
      <c r="AT1568" s="32"/>
    </row>
    <row r="1569" spans="2:46" ht="18.649999999999999" customHeight="1">
      <c r="AO1569" s="33"/>
      <c r="AP1569" s="33"/>
    </row>
    <row r="1570" spans="2:46" ht="18.649999999999999" customHeight="1" thickBot="1">
      <c r="D1570" s="22" t="s">
        <v>80</v>
      </c>
      <c r="E1570" s="22"/>
      <c r="F1570" s="22"/>
      <c r="G1570" s="22"/>
      <c r="H1570" s="22"/>
      <c r="I1570" s="22" t="s">
        <v>81</v>
      </c>
      <c r="J1570" s="22"/>
      <c r="K1570" s="22"/>
      <c r="L1570" s="22"/>
      <c r="M1570" s="23"/>
      <c r="N1570" s="23"/>
      <c r="O1570" s="24" t="s">
        <v>82</v>
      </c>
      <c r="P1570" s="23"/>
      <c r="Q1570" s="23"/>
      <c r="R1570" s="23"/>
      <c r="S1570" s="22"/>
      <c r="T1570" s="22" t="s">
        <v>83</v>
      </c>
      <c r="U1570" s="23"/>
      <c r="V1570" s="23"/>
      <c r="W1570" s="23"/>
      <c r="X1570" s="23"/>
      <c r="Y1570" s="24" t="s">
        <v>84</v>
      </c>
      <c r="Z1570" s="23"/>
      <c r="AA1570" s="23"/>
      <c r="AB1570" s="23"/>
      <c r="AC1570" s="24" t="s">
        <v>85</v>
      </c>
      <c r="AD1570" s="22"/>
      <c r="AE1570" s="22"/>
      <c r="AF1570" s="22"/>
      <c r="AG1570" s="22"/>
      <c r="AH1570" s="23"/>
      <c r="AI1570" s="24" t="s">
        <v>86</v>
      </c>
      <c r="AJ1570" s="23"/>
      <c r="AK1570" s="23"/>
      <c r="AL1570" s="22"/>
    </row>
    <row r="1571" spans="2:46" ht="18.649999999999999" customHeight="1" thickBot="1">
      <c r="B1571" s="11"/>
      <c r="D1571" s="217" t="s">
        <v>55</v>
      </c>
      <c r="E1571" s="218"/>
      <c r="F1571" s="219" t="s">
        <v>56</v>
      </c>
      <c r="G1571" s="220"/>
      <c r="H1571" s="204"/>
      <c r="I1571" s="217" t="s">
        <v>87</v>
      </c>
      <c r="J1571" s="218"/>
      <c r="K1571" s="219" t="s">
        <v>88</v>
      </c>
      <c r="L1571" s="220"/>
      <c r="M1571" s="23"/>
      <c r="N1571" s="213" t="s">
        <v>57</v>
      </c>
      <c r="O1571" s="214"/>
      <c r="P1571" s="215" t="s">
        <v>58</v>
      </c>
      <c r="Q1571" s="216"/>
      <c r="R1571" s="23"/>
      <c r="S1571" s="217" t="s">
        <v>59</v>
      </c>
      <c r="T1571" s="218"/>
      <c r="U1571" s="219" t="s">
        <v>60</v>
      </c>
      <c r="V1571" s="220"/>
      <c r="W1571" s="22"/>
      <c r="X1571" s="213" t="s">
        <v>61</v>
      </c>
      <c r="Y1571" s="214"/>
      <c r="Z1571" s="215" t="s">
        <v>62</v>
      </c>
      <c r="AA1571" s="216"/>
      <c r="AB1571" s="22"/>
      <c r="AC1571" s="217" t="s">
        <v>63</v>
      </c>
      <c r="AD1571" s="218"/>
      <c r="AE1571" s="219" t="s">
        <v>89</v>
      </c>
      <c r="AF1571" s="220"/>
      <c r="AG1571" s="22"/>
      <c r="AH1571" s="213" t="s">
        <v>64</v>
      </c>
      <c r="AI1571" s="214"/>
      <c r="AJ1571" s="215" t="s">
        <v>65</v>
      </c>
      <c r="AK1571" s="216"/>
      <c r="AL1571" s="22"/>
      <c r="AM1571" s="25" t="s">
        <v>2</v>
      </c>
      <c r="AO1571" s="132" t="s">
        <v>41</v>
      </c>
      <c r="AQ1571" s="32"/>
      <c r="AR1571" s="32"/>
      <c r="AS1571" s="32"/>
      <c r="AT1571" s="32"/>
    </row>
    <row r="1572" spans="2:46" ht="18.649999999999999" customHeight="1" thickTop="1" thickBot="1">
      <c r="B1572" s="36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9">
        <f t="shared" ref="L1572" si="7085">IF(0=(1-$J$9*$K$9*$B1572^2),10^14,$B1572*$K$9/(1-$J$9*$K$9*$B1572^2))</f>
        <v>-0.87323137887000357</v>
      </c>
      <c r="N1572" s="1">
        <f t="shared" ref="N1572" si="7086">D1572*I1572+F1572*I1575-E1572*J1572-G1572*J1575</f>
        <v>1</v>
      </c>
      <c r="O1572" s="9">
        <f t="shared" ref="O1572" si="7087">(D1572*J1572+E1572*I1572+F1572*J1575+G1572*I1575)</f>
        <v>0</v>
      </c>
      <c r="P1572" s="2">
        <f t="shared" ref="P1572" si="7088">D1572*K1572+F1572*K1575-E1572*L1572-G1572*L1575</f>
        <v>0</v>
      </c>
      <c r="Q1572" s="8">
        <f t="shared" ref="Q1572" si="7089">(D1572*L1572+E1572*K1572+F1572*L1575+G1572*K1575)</f>
        <v>-0.87323137887000357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7090">N1572*S1572+P1572*S1575-O1572*T1572-Q1572*T1575</f>
        <v>5.7519548836916794</v>
      </c>
      <c r="Y1572" s="9">
        <f t="shared" ref="Y1572" si="7091">(N1572*T1572+O1572*S1572+P1572*T1575+Q1572*S1575)</f>
        <v>0</v>
      </c>
      <c r="Z1572" s="2">
        <f t="shared" ref="Z1572" si="7092">N1572*U1572+P1572*U1575-O1572*V1572-Q1572*V1575</f>
        <v>0</v>
      </c>
      <c r="AA1572" s="8">
        <f t="shared" ref="AA1572" si="7093">(N1572*V1572+O1572*U1572+P1572*V1575+Q1572*U1575)</f>
        <v>-0.87323137887000357</v>
      </c>
      <c r="AB1572" s="22"/>
      <c r="AC1572" s="1">
        <v>1</v>
      </c>
      <c r="AD1572" s="9">
        <v>0</v>
      </c>
      <c r="AE1572" s="2">
        <v>0</v>
      </c>
      <c r="AF1572" s="9">
        <f t="shared" ref="AF1572" si="7094">$B1572*$AE$9</f>
        <v>3.6481050000000002</v>
      </c>
      <c r="AH1572" s="1">
        <f t="shared" ref="AH1572" si="7095">X1572*AC1572+Z1572*AC1575-Y1572*AD1572-AA1572*AD1575</f>
        <v>5.7519548836916794</v>
      </c>
      <c r="AI1572" s="9">
        <f t="shared" ref="AI1572" si="7096">(X1572*AD1572+Y1572*AC1572+Z1572*AD1575+AA1572*AC1575)</f>
        <v>0</v>
      </c>
      <c r="AJ1572" s="2">
        <f t="shared" ref="AJ1572" si="7097">X1572*AE1572+Z1572*AE1575-Y1572*AF1572-AA1572*AF1575</f>
        <v>0</v>
      </c>
      <c r="AK1572" s="8">
        <f t="shared" ref="AK1572" si="7098">(X1572*AF1572+Y1572*AE1572+Z1572*AF1575+AA1572*AE1575)</f>
        <v>20.110503992100032</v>
      </c>
      <c r="AM1572" s="26">
        <f t="shared" ref="AM1572" si="7099">20*LOG((2*$AH$9)/(($AH$9*AH1572+AJ1572+$AH$9*AH1575+AJ1575)^2+($AH$9*AI1572+AK1572+$AH$9*AI1575+AK1575)^2)^0.5)</f>
        <v>-31.58609926866113</v>
      </c>
      <c r="AO1572" s="133">
        <f t="shared" ref="AO1572" si="7100">((AI1572^2+AJ1572^2+AK1572^2+AL1572^2)/(AI1575^2+AJ1575^2+AK1575^2+AL1575^2))^0.5</f>
        <v>0.2756217620802513</v>
      </c>
      <c r="AP1572" s="13"/>
      <c r="AQ1572" s="32"/>
      <c r="AR1572" s="32"/>
      <c r="AS1572" s="32"/>
      <c r="AT1572" s="32"/>
    </row>
    <row r="1573" spans="2:46" ht="18.649999999999999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O1573" s="134"/>
      <c r="AP1573" s="33"/>
      <c r="AQ1573" s="32"/>
      <c r="AR1573" s="32"/>
      <c r="AS1573" s="32"/>
      <c r="AT1573" s="32"/>
    </row>
    <row r="1574" spans="2:46" ht="18.649999999999999" customHeight="1" thickBot="1">
      <c r="D1574" s="209" t="s">
        <v>66</v>
      </c>
      <c r="E1574" s="210"/>
      <c r="F1574" s="211" t="s">
        <v>67</v>
      </c>
      <c r="G1574" s="212"/>
      <c r="H1574" s="204"/>
      <c r="I1574" s="209" t="s">
        <v>68</v>
      </c>
      <c r="J1574" s="210"/>
      <c r="K1574" s="211" t="s">
        <v>69</v>
      </c>
      <c r="L1574" s="212"/>
      <c r="N1574" s="213" t="s">
        <v>70</v>
      </c>
      <c r="O1574" s="214"/>
      <c r="P1574" s="215" t="s">
        <v>71</v>
      </c>
      <c r="Q1574" s="216"/>
      <c r="S1574" s="209" t="s">
        <v>72</v>
      </c>
      <c r="T1574" s="210"/>
      <c r="U1574" s="211" t="s">
        <v>73</v>
      </c>
      <c r="V1574" s="212"/>
      <c r="W1574" s="22"/>
      <c r="X1574" s="213" t="s">
        <v>74</v>
      </c>
      <c r="Y1574" s="214"/>
      <c r="Z1574" s="215" t="s">
        <v>75</v>
      </c>
      <c r="AA1574" s="216"/>
      <c r="AB1574" s="22"/>
      <c r="AC1574" s="209" t="s">
        <v>76</v>
      </c>
      <c r="AD1574" s="210"/>
      <c r="AE1574" s="211" t="s">
        <v>77</v>
      </c>
      <c r="AF1574" s="212"/>
      <c r="AG1574" s="22"/>
      <c r="AH1574" s="213" t="s">
        <v>78</v>
      </c>
      <c r="AI1574" s="214"/>
      <c r="AJ1574" s="215" t="s">
        <v>79</v>
      </c>
      <c r="AK1574" s="216"/>
      <c r="AL1574" s="22"/>
      <c r="AM1574" s="44" t="s">
        <v>6</v>
      </c>
      <c r="AO1574" s="135" t="s">
        <v>42</v>
      </c>
      <c r="AP1574" s="33"/>
      <c r="AQ1574" s="32"/>
      <c r="AR1574" s="32"/>
      <c r="AS1574" s="32"/>
      <c r="AT1574" s="32"/>
    </row>
    <row r="1575" spans="2:46" ht="18.649999999999999" customHeight="1" thickTop="1" thickBot="1">
      <c r="D1575" s="1">
        <v>0</v>
      </c>
      <c r="E1575" s="8">
        <f t="shared" ref="E1575" si="7101">$E$9*$B1572</f>
        <v>2.5501950000000004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7102">D1575*I1572+F1575*I1575-E1575*J1572-G1575*J1575</f>
        <v>0</v>
      </c>
      <c r="O1575" s="9">
        <f t="shared" ref="O1575" si="7103">(D1575*J1572+E1575*I1572+F1575*J1575+G1575*I1575)</f>
        <v>2.5501950000000004</v>
      </c>
      <c r="P1575" s="2">
        <f t="shared" ref="P1575" si="7104">D1575*K1572+F1575*K1575-E1575*L1572-G1575*L1575</f>
        <v>3.226910296237389</v>
      </c>
      <c r="Q1575" s="8">
        <f t="shared" ref="Q1575" si="7105">(D1575*L1572+E1575*K1572+F1575*L1575+G1575*K1575)</f>
        <v>0</v>
      </c>
      <c r="S1575" s="1">
        <v>0</v>
      </c>
      <c r="T1575" s="8">
        <f t="shared" ref="T1575" si="7106">$T$9*$B1572</f>
        <v>5.4418049999999996</v>
      </c>
      <c r="U1575" s="2">
        <v>1</v>
      </c>
      <c r="V1575" s="8">
        <v>0</v>
      </c>
      <c r="X1575" s="1">
        <f t="shared" ref="X1575" si="7107">N1575*S1572+P1575*S1575-O1575*T1572-Q1575*T1575</f>
        <v>0</v>
      </c>
      <c r="Y1575" s="9">
        <f t="shared" ref="Y1575" si="7108">(N1575*T1572+O1575*S1572+P1575*T1575+Q1575*S1575)</f>
        <v>20.110411584616102</v>
      </c>
      <c r="Z1575" s="2">
        <f t="shared" ref="Z1575" si="7109">N1575*U1572+P1575*U1575-O1575*V1572-Q1575*V1575</f>
        <v>3.226910296237389</v>
      </c>
      <c r="AA1575" s="8">
        <f t="shared" ref="AA1575" si="7110">(N1575*V1572+O1575*U1572+P1575*V1575+Q1575*U1575)</f>
        <v>0</v>
      </c>
      <c r="AB1575" s="22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7111">X1575*AC1572+Z1575*AC1575-Y1575*AD1572-AA1575*AD1575</f>
        <v>0</v>
      </c>
      <c r="AI1575" s="9">
        <f t="shared" ref="AI1575" si="7112">(X1575*AD1572+Y1575*AC1572+Z1575*AD1575+AA1575*AC1575)</f>
        <v>20.110411584616102</v>
      </c>
      <c r="AJ1575" s="2">
        <f t="shared" ref="AJ1575" si="7113">X1575*AE1572+Z1575*AE1575-Y1575*AF1572-AA1575*AF1575</f>
        <v>-70.137982757658534</v>
      </c>
      <c r="AK1575" s="8">
        <f t="shared" ref="AK1575" si="7114">(X1575*AF1572+Y1575*AE1572+Z1575*AF1575+AA1575*AE1575)</f>
        <v>0</v>
      </c>
      <c r="AM1575" s="45">
        <f t="shared" ref="AM1575" si="7115">(180/PI())*ATAN(-1*(($AH$9*AJ1572+AL1572+$AH$9*AJ1575+AL1575)/($AH$9*AI1572+AK1572+$AH$9*AI1575+AK1575)))</f>
        <v>60.167706892908676</v>
      </c>
      <c r="AO1575" s="206">
        <f t="shared" ref="AO1575" si="7116">20*LOG(((($AH$9*AH1572+AJ1572-$AH$9*AH1575-AJ1575)^2+($AH$9*AI1572+AK1572-$AH$9*AI1575-AK1575)^2)/(($AH$9*AH1572+AJ1572+$AH$9*AH1575+AJ1575)^2+($AH$9*AI1572+AK1572+$AH$9*AI1575+AK1575)^2))^0.5)</f>
        <v>-3.0152625854113126E-3</v>
      </c>
      <c r="AP1575" s="33"/>
      <c r="AQ1575" s="32"/>
      <c r="AR1575" s="32"/>
      <c r="AS1575" s="32"/>
      <c r="AT1575" s="32"/>
    </row>
    <row r="1576" spans="2:46" ht="18.649999999999999" customHeight="1">
      <c r="AO1576" s="33"/>
      <c r="AP1576" s="33"/>
    </row>
    <row r="1577" spans="2:46" ht="18.649999999999999" customHeight="1" thickBot="1">
      <c r="D1577" s="22" t="s">
        <v>80</v>
      </c>
      <c r="E1577" s="22"/>
      <c r="F1577" s="22"/>
      <c r="G1577" s="22"/>
      <c r="H1577" s="22"/>
      <c r="I1577" s="22" t="s">
        <v>81</v>
      </c>
      <c r="J1577" s="22"/>
      <c r="K1577" s="22"/>
      <c r="L1577" s="22"/>
      <c r="M1577" s="23"/>
      <c r="N1577" s="23"/>
      <c r="O1577" s="24" t="s">
        <v>82</v>
      </c>
      <c r="P1577" s="23"/>
      <c r="Q1577" s="23"/>
      <c r="R1577" s="23"/>
      <c r="S1577" s="22"/>
      <c r="T1577" s="22" t="s">
        <v>83</v>
      </c>
      <c r="U1577" s="23"/>
      <c r="V1577" s="23"/>
      <c r="W1577" s="23"/>
      <c r="X1577" s="23"/>
      <c r="Y1577" s="24" t="s">
        <v>84</v>
      </c>
      <c r="Z1577" s="23"/>
      <c r="AA1577" s="23"/>
      <c r="AB1577" s="23"/>
      <c r="AC1577" s="24" t="s">
        <v>85</v>
      </c>
      <c r="AD1577" s="22"/>
      <c r="AE1577" s="22"/>
      <c r="AF1577" s="22"/>
      <c r="AG1577" s="22"/>
      <c r="AH1577" s="23"/>
      <c r="AI1577" s="24" t="s">
        <v>86</v>
      </c>
      <c r="AJ1577" s="23"/>
      <c r="AK1577" s="23"/>
      <c r="AL1577" s="22"/>
    </row>
    <row r="1578" spans="2:46" ht="18.649999999999999" customHeight="1" thickBot="1">
      <c r="B1578" s="11"/>
      <c r="D1578" s="217" t="s">
        <v>55</v>
      </c>
      <c r="E1578" s="218"/>
      <c r="F1578" s="219" t="s">
        <v>56</v>
      </c>
      <c r="G1578" s="220"/>
      <c r="H1578" s="204"/>
      <c r="I1578" s="217" t="s">
        <v>87</v>
      </c>
      <c r="J1578" s="218"/>
      <c r="K1578" s="219" t="s">
        <v>88</v>
      </c>
      <c r="L1578" s="220"/>
      <c r="M1578" s="23"/>
      <c r="N1578" s="213" t="s">
        <v>57</v>
      </c>
      <c r="O1578" s="214"/>
      <c r="P1578" s="215" t="s">
        <v>58</v>
      </c>
      <c r="Q1578" s="216"/>
      <c r="R1578" s="23"/>
      <c r="S1578" s="217" t="s">
        <v>59</v>
      </c>
      <c r="T1578" s="218"/>
      <c r="U1578" s="219" t="s">
        <v>60</v>
      </c>
      <c r="V1578" s="220"/>
      <c r="W1578" s="22"/>
      <c r="X1578" s="213" t="s">
        <v>61</v>
      </c>
      <c r="Y1578" s="214"/>
      <c r="Z1578" s="215" t="s">
        <v>62</v>
      </c>
      <c r="AA1578" s="216"/>
      <c r="AB1578" s="22"/>
      <c r="AC1578" s="217" t="s">
        <v>63</v>
      </c>
      <c r="AD1578" s="218"/>
      <c r="AE1578" s="219" t="s">
        <v>89</v>
      </c>
      <c r="AF1578" s="220"/>
      <c r="AG1578" s="22"/>
      <c r="AH1578" s="213" t="s">
        <v>64</v>
      </c>
      <c r="AI1578" s="214"/>
      <c r="AJ1578" s="215" t="s">
        <v>65</v>
      </c>
      <c r="AK1578" s="216"/>
      <c r="AL1578" s="22"/>
      <c r="AM1578" s="25" t="s">
        <v>2</v>
      </c>
      <c r="AO1578" s="132" t="s">
        <v>41</v>
      </c>
      <c r="AQ1578" s="32"/>
      <c r="AR1578" s="32"/>
      <c r="AS1578" s="32"/>
      <c r="AT1578" s="32"/>
    </row>
    <row r="1579" spans="2:46" ht="18.649999999999999" customHeight="1" thickTop="1" thickBot="1">
      <c r="B1579" s="36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9">
        <f t="shared" ref="L1579" si="7117">IF(0=(1-$J$9*$K$9*$B1579^2),10^14,$B1579*$K$9/(1-$J$9*$K$9*$B1579^2))</f>
        <v>-0.86782708997343183</v>
      </c>
      <c r="N1579" s="1">
        <f t="shared" ref="N1579" si="7118">D1579*I1579+F1579*I1582-E1579*J1579-G1579*J1582</f>
        <v>1</v>
      </c>
      <c r="O1579" s="9">
        <f t="shared" ref="O1579" si="7119">(D1579*J1579+E1579*I1579+F1579*J1582+G1579*I1582)</f>
        <v>0</v>
      </c>
      <c r="P1579" s="2">
        <f t="shared" ref="P1579" si="7120">D1579*K1579+F1579*K1582-E1579*L1579-G1579*L1582</f>
        <v>0</v>
      </c>
      <c r="Q1579" s="8">
        <f t="shared" ref="Q1579" si="7121">(D1579*L1579+E1579*K1579+F1579*L1582+G1579*K1582)</f>
        <v>-0.86782708997343183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7122">N1579*S1579+P1579*S1582-O1579*T1579-Q1579*T1582</f>
        <v>5.7435348897855496</v>
      </c>
      <c r="Y1579" s="9">
        <f t="shared" ref="Y1579" si="7123">(N1579*T1579+O1579*S1579+P1579*T1582+Q1579*S1582)</f>
        <v>0</v>
      </c>
      <c r="Z1579" s="2">
        <f t="shared" ref="Z1579" si="7124">N1579*U1579+P1579*U1582-O1579*V1579-Q1579*V1582</f>
        <v>0</v>
      </c>
      <c r="AA1579" s="8">
        <f t="shared" ref="AA1579" si="7125">(N1579*V1579+O1579*U1579+P1579*V1582+Q1579*U1582)</f>
        <v>-0.86782708997343183</v>
      </c>
      <c r="AB1579" s="22"/>
      <c r="AC1579" s="1">
        <v>1</v>
      </c>
      <c r="AD1579" s="9">
        <v>0</v>
      </c>
      <c r="AE1579" s="2">
        <v>0</v>
      </c>
      <c r="AF1579" s="9">
        <f t="shared" ref="AF1579" si="7126">$B1579*$AE$9</f>
        <v>3.6643187999999998</v>
      </c>
      <c r="AH1579" s="1">
        <f t="shared" ref="AH1579" si="7127">X1579*AC1579+Z1579*AC1582-Y1579*AD1579-AA1579*AD1582</f>
        <v>5.7435348897855496</v>
      </c>
      <c r="AI1579" s="9">
        <f t="shared" ref="AI1579" si="7128">(X1579*AD1579+Y1579*AC1579+Z1579*AD1582+AA1579*AC1582)</f>
        <v>0</v>
      </c>
      <c r="AJ1579" s="2">
        <f t="shared" ref="AJ1579" si="7129">X1579*AE1579+Z1579*AE1582-Y1579*AF1579-AA1579*AF1582</f>
        <v>0</v>
      </c>
      <c r="AK1579" s="8">
        <f t="shared" ref="AK1579" si="7130">(X1579*AF1579+Y1579*AE1579+Z1579*AF1582+AA1579*AE1582)</f>
        <v>20.178315785123683</v>
      </c>
      <c r="AM1579" s="26">
        <f t="shared" ref="AM1579" si="7131">20*LOG((2*$AH$9)/(($AH$9*AH1579+AJ1579+$AH$9*AH1582+AJ1582)^2+($AH$9*AI1579+AK1579+$AH$9*AI1582+AK1582)^2)^0.5)</f>
        <v>-31.651057900562364</v>
      </c>
      <c r="AO1579" s="133">
        <f t="shared" ref="AO1579" si="7132">((AI1579^2+AJ1579^2+AK1579^2+AL1579^2)/(AI1582^2+AJ1582^2+AK1582^2+AL1582^2))^0.5</f>
        <v>0.27438940513421251</v>
      </c>
      <c r="AP1579" s="13"/>
      <c r="AQ1579" s="32"/>
      <c r="AR1579" s="32"/>
      <c r="AS1579" s="32"/>
      <c r="AT1579" s="32"/>
    </row>
    <row r="1580" spans="2:46" ht="18.649999999999999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O1580" s="134"/>
      <c r="AP1580" s="33"/>
      <c r="AQ1580" s="32"/>
      <c r="AR1580" s="32"/>
      <c r="AS1580" s="32"/>
      <c r="AT1580" s="32"/>
    </row>
    <row r="1581" spans="2:46" ht="18.649999999999999" customHeight="1" thickBot="1">
      <c r="D1581" s="209" t="s">
        <v>66</v>
      </c>
      <c r="E1581" s="210"/>
      <c r="F1581" s="211" t="s">
        <v>67</v>
      </c>
      <c r="G1581" s="212"/>
      <c r="H1581" s="204"/>
      <c r="I1581" s="209" t="s">
        <v>68</v>
      </c>
      <c r="J1581" s="210"/>
      <c r="K1581" s="211" t="s">
        <v>69</v>
      </c>
      <c r="L1581" s="212"/>
      <c r="N1581" s="213" t="s">
        <v>70</v>
      </c>
      <c r="O1581" s="214"/>
      <c r="P1581" s="215" t="s">
        <v>71</v>
      </c>
      <c r="Q1581" s="216"/>
      <c r="S1581" s="209" t="s">
        <v>72</v>
      </c>
      <c r="T1581" s="210"/>
      <c r="U1581" s="211" t="s">
        <v>73</v>
      </c>
      <c r="V1581" s="212"/>
      <c r="W1581" s="22"/>
      <c r="X1581" s="213" t="s">
        <v>74</v>
      </c>
      <c r="Y1581" s="214"/>
      <c r="Z1581" s="215" t="s">
        <v>75</v>
      </c>
      <c r="AA1581" s="216"/>
      <c r="AB1581" s="22"/>
      <c r="AC1581" s="209" t="s">
        <v>76</v>
      </c>
      <c r="AD1581" s="210"/>
      <c r="AE1581" s="211" t="s">
        <v>77</v>
      </c>
      <c r="AF1581" s="212"/>
      <c r="AG1581" s="22"/>
      <c r="AH1581" s="213" t="s">
        <v>78</v>
      </c>
      <c r="AI1581" s="214"/>
      <c r="AJ1581" s="215" t="s">
        <v>79</v>
      </c>
      <c r="AK1581" s="216"/>
      <c r="AL1581" s="22"/>
      <c r="AM1581" s="44" t="s">
        <v>6</v>
      </c>
      <c r="AO1581" s="135" t="s">
        <v>42</v>
      </c>
      <c r="AP1581" s="33"/>
      <c r="AQ1581" s="32"/>
      <c r="AR1581" s="32"/>
      <c r="AS1581" s="32"/>
      <c r="AT1581" s="32"/>
    </row>
    <row r="1582" spans="2:46" ht="18.649999999999999" customHeight="1" thickTop="1" thickBot="1">
      <c r="D1582" s="1">
        <v>0</v>
      </c>
      <c r="E1582" s="8">
        <f t="shared" ref="E1582" si="7133">$E$9*$B1579</f>
        <v>2.5615291999999998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7134">D1582*I1579+F1582*I1582-E1582*J1579-G1582*J1582</f>
        <v>0</v>
      </c>
      <c r="O1582" s="9">
        <f t="shared" ref="O1582" si="7135">(D1582*J1579+E1582*I1579+F1582*J1582+G1582*I1582)</f>
        <v>2.5615291999999998</v>
      </c>
      <c r="P1582" s="2">
        <f t="shared" ref="P1582" si="7136">D1582*K1579+F1582*K1582-E1582*L1579-G1582*L1582</f>
        <v>3.2229644315179726</v>
      </c>
      <c r="Q1582" s="8">
        <f t="shared" ref="Q1582" si="7137">(D1582*L1579+E1582*K1579+F1582*L1582+G1582*K1582)</f>
        <v>0</v>
      </c>
      <c r="S1582" s="1">
        <v>0</v>
      </c>
      <c r="T1582" s="8">
        <f t="shared" ref="T1582" si="7138">$T$9*$B1579</f>
        <v>5.4659907999999993</v>
      </c>
      <c r="U1582" s="2">
        <v>1</v>
      </c>
      <c r="V1582" s="8">
        <v>0</v>
      </c>
      <c r="X1582" s="1">
        <f t="shared" ref="X1582" si="7139">N1582*S1579+P1582*S1582-O1582*T1579-Q1582*T1582</f>
        <v>0</v>
      </c>
      <c r="Y1582" s="9">
        <f t="shared" ref="Y1582" si="7140">(N1582*T1579+O1582*S1579+P1582*T1582+Q1582*S1582)</f>
        <v>20.178223131404465</v>
      </c>
      <c r="Z1582" s="2">
        <f t="shared" ref="Z1582" si="7141">N1582*U1579+P1582*U1582-O1582*V1579-Q1582*V1582</f>
        <v>3.2229644315179726</v>
      </c>
      <c r="AA1582" s="8">
        <f t="shared" ref="AA1582" si="7142">(N1582*V1579+O1582*U1579+P1582*V1582+Q1582*U1582)</f>
        <v>0</v>
      </c>
      <c r="AB1582" s="22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7143">X1582*AC1579+Z1582*AC1582-Y1582*AD1579-AA1582*AD1582</f>
        <v>0</v>
      </c>
      <c r="AI1582" s="9">
        <f t="shared" ref="AI1582" si="7144">(X1582*AD1579+Y1582*AC1579+Z1582*AD1582+AA1582*AC1582)</f>
        <v>20.178223131404465</v>
      </c>
      <c r="AJ1582" s="2">
        <f t="shared" ref="AJ1582" si="7145">X1582*AE1579+Z1582*AE1582-Y1582*AF1579-AA1582*AF1582</f>
        <v>-70.716477939482274</v>
      </c>
      <c r="AK1582" s="8">
        <f t="shared" ref="AK1582" si="7146">(X1582*AF1579+Y1582*AE1579+Z1582*AF1582+AA1582*AE1582)</f>
        <v>0</v>
      </c>
      <c r="AM1582" s="45">
        <f t="shared" ref="AM1582" si="7147">(180/PI())*ATAN(-1*(($AH$9*AJ1579+AL1579+$AH$9*AJ1582+AL1582)/($AH$9*AI1579+AK1579+$AH$9*AI1582+AK1582)))</f>
        <v>60.287425344021173</v>
      </c>
      <c r="AO1582" s="206">
        <f t="shared" ref="AO1582" si="7148">20*LOG(((($AH$9*AH1579+AJ1579-$AH$9*AH1582-AJ1582)^2+($AH$9*AI1579+AK1579-$AH$9*AI1582-AK1582)^2)/(($AH$9*AH1579+AJ1579+$AH$9*AH1582+AJ1582)^2+($AH$9*AI1579+AK1579+$AH$9*AI1582+AK1582)^2))^0.5)</f>
        <v>-2.9704827650776176E-3</v>
      </c>
      <c r="AP1582" s="33"/>
      <c r="AQ1582" s="32"/>
      <c r="AR1582" s="32"/>
      <c r="AS1582" s="32"/>
      <c r="AT1582" s="32"/>
    </row>
    <row r="1583" spans="2:46" ht="18.649999999999999" customHeight="1">
      <c r="AO1583" s="33"/>
      <c r="AP1583" s="33"/>
    </row>
    <row r="1584" spans="2:46" ht="18.649999999999999" customHeight="1" thickBot="1">
      <c r="D1584" s="22" t="s">
        <v>80</v>
      </c>
      <c r="E1584" s="22"/>
      <c r="F1584" s="22"/>
      <c r="G1584" s="22"/>
      <c r="H1584" s="22"/>
      <c r="I1584" s="22" t="s">
        <v>81</v>
      </c>
      <c r="J1584" s="22"/>
      <c r="K1584" s="22"/>
      <c r="L1584" s="22"/>
      <c r="M1584" s="23"/>
      <c r="N1584" s="23"/>
      <c r="O1584" s="24" t="s">
        <v>82</v>
      </c>
      <c r="P1584" s="23"/>
      <c r="Q1584" s="23"/>
      <c r="R1584" s="23"/>
      <c r="S1584" s="22"/>
      <c r="T1584" s="22" t="s">
        <v>83</v>
      </c>
      <c r="U1584" s="23"/>
      <c r="V1584" s="23"/>
      <c r="W1584" s="23"/>
      <c r="X1584" s="23"/>
      <c r="Y1584" s="24" t="s">
        <v>84</v>
      </c>
      <c r="Z1584" s="23"/>
      <c r="AA1584" s="23"/>
      <c r="AB1584" s="23"/>
      <c r="AC1584" s="24" t="s">
        <v>85</v>
      </c>
      <c r="AD1584" s="22"/>
      <c r="AE1584" s="22"/>
      <c r="AF1584" s="22"/>
      <c r="AG1584" s="22"/>
      <c r="AH1584" s="23"/>
      <c r="AI1584" s="24" t="s">
        <v>86</v>
      </c>
      <c r="AJ1584" s="23"/>
      <c r="AK1584" s="23"/>
      <c r="AL1584" s="22"/>
    </row>
    <row r="1585" spans="2:46" ht="18.649999999999999" customHeight="1" thickBot="1">
      <c r="B1585" s="11"/>
      <c r="D1585" s="217" t="s">
        <v>55</v>
      </c>
      <c r="E1585" s="218"/>
      <c r="F1585" s="219" t="s">
        <v>56</v>
      </c>
      <c r="G1585" s="220"/>
      <c r="H1585" s="204"/>
      <c r="I1585" s="217" t="s">
        <v>87</v>
      </c>
      <c r="J1585" s="218"/>
      <c r="K1585" s="219" t="s">
        <v>88</v>
      </c>
      <c r="L1585" s="220"/>
      <c r="M1585" s="23"/>
      <c r="N1585" s="213" t="s">
        <v>57</v>
      </c>
      <c r="O1585" s="214"/>
      <c r="P1585" s="215" t="s">
        <v>58</v>
      </c>
      <c r="Q1585" s="216"/>
      <c r="R1585" s="23"/>
      <c r="S1585" s="217" t="s">
        <v>59</v>
      </c>
      <c r="T1585" s="218"/>
      <c r="U1585" s="219" t="s">
        <v>60</v>
      </c>
      <c r="V1585" s="220"/>
      <c r="W1585" s="22"/>
      <c r="X1585" s="213" t="s">
        <v>61</v>
      </c>
      <c r="Y1585" s="214"/>
      <c r="Z1585" s="215" t="s">
        <v>62</v>
      </c>
      <c r="AA1585" s="216"/>
      <c r="AB1585" s="22"/>
      <c r="AC1585" s="217" t="s">
        <v>63</v>
      </c>
      <c r="AD1585" s="218"/>
      <c r="AE1585" s="219" t="s">
        <v>89</v>
      </c>
      <c r="AF1585" s="220"/>
      <c r="AG1585" s="22"/>
      <c r="AH1585" s="213" t="s">
        <v>64</v>
      </c>
      <c r="AI1585" s="214"/>
      <c r="AJ1585" s="215" t="s">
        <v>65</v>
      </c>
      <c r="AK1585" s="216"/>
      <c r="AL1585" s="22"/>
      <c r="AM1585" s="25" t="s">
        <v>2</v>
      </c>
      <c r="AO1585" s="132" t="s">
        <v>41</v>
      </c>
      <c r="AQ1585" s="32"/>
      <c r="AR1585" s="32"/>
      <c r="AS1585" s="32"/>
      <c r="AT1585" s="32"/>
    </row>
    <row r="1586" spans="2:46" ht="18.649999999999999" customHeight="1" thickTop="1" thickBot="1">
      <c r="B1586" s="36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9">
        <f t="shared" ref="L1586" si="7149">IF(0=(1-$J$9*$K$9*$B1586^2),10^14,$B1586*$K$9/(1-$J$9*$K$9*$B1586^2))</f>
        <v>-0.86249595835612813</v>
      </c>
      <c r="N1586" s="1">
        <f t="shared" ref="N1586" si="7150">D1586*I1586+F1586*I1589-E1586*J1586-G1586*J1589</f>
        <v>1</v>
      </c>
      <c r="O1586" s="9">
        <f t="shared" ref="O1586" si="7151">(D1586*J1586+E1586*I1586+F1586*J1589+G1586*I1589)</f>
        <v>0</v>
      </c>
      <c r="P1586" s="2">
        <f t="shared" ref="P1586" si="7152">D1586*K1586+F1586*K1589-E1586*L1586-G1586*L1589</f>
        <v>0</v>
      </c>
      <c r="Q1586" s="8">
        <f t="shared" ref="Q1586" si="7153">(D1586*L1586+E1586*K1586+F1586*L1589+G1586*K1589)</f>
        <v>-0.86249595835612813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7154">N1586*S1586+P1586*S1589-O1586*T1586-Q1586*T1589</f>
        <v>5.7352551281613886</v>
      </c>
      <c r="Y1586" s="9">
        <f t="shared" ref="Y1586" si="7155">(N1586*T1586+O1586*S1586+P1586*T1589+Q1586*S1589)</f>
        <v>0</v>
      </c>
      <c r="Z1586" s="2">
        <f t="shared" ref="Z1586" si="7156">N1586*U1586+P1586*U1589-O1586*V1586-Q1586*V1589</f>
        <v>0</v>
      </c>
      <c r="AA1586" s="8">
        <f t="shared" ref="AA1586" si="7157">(N1586*V1586+O1586*U1586+P1586*V1589+Q1586*U1589)</f>
        <v>-0.86249595835612813</v>
      </c>
      <c r="AB1586" s="22"/>
      <c r="AC1586" s="1">
        <v>1</v>
      </c>
      <c r="AD1586" s="9">
        <v>0</v>
      </c>
      <c r="AE1586" s="2">
        <v>0</v>
      </c>
      <c r="AF1586" s="9">
        <f t="shared" ref="AF1586" si="7158">$B1586*$AE$9</f>
        <v>3.6805326000000003</v>
      </c>
      <c r="AH1586" s="1">
        <f t="shared" ref="AH1586" si="7159">X1586*AC1586+Z1586*AC1589-Y1586*AD1586-AA1586*AD1589</f>
        <v>5.7352551281613886</v>
      </c>
      <c r="AI1586" s="9">
        <f t="shared" ref="AI1586" si="7160">(X1586*AD1586+Y1586*AC1586+Z1586*AD1589+AA1586*AC1589)</f>
        <v>0</v>
      </c>
      <c r="AJ1586" s="2">
        <f t="shared" ref="AJ1586" si="7161">X1586*AE1586+Z1586*AE1589-Y1586*AF1586-AA1586*AF1589</f>
        <v>0</v>
      </c>
      <c r="AK1586" s="8">
        <f t="shared" ref="AK1586" si="7162">(X1586*AF1586+Y1586*AE1586+Z1586*AF1589+AA1586*AE1589)</f>
        <v>20.246297510159042</v>
      </c>
      <c r="AM1586" s="26">
        <f t="shared" ref="AM1586" si="7163">20*LOG((2*$AH$9)/(($AH$9*AH1586+AJ1586+$AH$9*AH1589+AJ1589)^2+($AH$9*AI1586+AK1586+$AH$9*AI1589+AK1589)^2)^0.5)</f>
        <v>-31.715861316366517</v>
      </c>
      <c r="AO1586" s="133">
        <f t="shared" ref="AO1586" si="7164">((AI1586^2+AJ1586^2+AK1586^2+AL1586^2)/(AI1589^2+AJ1589^2+AK1589^2+AL1589^2))^0.5</f>
        <v>0.27316806705224811</v>
      </c>
      <c r="AP1586" s="13"/>
      <c r="AQ1586" s="32"/>
      <c r="AR1586" s="32"/>
      <c r="AS1586" s="32"/>
      <c r="AT1586" s="32"/>
    </row>
    <row r="1587" spans="2:46" ht="18.649999999999999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O1587" s="134"/>
      <c r="AP1587" s="33"/>
      <c r="AQ1587" s="32"/>
      <c r="AR1587" s="32"/>
      <c r="AS1587" s="32"/>
      <c r="AT1587" s="32"/>
    </row>
    <row r="1588" spans="2:46" ht="18.649999999999999" customHeight="1" thickBot="1">
      <c r="D1588" s="209" t="s">
        <v>66</v>
      </c>
      <c r="E1588" s="210"/>
      <c r="F1588" s="211" t="s">
        <v>67</v>
      </c>
      <c r="G1588" s="212"/>
      <c r="H1588" s="204"/>
      <c r="I1588" s="209" t="s">
        <v>68</v>
      </c>
      <c r="J1588" s="210"/>
      <c r="K1588" s="211" t="s">
        <v>69</v>
      </c>
      <c r="L1588" s="212"/>
      <c r="N1588" s="213" t="s">
        <v>70</v>
      </c>
      <c r="O1588" s="214"/>
      <c r="P1588" s="215" t="s">
        <v>71</v>
      </c>
      <c r="Q1588" s="216"/>
      <c r="S1588" s="209" t="s">
        <v>72</v>
      </c>
      <c r="T1588" s="210"/>
      <c r="U1588" s="211" t="s">
        <v>73</v>
      </c>
      <c r="V1588" s="212"/>
      <c r="W1588" s="22"/>
      <c r="X1588" s="213" t="s">
        <v>74</v>
      </c>
      <c r="Y1588" s="214"/>
      <c r="Z1588" s="215" t="s">
        <v>75</v>
      </c>
      <c r="AA1588" s="216"/>
      <c r="AB1588" s="22"/>
      <c r="AC1588" s="209" t="s">
        <v>76</v>
      </c>
      <c r="AD1588" s="210"/>
      <c r="AE1588" s="211" t="s">
        <v>77</v>
      </c>
      <c r="AF1588" s="212"/>
      <c r="AG1588" s="22"/>
      <c r="AH1588" s="213" t="s">
        <v>78</v>
      </c>
      <c r="AI1588" s="214"/>
      <c r="AJ1588" s="215" t="s">
        <v>79</v>
      </c>
      <c r="AK1588" s="216"/>
      <c r="AL1588" s="22"/>
      <c r="AM1588" s="44" t="s">
        <v>6</v>
      </c>
      <c r="AO1588" s="135" t="s">
        <v>42</v>
      </c>
      <c r="AP1588" s="33"/>
      <c r="AQ1588" s="32"/>
      <c r="AR1588" s="32"/>
      <c r="AS1588" s="32"/>
      <c r="AT1588" s="32"/>
    </row>
    <row r="1589" spans="2:46" ht="18.649999999999999" customHeight="1" thickTop="1" thickBot="1">
      <c r="D1589" s="1">
        <v>0</v>
      </c>
      <c r="E1589" s="8">
        <f t="shared" ref="E1589" si="7165">$E$9*$B1586</f>
        <v>2.5728634000000001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7166">D1589*I1586+F1589*I1589-E1589*J1586-G1589*J1589</f>
        <v>0</v>
      </c>
      <c r="O1589" s="9">
        <f t="shared" ref="O1589" si="7167">(D1589*J1586+E1589*I1586+F1589*J1589+G1589*I1589)</f>
        <v>2.5728634000000001</v>
      </c>
      <c r="P1589" s="2">
        <f t="shared" ref="P1589" si="7168">D1589*K1586+F1589*K1589-E1589*L1586-G1589*L1589</f>
        <v>3.2190842839024065</v>
      </c>
      <c r="Q1589" s="8">
        <f t="shared" ref="Q1589" si="7169">(D1589*L1586+E1589*K1586+F1589*L1589+G1589*K1589)</f>
        <v>0</v>
      </c>
      <c r="S1589" s="1">
        <v>0</v>
      </c>
      <c r="T1589" s="8">
        <f t="shared" ref="T1589" si="7170">$T$9*$B1586</f>
        <v>5.4901765999999999</v>
      </c>
      <c r="U1589" s="2">
        <v>1</v>
      </c>
      <c r="V1589" s="8">
        <v>0</v>
      </c>
      <c r="X1589" s="1">
        <f t="shared" ref="X1589" si="7171">N1589*S1586+P1589*S1589-O1589*T1586-Q1589*T1589</f>
        <v>0</v>
      </c>
      <c r="Y1589" s="9">
        <f t="shared" ref="Y1589" si="7172">(N1589*T1586+O1589*S1586+P1589*T1589+Q1589*S1589)</f>
        <v>20.246204608908748</v>
      </c>
      <c r="Z1589" s="2">
        <f t="shared" ref="Z1589" si="7173">N1589*U1586+P1589*U1589-O1589*V1586-Q1589*V1589</f>
        <v>3.2190842839024065</v>
      </c>
      <c r="AA1589" s="8">
        <f t="shared" ref="AA1589" si="7174">(N1589*V1586+O1589*U1586+P1589*V1589+Q1589*U1589)</f>
        <v>0</v>
      </c>
      <c r="AB1589" s="22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7175">X1589*AC1586+Z1589*AC1589-Y1589*AD1586-AA1589*AD1589</f>
        <v>0</v>
      </c>
      <c r="AI1589" s="9">
        <f t="shared" ref="AI1589" si="7176">(X1589*AD1586+Y1589*AC1586+Z1589*AD1589+AA1589*AC1589)</f>
        <v>20.246204608908748</v>
      </c>
      <c r="AJ1589" s="2">
        <f t="shared" ref="AJ1589" si="7177">X1589*AE1586+Z1589*AE1589-Y1589*AF1586-AA1589*AF1589</f>
        <v>-71.297731805456493</v>
      </c>
      <c r="AK1589" s="8">
        <f t="shared" ref="AK1589" si="7178">(X1589*AF1586+Y1589*AE1586+Z1589*AF1589+AA1589*AE1589)</f>
        <v>0</v>
      </c>
      <c r="AM1589" s="45">
        <f t="shared" ref="AM1589" si="7179">(180/PI())*ATAN(-1*(($AH$9*AJ1586+AL1586+$AH$9*AJ1589+AL1589)/($AH$9*AI1586+AK1586+$AH$9*AI1589+AK1589)))</f>
        <v>60.406225753915635</v>
      </c>
      <c r="AO1589" s="206">
        <f t="shared" ref="AO1589" si="7180">20*LOG(((($AH$9*AH1586+AJ1586-$AH$9*AH1589-AJ1589)^2+($AH$9*AI1586+AK1586-$AH$9*AI1589-AK1589)^2)/(($AH$9*AH1586+AJ1586+$AH$9*AH1589+AJ1589)^2+($AH$9*AI1586+AK1586+$AH$9*AI1589+AK1589)^2))^0.5)</f>
        <v>-2.9264728212572864E-3</v>
      </c>
      <c r="AP1589" s="33"/>
      <c r="AQ1589" s="32"/>
      <c r="AR1589" s="32"/>
      <c r="AS1589" s="32"/>
      <c r="AT1589" s="32"/>
    </row>
    <row r="1590" spans="2:46" ht="18.649999999999999" customHeight="1">
      <c r="AO1590" s="33"/>
      <c r="AP1590" s="33"/>
    </row>
    <row r="1591" spans="2:46" ht="18.649999999999999" customHeight="1" thickBot="1">
      <c r="D1591" s="22" t="s">
        <v>80</v>
      </c>
      <c r="E1591" s="22"/>
      <c r="F1591" s="22"/>
      <c r="G1591" s="22"/>
      <c r="H1591" s="22"/>
      <c r="I1591" s="22" t="s">
        <v>81</v>
      </c>
      <c r="J1591" s="22"/>
      <c r="K1591" s="22"/>
      <c r="L1591" s="22"/>
      <c r="M1591" s="23"/>
      <c r="N1591" s="23"/>
      <c r="O1591" s="24" t="s">
        <v>82</v>
      </c>
      <c r="P1591" s="23"/>
      <c r="Q1591" s="23"/>
      <c r="R1591" s="23"/>
      <c r="S1591" s="22"/>
      <c r="T1591" s="22" t="s">
        <v>83</v>
      </c>
      <c r="U1591" s="23"/>
      <c r="V1591" s="23"/>
      <c r="W1591" s="23"/>
      <c r="X1591" s="23"/>
      <c r="Y1591" s="24" t="s">
        <v>84</v>
      </c>
      <c r="Z1591" s="23"/>
      <c r="AA1591" s="23"/>
      <c r="AB1591" s="23"/>
      <c r="AC1591" s="24" t="s">
        <v>85</v>
      </c>
      <c r="AD1591" s="22"/>
      <c r="AE1591" s="22"/>
      <c r="AF1591" s="22"/>
      <c r="AG1591" s="22"/>
      <c r="AH1591" s="23"/>
      <c r="AI1591" s="24" t="s">
        <v>86</v>
      </c>
      <c r="AJ1591" s="23"/>
      <c r="AK1591" s="23"/>
      <c r="AL1591" s="22"/>
    </row>
    <row r="1592" spans="2:46" ht="18.649999999999999" customHeight="1" thickBot="1">
      <c r="B1592" s="11"/>
      <c r="D1592" s="217" t="s">
        <v>55</v>
      </c>
      <c r="E1592" s="218"/>
      <c r="F1592" s="219" t="s">
        <v>56</v>
      </c>
      <c r="G1592" s="220"/>
      <c r="H1592" s="204"/>
      <c r="I1592" s="217" t="s">
        <v>87</v>
      </c>
      <c r="J1592" s="218"/>
      <c r="K1592" s="219" t="s">
        <v>88</v>
      </c>
      <c r="L1592" s="220"/>
      <c r="M1592" s="23"/>
      <c r="N1592" s="213" t="s">
        <v>57</v>
      </c>
      <c r="O1592" s="214"/>
      <c r="P1592" s="215" t="s">
        <v>58</v>
      </c>
      <c r="Q1592" s="216"/>
      <c r="R1592" s="23"/>
      <c r="S1592" s="217" t="s">
        <v>59</v>
      </c>
      <c r="T1592" s="218"/>
      <c r="U1592" s="219" t="s">
        <v>60</v>
      </c>
      <c r="V1592" s="220"/>
      <c r="W1592" s="22"/>
      <c r="X1592" s="213" t="s">
        <v>61</v>
      </c>
      <c r="Y1592" s="214"/>
      <c r="Z1592" s="215" t="s">
        <v>62</v>
      </c>
      <c r="AA1592" s="216"/>
      <c r="AB1592" s="22"/>
      <c r="AC1592" s="217" t="s">
        <v>63</v>
      </c>
      <c r="AD1592" s="218"/>
      <c r="AE1592" s="219" t="s">
        <v>89</v>
      </c>
      <c r="AF1592" s="220"/>
      <c r="AG1592" s="22"/>
      <c r="AH1592" s="213" t="s">
        <v>64</v>
      </c>
      <c r="AI1592" s="214"/>
      <c r="AJ1592" s="215" t="s">
        <v>65</v>
      </c>
      <c r="AK1592" s="216"/>
      <c r="AL1592" s="22"/>
      <c r="AM1592" s="25" t="s">
        <v>2</v>
      </c>
      <c r="AO1592" s="132" t="s">
        <v>41</v>
      </c>
      <c r="AQ1592" s="32"/>
      <c r="AR1592" s="32"/>
      <c r="AS1592" s="32"/>
      <c r="AT1592" s="32"/>
    </row>
    <row r="1593" spans="2:46" ht="18.649999999999999" customHeight="1" thickTop="1" thickBot="1">
      <c r="B1593" s="36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9">
        <f t="shared" ref="L1593" si="7181">IF(0=(1-$J$9*$K$9*$B1593^2),10^14,$B1593*$K$9/(1-$J$9*$K$9*$B1593^2))</f>
        <v>-0.85723643418625406</v>
      </c>
      <c r="N1593" s="1">
        <f t="shared" ref="N1593" si="7182">D1593*I1593+F1593*I1596-E1593*J1593-G1593*J1596</f>
        <v>1</v>
      </c>
      <c r="O1593" s="9">
        <f t="shared" ref="O1593" si="7183">(D1593*J1593+E1593*I1593+F1593*J1596+G1593*I1596)</f>
        <v>0</v>
      </c>
      <c r="P1593" s="2">
        <f t="shared" ref="P1593" si="7184">D1593*K1593+F1593*K1596-E1593*L1593-G1593*L1596</f>
        <v>0</v>
      </c>
      <c r="Q1593" s="8">
        <f t="shared" ref="Q1593" si="7185">(D1593*L1593+E1593*K1593+F1593*L1596+G1593*K1596)</f>
        <v>-0.85723643418625406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7186">N1593*S1593+P1593*S1596-O1593*T1593-Q1593*T1596</f>
        <v>5.7271123605867533</v>
      </c>
      <c r="Y1593" s="9">
        <f t="shared" ref="Y1593" si="7187">(N1593*T1593+O1593*S1593+P1593*T1596+Q1593*S1596)</f>
        <v>0</v>
      </c>
      <c r="Z1593" s="2">
        <f t="shared" ref="Z1593" si="7188">N1593*U1593+P1593*U1596-O1593*V1593-Q1593*V1596</f>
        <v>0</v>
      </c>
      <c r="AA1593" s="8">
        <f t="shared" ref="AA1593" si="7189">(N1593*V1593+O1593*U1593+P1593*V1596+Q1593*U1596)</f>
        <v>-0.85723643418625406</v>
      </c>
      <c r="AB1593" s="22"/>
      <c r="AC1593" s="1">
        <v>1</v>
      </c>
      <c r="AD1593" s="9">
        <v>0</v>
      </c>
      <c r="AE1593" s="2">
        <v>0</v>
      </c>
      <c r="AF1593" s="9">
        <f t="shared" ref="AF1593" si="7190">$B1593*$AE$9</f>
        <v>3.6967463999999999</v>
      </c>
      <c r="AH1593" s="1">
        <f t="shared" ref="AH1593" si="7191">X1593*AC1593+Z1593*AC1596-Y1593*AD1593-AA1593*AD1596</f>
        <v>5.7271123605867533</v>
      </c>
      <c r="AI1593" s="9">
        <f t="shared" ref="AI1593" si="7192">(X1593*AD1593+Y1593*AC1593+Z1593*AD1596+AA1593*AC1596)</f>
        <v>0</v>
      </c>
      <c r="AJ1593" s="2">
        <f t="shared" ref="AJ1593" si="7193">X1593*AE1593+Z1593*AE1596-Y1593*AF1593-AA1593*AF1596</f>
        <v>0</v>
      </c>
      <c r="AK1593" s="8">
        <f t="shared" ref="AK1593" si="7194">(X1593*AF1593+Y1593*AE1593+Z1593*AF1596+AA1593*AE1596)</f>
        <v>20.314445567208328</v>
      </c>
      <c r="AM1593" s="26">
        <f t="shared" ref="AM1593" si="7195">20*LOG((2*$AH$9)/(($AH$9*AH1593+AJ1593+$AH$9*AH1596+AJ1596)^2+($AH$9*AI1593+AK1593+$AH$9*AI1596+AK1596)^2)^0.5)</f>
        <v>-31.780508625738445</v>
      </c>
      <c r="AO1593" s="133">
        <f t="shared" ref="AO1593" si="7196">((AI1593^2+AJ1593^2+AK1593^2+AL1593^2)/(AI1596^2+AJ1596^2+AK1596^2+AL1596^2))^0.5</f>
        <v>0.27195760016467035</v>
      </c>
      <c r="AP1593" s="13"/>
      <c r="AQ1593" s="32"/>
      <c r="AR1593" s="32"/>
      <c r="AS1593" s="32"/>
      <c r="AT1593" s="32"/>
    </row>
    <row r="1594" spans="2:46" ht="18.649999999999999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O1594" s="134"/>
      <c r="AP1594" s="33"/>
      <c r="AQ1594" s="32"/>
      <c r="AR1594" s="32"/>
      <c r="AS1594" s="32"/>
      <c r="AT1594" s="32"/>
    </row>
    <row r="1595" spans="2:46" ht="18.649999999999999" customHeight="1" thickBot="1">
      <c r="D1595" s="209" t="s">
        <v>66</v>
      </c>
      <c r="E1595" s="210"/>
      <c r="F1595" s="211" t="s">
        <v>67</v>
      </c>
      <c r="G1595" s="212"/>
      <c r="H1595" s="204"/>
      <c r="I1595" s="209" t="s">
        <v>68</v>
      </c>
      <c r="J1595" s="210"/>
      <c r="K1595" s="211" t="s">
        <v>69</v>
      </c>
      <c r="L1595" s="212"/>
      <c r="N1595" s="213" t="s">
        <v>70</v>
      </c>
      <c r="O1595" s="214"/>
      <c r="P1595" s="215" t="s">
        <v>71</v>
      </c>
      <c r="Q1595" s="216"/>
      <c r="S1595" s="209" t="s">
        <v>72</v>
      </c>
      <c r="T1595" s="210"/>
      <c r="U1595" s="211" t="s">
        <v>73</v>
      </c>
      <c r="V1595" s="212"/>
      <c r="W1595" s="22"/>
      <c r="X1595" s="213" t="s">
        <v>74</v>
      </c>
      <c r="Y1595" s="214"/>
      <c r="Z1595" s="215" t="s">
        <v>75</v>
      </c>
      <c r="AA1595" s="216"/>
      <c r="AB1595" s="22"/>
      <c r="AC1595" s="209" t="s">
        <v>76</v>
      </c>
      <c r="AD1595" s="210"/>
      <c r="AE1595" s="211" t="s">
        <v>77</v>
      </c>
      <c r="AF1595" s="212"/>
      <c r="AG1595" s="22"/>
      <c r="AH1595" s="213" t="s">
        <v>78</v>
      </c>
      <c r="AI1595" s="214"/>
      <c r="AJ1595" s="215" t="s">
        <v>79</v>
      </c>
      <c r="AK1595" s="216"/>
      <c r="AL1595" s="22"/>
      <c r="AM1595" s="44" t="s">
        <v>6</v>
      </c>
      <c r="AO1595" s="135" t="s">
        <v>42</v>
      </c>
      <c r="AP1595" s="33"/>
      <c r="AQ1595" s="32"/>
      <c r="AR1595" s="32"/>
      <c r="AS1595" s="32"/>
      <c r="AT1595" s="32"/>
    </row>
    <row r="1596" spans="2:46" ht="18.649999999999999" customHeight="1" thickTop="1" thickBot="1">
      <c r="D1596" s="1">
        <v>0</v>
      </c>
      <c r="E1596" s="8">
        <f t="shared" ref="E1596" si="7197">$E$9*$B1593</f>
        <v>2.5841976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7198">D1596*I1593+F1596*I1596-E1596*J1593-G1596*J1596</f>
        <v>0</v>
      </c>
      <c r="O1596" s="9">
        <f t="shared" ref="O1596" si="7199">(D1596*J1593+E1596*I1593+F1596*J1596+G1596*I1596)</f>
        <v>2.5841976</v>
      </c>
      <c r="P1596" s="2">
        <f t="shared" ref="P1596" si="7200">D1596*K1593+F1596*K1596-E1596*L1593-G1596*L1596</f>
        <v>3.2152683358566758</v>
      </c>
      <c r="Q1596" s="8">
        <f t="shared" ref="Q1596" si="7201">(D1596*L1593+E1596*K1593+F1596*L1596+G1596*K1596)</f>
        <v>0</v>
      </c>
      <c r="S1596" s="1">
        <v>0</v>
      </c>
      <c r="T1596" s="8">
        <f t="shared" ref="T1596" si="7202">$T$9*$B1593</f>
        <v>5.5143623999999996</v>
      </c>
      <c r="U1596" s="2">
        <v>1</v>
      </c>
      <c r="V1596" s="8">
        <v>0</v>
      </c>
      <c r="X1596" s="1">
        <f t="shared" ref="X1596" si="7203">N1596*S1593+P1596*S1596-O1596*T1593-Q1596*T1596</f>
        <v>0</v>
      </c>
      <c r="Y1596" s="9">
        <f t="shared" ref="Y1596" si="7204">(N1596*T1593+O1596*S1593+P1596*T1596+Q1596*S1596)</f>
        <v>20.314352417158624</v>
      </c>
      <c r="Z1596" s="2">
        <f t="shared" ref="Z1596" si="7205">N1596*U1593+P1596*U1596-O1596*V1593-Q1596*V1596</f>
        <v>3.2152683358566758</v>
      </c>
      <c r="AA1596" s="8">
        <f t="shared" ref="AA1596" si="7206">(N1596*V1593+O1596*U1593+P1596*V1596+Q1596*U1596)</f>
        <v>0</v>
      </c>
      <c r="AB1596" s="22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7207">X1596*AC1593+Z1596*AC1596-Y1596*AD1593-AA1596*AD1596</f>
        <v>0</v>
      </c>
      <c r="AI1596" s="9">
        <f t="shared" ref="AI1596" si="7208">(X1596*AD1593+Y1596*AC1593+Z1596*AD1596+AA1596*AC1596)</f>
        <v>20.314352417158624</v>
      </c>
      <c r="AJ1596" s="2">
        <f t="shared" ref="AJ1596" si="7209">X1596*AE1593+Z1596*AE1596-Y1596*AF1593-AA1596*AF1596</f>
        <v>-71.881740830605764</v>
      </c>
      <c r="AK1596" s="8">
        <f t="shared" ref="AK1596" si="7210">(X1596*AF1593+Y1596*AE1593+Z1596*AF1596+AA1596*AE1596)</f>
        <v>0</v>
      </c>
      <c r="AM1596" s="45">
        <f t="shared" ref="AM1596" si="7211">(180/PI())*ATAN(-1*(($AH$9*AJ1593+AL1593+$AH$9*AJ1596+AL1596)/($AH$9*AI1593+AK1593+$AH$9*AI1596+AK1596)))</f>
        <v>60.524118276278955</v>
      </c>
      <c r="AO1596" s="206">
        <f t="shared" ref="AO1596" si="7212">20*LOG(((($AH$9*AH1593+AJ1593-$AH$9*AH1596-AJ1596)^2+($AH$9*AI1593+AK1593-$AH$9*AI1596-AK1596)^2)/(($AH$9*AH1593+AJ1593+$AH$9*AH1596+AJ1596)^2+($AH$9*AI1593+AK1593+$AH$9*AI1596+AK1596)^2))^0.5)</f>
        <v>-2.8832188037854409E-3</v>
      </c>
      <c r="AP1596" s="33"/>
      <c r="AQ1596" s="32"/>
      <c r="AR1596" s="32"/>
      <c r="AS1596" s="32"/>
      <c r="AT1596" s="32"/>
    </row>
    <row r="1597" spans="2:46" ht="18.649999999999999" customHeight="1">
      <c r="AO1597" s="33"/>
      <c r="AP1597" s="33"/>
    </row>
    <row r="1598" spans="2:46" ht="18.649999999999999" customHeight="1" thickBot="1">
      <c r="D1598" s="22" t="s">
        <v>80</v>
      </c>
      <c r="E1598" s="22"/>
      <c r="F1598" s="22"/>
      <c r="G1598" s="22"/>
      <c r="H1598" s="22"/>
      <c r="I1598" s="22" t="s">
        <v>81</v>
      </c>
      <c r="J1598" s="22"/>
      <c r="K1598" s="22"/>
      <c r="L1598" s="22"/>
      <c r="M1598" s="23"/>
      <c r="N1598" s="23"/>
      <c r="O1598" s="24" t="s">
        <v>82</v>
      </c>
      <c r="P1598" s="23"/>
      <c r="Q1598" s="23"/>
      <c r="R1598" s="23"/>
      <c r="S1598" s="22"/>
      <c r="T1598" s="22" t="s">
        <v>83</v>
      </c>
      <c r="U1598" s="23"/>
      <c r="V1598" s="23"/>
      <c r="W1598" s="23"/>
      <c r="X1598" s="23"/>
      <c r="Y1598" s="24" t="s">
        <v>84</v>
      </c>
      <c r="Z1598" s="23"/>
      <c r="AA1598" s="23"/>
      <c r="AB1598" s="23"/>
      <c r="AC1598" s="24" t="s">
        <v>85</v>
      </c>
      <c r="AD1598" s="22"/>
      <c r="AE1598" s="22"/>
      <c r="AF1598" s="22"/>
      <c r="AG1598" s="22"/>
      <c r="AH1598" s="23"/>
      <c r="AI1598" s="24" t="s">
        <v>86</v>
      </c>
      <c r="AJ1598" s="23"/>
      <c r="AK1598" s="23"/>
      <c r="AL1598" s="22"/>
    </row>
    <row r="1599" spans="2:46" ht="18.649999999999999" customHeight="1" thickBot="1">
      <c r="B1599" s="11"/>
      <c r="D1599" s="217" t="s">
        <v>55</v>
      </c>
      <c r="E1599" s="218"/>
      <c r="F1599" s="219" t="s">
        <v>56</v>
      </c>
      <c r="G1599" s="220"/>
      <c r="H1599" s="204"/>
      <c r="I1599" s="217" t="s">
        <v>87</v>
      </c>
      <c r="J1599" s="218"/>
      <c r="K1599" s="219" t="s">
        <v>88</v>
      </c>
      <c r="L1599" s="220"/>
      <c r="M1599" s="23"/>
      <c r="N1599" s="213" t="s">
        <v>57</v>
      </c>
      <c r="O1599" s="214"/>
      <c r="P1599" s="215" t="s">
        <v>58</v>
      </c>
      <c r="Q1599" s="216"/>
      <c r="R1599" s="23"/>
      <c r="S1599" s="217" t="s">
        <v>59</v>
      </c>
      <c r="T1599" s="218"/>
      <c r="U1599" s="219" t="s">
        <v>60</v>
      </c>
      <c r="V1599" s="220"/>
      <c r="W1599" s="22"/>
      <c r="X1599" s="213" t="s">
        <v>61</v>
      </c>
      <c r="Y1599" s="214"/>
      <c r="Z1599" s="215" t="s">
        <v>62</v>
      </c>
      <c r="AA1599" s="216"/>
      <c r="AB1599" s="22"/>
      <c r="AC1599" s="217" t="s">
        <v>63</v>
      </c>
      <c r="AD1599" s="218"/>
      <c r="AE1599" s="219" t="s">
        <v>89</v>
      </c>
      <c r="AF1599" s="220"/>
      <c r="AG1599" s="22"/>
      <c r="AH1599" s="213" t="s">
        <v>64</v>
      </c>
      <c r="AI1599" s="214"/>
      <c r="AJ1599" s="215" t="s">
        <v>65</v>
      </c>
      <c r="AK1599" s="216"/>
      <c r="AL1599" s="22"/>
      <c r="AM1599" s="25" t="s">
        <v>2</v>
      </c>
      <c r="AO1599" s="132" t="s">
        <v>41</v>
      </c>
      <c r="AQ1599" s="32"/>
      <c r="AR1599" s="32"/>
      <c r="AS1599" s="32"/>
      <c r="AT1599" s="32"/>
    </row>
    <row r="1600" spans="2:46" ht="18.649999999999999" customHeight="1" thickTop="1" thickBot="1">
      <c r="B1600" s="36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9">
        <f t="shared" ref="L1600" si="7213">IF(0=(1-$J$9*$K$9*$B1600^2),10^14,$B1600*$K$9/(1-$J$9*$K$9*$B1600^2))</f>
        <v>-0.85204701210130385</v>
      </c>
      <c r="N1600" s="1">
        <f t="shared" ref="N1600" si="7214">D1600*I1600+F1600*I1603-E1600*J1600-G1600*J1603</f>
        <v>1</v>
      </c>
      <c r="O1600" s="9">
        <f t="shared" ref="O1600" si="7215">(D1600*J1600+E1600*I1600+F1600*J1603+G1600*I1603)</f>
        <v>0</v>
      </c>
      <c r="P1600" s="2">
        <f t="shared" ref="P1600" si="7216">D1600*K1600+F1600*K1603-E1600*L1600-G1600*L1603</f>
        <v>0</v>
      </c>
      <c r="Q1600" s="8">
        <f t="shared" ref="Q1600" si="7217">(D1600*L1600+E1600*K1600+F1600*L1603+G1600*K1603)</f>
        <v>-0.85204701210130385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7218">N1600*S1600+P1600*S1603-O1600*T1600-Q1600*T1603</f>
        <v>5.719103445189055</v>
      </c>
      <c r="Y1600" s="9">
        <f t="shared" ref="Y1600" si="7219">(N1600*T1600+O1600*S1600+P1600*T1603+Q1600*S1603)</f>
        <v>0</v>
      </c>
      <c r="Z1600" s="2">
        <f t="shared" ref="Z1600" si="7220">N1600*U1600+P1600*U1603-O1600*V1600-Q1600*V1603</f>
        <v>0</v>
      </c>
      <c r="AA1600" s="8">
        <f t="shared" ref="AA1600" si="7221">(N1600*V1600+O1600*U1600+P1600*V1603+Q1600*U1603)</f>
        <v>-0.85204701210130385</v>
      </c>
      <c r="AB1600" s="22"/>
      <c r="AC1600" s="1">
        <v>1</v>
      </c>
      <c r="AD1600" s="9">
        <v>0</v>
      </c>
      <c r="AE1600" s="2">
        <v>0</v>
      </c>
      <c r="AF1600" s="9">
        <f t="shared" ref="AF1600" si="7222">$B1600*$AE$9</f>
        <v>3.7129602000000004</v>
      </c>
      <c r="AH1600" s="1">
        <f t="shared" ref="AH1600" si="7223">X1600*AC1600+Z1600*AC1603-Y1600*AD1600-AA1600*AD1603</f>
        <v>5.719103445189055</v>
      </c>
      <c r="AI1600" s="9">
        <f t="shared" ref="AI1600" si="7224">(X1600*AD1600+Y1600*AC1600+Z1600*AD1603+AA1600*AC1603)</f>
        <v>0</v>
      </c>
      <c r="AJ1600" s="2">
        <f t="shared" ref="AJ1600" si="7225">X1600*AE1600+Z1600*AE1603-Y1600*AF1600-AA1600*AF1603</f>
        <v>0</v>
      </c>
      <c r="AK1600" s="8">
        <f t="shared" ref="AK1600" si="7226">(X1600*AF1600+Y1600*AE1600+Z1600*AF1603+AA1600*AE1603)</f>
        <v>20.38275645956854</v>
      </c>
      <c r="AM1600" s="26">
        <f t="shared" ref="AM1600" si="7227">20*LOG((2*$AH$9)/(($AH$9*AH1600+AJ1600+$AH$9*AH1603+AJ1603)^2+($AH$9*AI1600+AK1600+$AH$9*AI1603+AK1603)^2)^0.5)</f>
        <v>-31.844999003401501</v>
      </c>
      <c r="AO1600" s="133">
        <f t="shared" ref="AO1600" si="7228">((AI1600^2+AJ1600^2+AK1600^2+AL1600^2)/(AI1603^2+AJ1603^2+AK1603^2+AL1603^2))^0.5</f>
        <v>0.27075785943705738</v>
      </c>
      <c r="AP1600" s="13"/>
      <c r="AQ1600" s="32"/>
      <c r="AR1600" s="32"/>
      <c r="AS1600" s="32"/>
      <c r="AT1600" s="32"/>
    </row>
    <row r="1601" spans="2:46" ht="18.649999999999999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O1601" s="134"/>
      <c r="AP1601" s="33"/>
      <c r="AQ1601" s="32"/>
      <c r="AR1601" s="32"/>
      <c r="AS1601" s="32"/>
      <c r="AT1601" s="32"/>
    </row>
    <row r="1602" spans="2:46" ht="18.649999999999999" customHeight="1" thickBot="1">
      <c r="D1602" s="209" t="s">
        <v>66</v>
      </c>
      <c r="E1602" s="210"/>
      <c r="F1602" s="211" t="s">
        <v>67</v>
      </c>
      <c r="G1602" s="212"/>
      <c r="H1602" s="204"/>
      <c r="I1602" s="209" t="s">
        <v>68</v>
      </c>
      <c r="J1602" s="210"/>
      <c r="K1602" s="211" t="s">
        <v>69</v>
      </c>
      <c r="L1602" s="212"/>
      <c r="N1602" s="213" t="s">
        <v>70</v>
      </c>
      <c r="O1602" s="214"/>
      <c r="P1602" s="215" t="s">
        <v>71</v>
      </c>
      <c r="Q1602" s="216"/>
      <c r="S1602" s="209" t="s">
        <v>72</v>
      </c>
      <c r="T1602" s="210"/>
      <c r="U1602" s="211" t="s">
        <v>73</v>
      </c>
      <c r="V1602" s="212"/>
      <c r="W1602" s="22"/>
      <c r="X1602" s="213" t="s">
        <v>74</v>
      </c>
      <c r="Y1602" s="214"/>
      <c r="Z1602" s="215" t="s">
        <v>75</v>
      </c>
      <c r="AA1602" s="216"/>
      <c r="AB1602" s="22"/>
      <c r="AC1602" s="209" t="s">
        <v>76</v>
      </c>
      <c r="AD1602" s="210"/>
      <c r="AE1602" s="211" t="s">
        <v>77</v>
      </c>
      <c r="AF1602" s="212"/>
      <c r="AG1602" s="22"/>
      <c r="AH1602" s="213" t="s">
        <v>78</v>
      </c>
      <c r="AI1602" s="214"/>
      <c r="AJ1602" s="215" t="s">
        <v>79</v>
      </c>
      <c r="AK1602" s="216"/>
      <c r="AL1602" s="22"/>
      <c r="AM1602" s="44" t="s">
        <v>6</v>
      </c>
      <c r="AO1602" s="135" t="s">
        <v>42</v>
      </c>
      <c r="AP1602" s="33"/>
      <c r="AQ1602" s="32"/>
      <c r="AR1602" s="32"/>
      <c r="AS1602" s="32"/>
      <c r="AT1602" s="32"/>
    </row>
    <row r="1603" spans="2:46" ht="18.649999999999999" customHeight="1" thickTop="1" thickBot="1">
      <c r="D1603" s="1">
        <v>0</v>
      </c>
      <c r="E1603" s="8">
        <f t="shared" ref="E1603" si="7229">$E$9*$B1600</f>
        <v>2.5955318000000003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7230">D1603*I1600+F1603*I1603-E1603*J1600-G1603*J1603</f>
        <v>0</v>
      </c>
      <c r="O1603" s="9">
        <f t="shared" ref="O1603" si="7231">(D1603*J1600+E1603*I1600+F1603*J1603+G1603*I1603)</f>
        <v>2.5955318000000003</v>
      </c>
      <c r="P1603" s="2">
        <f t="shared" ref="P1603" si="7232">D1603*K1600+F1603*K1603-E1603*L1600-G1603*L1603</f>
        <v>3.2115151150039192</v>
      </c>
      <c r="Q1603" s="8">
        <f t="shared" ref="Q1603" si="7233">(D1603*L1600+E1603*K1600+F1603*L1603+G1603*K1603)</f>
        <v>0</v>
      </c>
      <c r="S1603" s="1">
        <v>0</v>
      </c>
      <c r="T1603" s="8">
        <f t="shared" ref="T1603" si="7234">$T$9*$B1600</f>
        <v>5.5385482000000001</v>
      </c>
      <c r="U1603" s="2">
        <v>1</v>
      </c>
      <c r="V1603" s="8">
        <v>0</v>
      </c>
      <c r="X1603" s="1">
        <f t="shared" ref="X1603" si="7235">N1603*S1600+P1603*S1603-O1603*T1600-Q1603*T1603</f>
        <v>0</v>
      </c>
      <c r="Y1603" s="9">
        <f t="shared" ref="Y1603" si="7236">(N1603*T1600+O1603*S1600+P1603*T1603+Q1603*S1603)</f>
        <v>20.38266305947775</v>
      </c>
      <c r="Z1603" s="2">
        <f t="shared" ref="Z1603" si="7237">N1603*U1600+P1603*U1603-O1603*V1600-Q1603*V1603</f>
        <v>3.2115151150039192</v>
      </c>
      <c r="AA1603" s="8">
        <f t="shared" ref="AA1603" si="7238">(N1603*V1600+O1603*U1600+P1603*V1603+Q1603*U1603)</f>
        <v>0</v>
      </c>
      <c r="AB1603" s="22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7239">X1603*AC1600+Z1603*AC1603-Y1603*AD1600-AA1603*AD1603</f>
        <v>0</v>
      </c>
      <c r="AI1603" s="9">
        <f t="shared" ref="AI1603" si="7240">(X1603*AD1600+Y1603*AC1600+Z1603*AD1603+AA1603*AC1603)</f>
        <v>20.38266305947775</v>
      </c>
      <c r="AJ1603" s="2">
        <f t="shared" ref="AJ1603" si="7241">X1603*AE1600+Z1603*AE1603-Y1603*AF1600-AA1603*AF1603</f>
        <v>-72.468501594847211</v>
      </c>
      <c r="AK1603" s="8">
        <f t="shared" ref="AK1603" si="7242">(X1603*AF1600+Y1603*AE1600+Z1603*AF1603+AA1603*AE1603)</f>
        <v>0</v>
      </c>
      <c r="AM1603" s="45">
        <f t="shared" ref="AM1603" si="7243">(180/PI())*ATAN(-1*(($AH$9*AJ1600+AL1600+$AH$9*AJ1603+AL1603)/($AH$9*AI1600+AK1600+$AH$9*AI1603+AK1603)))</f>
        <v>60.641112919225847</v>
      </c>
      <c r="AO1603" s="206">
        <f t="shared" ref="AO1603" si="7244">20*LOG(((($AH$9*AH1600+AJ1600-$AH$9*AH1603-AJ1603)^2+($AH$9*AI1600+AK1600-$AH$9*AI1603-AK1603)^2)/(($AH$9*AH1600+AJ1600+$AH$9*AH1603+AJ1603)^2+($AH$9*AI1600+AK1600+$AH$9*AI1603+AK1603)^2))^0.5)</f>
        <v>-2.8407069811413038E-3</v>
      </c>
      <c r="AP1603" s="33"/>
      <c r="AQ1603" s="32"/>
      <c r="AR1603" s="32"/>
      <c r="AS1603" s="32"/>
      <c r="AT1603" s="32"/>
    </row>
    <row r="1604" spans="2:46" ht="18.649999999999999" customHeight="1">
      <c r="AO1604" s="33"/>
      <c r="AP1604" s="33"/>
    </row>
    <row r="1605" spans="2:46" ht="18.649999999999999" customHeight="1" thickBot="1">
      <c r="D1605" s="22" t="s">
        <v>80</v>
      </c>
      <c r="E1605" s="22"/>
      <c r="F1605" s="22"/>
      <c r="G1605" s="22"/>
      <c r="H1605" s="22"/>
      <c r="I1605" s="22" t="s">
        <v>81</v>
      </c>
      <c r="J1605" s="22"/>
      <c r="K1605" s="22"/>
      <c r="L1605" s="22"/>
      <c r="M1605" s="23"/>
      <c r="N1605" s="23"/>
      <c r="O1605" s="24" t="s">
        <v>82</v>
      </c>
      <c r="P1605" s="23"/>
      <c r="Q1605" s="23"/>
      <c r="R1605" s="23"/>
      <c r="S1605" s="22"/>
      <c r="T1605" s="22" t="s">
        <v>83</v>
      </c>
      <c r="U1605" s="23"/>
      <c r="V1605" s="23"/>
      <c r="W1605" s="23"/>
      <c r="X1605" s="23"/>
      <c r="Y1605" s="24" t="s">
        <v>84</v>
      </c>
      <c r="Z1605" s="23"/>
      <c r="AA1605" s="23"/>
      <c r="AB1605" s="23"/>
      <c r="AC1605" s="24" t="s">
        <v>85</v>
      </c>
      <c r="AD1605" s="22"/>
      <c r="AE1605" s="22"/>
      <c r="AF1605" s="22"/>
      <c r="AG1605" s="22"/>
      <c r="AH1605" s="23"/>
      <c r="AI1605" s="24" t="s">
        <v>86</v>
      </c>
      <c r="AJ1605" s="23"/>
      <c r="AK1605" s="23"/>
      <c r="AL1605" s="22"/>
    </row>
    <row r="1606" spans="2:46" ht="18.649999999999999" customHeight="1" thickBot="1">
      <c r="B1606" s="11"/>
      <c r="D1606" s="217" t="s">
        <v>55</v>
      </c>
      <c r="E1606" s="218"/>
      <c r="F1606" s="219" t="s">
        <v>56</v>
      </c>
      <c r="G1606" s="220"/>
      <c r="H1606" s="204"/>
      <c r="I1606" s="217" t="s">
        <v>87</v>
      </c>
      <c r="J1606" s="218"/>
      <c r="K1606" s="219" t="s">
        <v>88</v>
      </c>
      <c r="L1606" s="220"/>
      <c r="M1606" s="23"/>
      <c r="N1606" s="213" t="s">
        <v>57</v>
      </c>
      <c r="O1606" s="214"/>
      <c r="P1606" s="215" t="s">
        <v>58</v>
      </c>
      <c r="Q1606" s="216"/>
      <c r="R1606" s="23"/>
      <c r="S1606" s="217" t="s">
        <v>59</v>
      </c>
      <c r="T1606" s="218"/>
      <c r="U1606" s="219" t="s">
        <v>60</v>
      </c>
      <c r="V1606" s="220"/>
      <c r="W1606" s="22"/>
      <c r="X1606" s="213" t="s">
        <v>61</v>
      </c>
      <c r="Y1606" s="214"/>
      <c r="Z1606" s="215" t="s">
        <v>62</v>
      </c>
      <c r="AA1606" s="216"/>
      <c r="AB1606" s="22"/>
      <c r="AC1606" s="217" t="s">
        <v>63</v>
      </c>
      <c r="AD1606" s="218"/>
      <c r="AE1606" s="219" t="s">
        <v>89</v>
      </c>
      <c r="AF1606" s="220"/>
      <c r="AG1606" s="22"/>
      <c r="AH1606" s="213" t="s">
        <v>64</v>
      </c>
      <c r="AI1606" s="214"/>
      <c r="AJ1606" s="215" t="s">
        <v>65</v>
      </c>
      <c r="AK1606" s="216"/>
      <c r="AL1606" s="22"/>
      <c r="AM1606" s="25" t="s">
        <v>2</v>
      </c>
      <c r="AO1606" s="132" t="s">
        <v>41</v>
      </c>
      <c r="AQ1606" s="32"/>
      <c r="AR1606" s="32"/>
      <c r="AS1606" s="32"/>
      <c r="AT1606" s="32"/>
    </row>
    <row r="1607" spans="2:46" ht="18.649999999999999" customHeight="1" thickTop="1" thickBot="1">
      <c r="B1607" s="36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9">
        <f t="shared" ref="L1607" si="7245">IF(0=(1-$J$9*$K$9*$B1607^2),10^14,$B1607*$K$9/(1-$J$9*$K$9*$B1607^2))</f>
        <v>-0.84692622960859809</v>
      </c>
      <c r="N1607" s="1">
        <f t="shared" ref="N1607" si="7246">D1607*I1607+F1607*I1610-E1607*J1607-G1607*J1610</f>
        <v>1</v>
      </c>
      <c r="O1607" s="9">
        <f t="shared" ref="O1607" si="7247">(D1607*J1607+E1607*I1607+F1607*J1610+G1607*I1610)</f>
        <v>0</v>
      </c>
      <c r="P1607" s="2">
        <f t="shared" ref="P1607" si="7248">D1607*K1607+F1607*K1610-E1607*L1607-G1607*L1610</f>
        <v>0</v>
      </c>
      <c r="Q1607" s="8">
        <f t="shared" ref="Q1607" si="7249">(D1607*L1607+E1607*K1607+F1607*L1610+G1607*K1610)</f>
        <v>-0.84692622960859809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7250">N1607*S1607+P1607*S1610-O1607*T1607-Q1607*T1610</f>
        <v>5.7112253329355553</v>
      </c>
      <c r="Y1607" s="9">
        <f t="shared" ref="Y1607" si="7251">(N1607*T1607+O1607*S1607+P1607*T1610+Q1607*S1610)</f>
        <v>0</v>
      </c>
      <c r="Z1607" s="2">
        <f t="shared" ref="Z1607" si="7252">N1607*U1607+P1607*U1610-O1607*V1607-Q1607*V1610</f>
        <v>0</v>
      </c>
      <c r="AA1607" s="8">
        <f t="shared" ref="AA1607" si="7253">(N1607*V1607+O1607*U1607+P1607*V1610+Q1607*U1610)</f>
        <v>-0.84692622960859809</v>
      </c>
      <c r="AB1607" s="22"/>
      <c r="AC1607" s="1">
        <v>1</v>
      </c>
      <c r="AD1607" s="9">
        <v>0</v>
      </c>
      <c r="AE1607" s="2">
        <v>0</v>
      </c>
      <c r="AF1607" s="9">
        <f t="shared" ref="AF1607" si="7254">$B1607*$AE$9</f>
        <v>3.729174</v>
      </c>
      <c r="AH1607" s="1">
        <f t="shared" ref="AH1607" si="7255">X1607*AC1607+Z1607*AC1610-Y1607*AD1607-AA1607*AD1610</f>
        <v>5.7112253329355553</v>
      </c>
      <c r="AI1607" s="9">
        <f t="shared" ref="AI1607" si="7256">(X1607*AD1607+Y1607*AC1607+Z1607*AD1610+AA1607*AC1610)</f>
        <v>0</v>
      </c>
      <c r="AJ1607" s="2">
        <f t="shared" ref="AJ1607" si="7257">X1607*AE1607+Z1607*AE1610-Y1607*AF1607-AA1607*AF1610</f>
        <v>0</v>
      </c>
      <c r="AK1607" s="8">
        <f t="shared" ref="AK1607" si="7258">(X1607*AF1607+Y1607*AE1607+Z1607*AF1610+AA1607*AE1610)</f>
        <v>20.451226790116017</v>
      </c>
      <c r="AM1607" s="26">
        <f t="shared" ref="AM1607" si="7259">20*LOG((2*$AH$9)/(($AH$9*AH1607+AJ1607+$AH$9*AH1610+AJ1610)^2+($AH$9*AI1607+AK1607+$AH$9*AI1610+AK1610)^2)^0.5)</f>
        <v>-31.909331686384395</v>
      </c>
      <c r="AO1607" s="133">
        <f t="shared" ref="AO1607" si="7260">((AI1607^2+AJ1607^2+AK1607^2+AL1607^2)/(AI1610^2+AJ1610^2+AK1610^2+AL1610^2))^0.5</f>
        <v>0.26956870241155528</v>
      </c>
      <c r="AP1607" s="13"/>
      <c r="AQ1607" s="32"/>
      <c r="AR1607" s="32"/>
      <c r="AS1607" s="32"/>
      <c r="AT1607" s="32"/>
    </row>
    <row r="1608" spans="2:46" ht="18.649999999999999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O1608" s="134"/>
      <c r="AP1608" s="33"/>
      <c r="AQ1608" s="32"/>
      <c r="AR1608" s="32"/>
      <c r="AS1608" s="32"/>
      <c r="AT1608" s="32"/>
    </row>
    <row r="1609" spans="2:46" ht="18.649999999999999" customHeight="1" thickBot="1">
      <c r="D1609" s="209" t="s">
        <v>66</v>
      </c>
      <c r="E1609" s="210"/>
      <c r="F1609" s="211" t="s">
        <v>67</v>
      </c>
      <c r="G1609" s="212"/>
      <c r="H1609" s="204"/>
      <c r="I1609" s="209" t="s">
        <v>68</v>
      </c>
      <c r="J1609" s="210"/>
      <c r="K1609" s="211" t="s">
        <v>69</v>
      </c>
      <c r="L1609" s="212"/>
      <c r="N1609" s="213" t="s">
        <v>70</v>
      </c>
      <c r="O1609" s="214"/>
      <c r="P1609" s="215" t="s">
        <v>71</v>
      </c>
      <c r="Q1609" s="216"/>
      <c r="S1609" s="209" t="s">
        <v>72</v>
      </c>
      <c r="T1609" s="210"/>
      <c r="U1609" s="211" t="s">
        <v>73</v>
      </c>
      <c r="V1609" s="212"/>
      <c r="W1609" s="22"/>
      <c r="X1609" s="213" t="s">
        <v>74</v>
      </c>
      <c r="Y1609" s="214"/>
      <c r="Z1609" s="215" t="s">
        <v>75</v>
      </c>
      <c r="AA1609" s="216"/>
      <c r="AB1609" s="22"/>
      <c r="AC1609" s="209" t="s">
        <v>76</v>
      </c>
      <c r="AD1609" s="210"/>
      <c r="AE1609" s="211" t="s">
        <v>77</v>
      </c>
      <c r="AF1609" s="212"/>
      <c r="AG1609" s="22"/>
      <c r="AH1609" s="213" t="s">
        <v>78</v>
      </c>
      <c r="AI1609" s="214"/>
      <c r="AJ1609" s="215" t="s">
        <v>79</v>
      </c>
      <c r="AK1609" s="216"/>
      <c r="AL1609" s="22"/>
      <c r="AM1609" s="44" t="s">
        <v>6</v>
      </c>
      <c r="AO1609" s="135" t="s">
        <v>42</v>
      </c>
      <c r="AP1609" s="33"/>
      <c r="AQ1609" s="32"/>
      <c r="AR1609" s="32"/>
      <c r="AS1609" s="32"/>
      <c r="AT1609" s="32"/>
    </row>
    <row r="1610" spans="2:46" ht="18.649999999999999" customHeight="1" thickTop="1" thickBot="1">
      <c r="D1610" s="1">
        <v>0</v>
      </c>
      <c r="E1610" s="8">
        <f t="shared" ref="E1610" si="7261">$E$9*$B1607</f>
        <v>2.6068660000000001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7262">D1610*I1607+F1610*I1610-E1610*J1607-G1610*J1610</f>
        <v>0</v>
      </c>
      <c r="O1610" s="9">
        <f t="shared" ref="O1610" si="7263">(D1610*J1607+E1610*I1607+F1610*J1610+G1610*I1610)</f>
        <v>2.6068660000000001</v>
      </c>
      <c r="P1610" s="2">
        <f t="shared" ref="P1610" si="7264">D1610*K1607+F1610*K1610-E1610*L1607-G1610*L1610</f>
        <v>3.2078231924748479</v>
      </c>
      <c r="Q1610" s="8">
        <f t="shared" ref="Q1610" si="7265">(D1610*L1607+E1610*K1607+F1610*L1610+G1610*K1610)</f>
        <v>0</v>
      </c>
      <c r="S1610" s="1">
        <v>0</v>
      </c>
      <c r="T1610" s="8">
        <f t="shared" ref="T1610" si="7266">$T$9*$B1607</f>
        <v>5.5627339999999998</v>
      </c>
      <c r="U1610" s="2">
        <v>1</v>
      </c>
      <c r="V1610" s="8">
        <v>0</v>
      </c>
      <c r="X1610" s="1">
        <f t="shared" ref="X1610" si="7267">N1610*S1607+P1610*S1610-O1610*T1607-Q1610*T1610</f>
        <v>0</v>
      </c>
      <c r="Y1610" s="9">
        <f t="shared" ref="Y1610" si="7268">(N1610*T1607+O1610*S1607+P1610*T1610+Q1610*S1610)</f>
        <v>20.45113313876838</v>
      </c>
      <c r="Z1610" s="2">
        <f t="shared" ref="Z1610" si="7269">N1610*U1607+P1610*U1610-O1610*V1607-Q1610*V1610</f>
        <v>3.2078231924748479</v>
      </c>
      <c r="AA1610" s="8">
        <f t="shared" ref="AA1610" si="7270">(N1610*V1607+O1610*U1607+P1610*V1610+Q1610*U1610)</f>
        <v>0</v>
      </c>
      <c r="AB1610" s="22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7271">X1610*AC1607+Z1610*AC1610-Y1610*AD1607-AA1610*AD1610</f>
        <v>0</v>
      </c>
      <c r="AI1610" s="9">
        <f t="shared" ref="AI1610" si="7272">(X1610*AD1607+Y1610*AC1607+Z1610*AD1610+AA1610*AC1610)</f>
        <v>20.45113313876838</v>
      </c>
      <c r="AJ1610" s="2">
        <f t="shared" ref="AJ1610" si="7273">X1610*AE1607+Z1610*AE1610-Y1610*AF1607-AA1610*AF1610</f>
        <v>-73.058010779158593</v>
      </c>
      <c r="AK1610" s="8">
        <f t="shared" ref="AK1610" si="7274">(X1610*AF1607+Y1610*AE1607+Z1610*AF1610+AA1610*AE1610)</f>
        <v>0</v>
      </c>
      <c r="AM1610" s="45">
        <f t="shared" ref="AM1610" si="7275">(180/PI())*ATAN(-1*(($AH$9*AJ1607+AL1607+$AH$9*AJ1610+AL1610)/($AH$9*AI1607+AK1607+$AH$9*AI1610+AK1610)))</f>
        <v>60.757219547887892</v>
      </c>
      <c r="AO1610" s="206">
        <f t="shared" ref="AO1610" si="7276">20*LOG(((($AH$9*AH1607+AJ1607-$AH$9*AH1610-AJ1610)^2+($AH$9*AI1607+AK1607-$AH$9*AI1610-AK1610)^2)/(($AH$9*AH1607+AJ1607+$AH$9*AH1610+AJ1610)^2+($AH$9*AI1607+AK1607+$AH$9*AI1610+AK1610)^2))^0.5)</f>
        <v>-2.798923840405843E-3</v>
      </c>
      <c r="AP1610" s="33"/>
      <c r="AQ1610" s="32"/>
      <c r="AR1610" s="32"/>
      <c r="AS1610" s="32"/>
      <c r="AT1610" s="32"/>
    </row>
    <row r="1611" spans="2:46" ht="18.649999999999999" customHeight="1">
      <c r="AO1611" s="33"/>
      <c r="AP1611" s="33"/>
    </row>
    <row r="1612" spans="2:46" ht="18.649999999999999" customHeight="1" thickBot="1">
      <c r="D1612" s="22" t="s">
        <v>80</v>
      </c>
      <c r="E1612" s="22"/>
      <c r="F1612" s="22"/>
      <c r="G1612" s="22"/>
      <c r="H1612" s="22"/>
      <c r="I1612" s="22" t="s">
        <v>81</v>
      </c>
      <c r="J1612" s="22"/>
      <c r="K1612" s="22"/>
      <c r="L1612" s="22"/>
      <c r="M1612" s="23"/>
      <c r="N1612" s="23"/>
      <c r="O1612" s="24" t="s">
        <v>82</v>
      </c>
      <c r="P1612" s="23"/>
      <c r="Q1612" s="23"/>
      <c r="R1612" s="23"/>
      <c r="S1612" s="22"/>
      <c r="T1612" s="22" t="s">
        <v>83</v>
      </c>
      <c r="U1612" s="23"/>
      <c r="V1612" s="23"/>
      <c r="W1612" s="23"/>
      <c r="X1612" s="23"/>
      <c r="Y1612" s="24" t="s">
        <v>84</v>
      </c>
      <c r="Z1612" s="23"/>
      <c r="AA1612" s="23"/>
      <c r="AB1612" s="23"/>
      <c r="AC1612" s="24" t="s">
        <v>85</v>
      </c>
      <c r="AD1612" s="22"/>
      <c r="AE1612" s="22"/>
      <c r="AF1612" s="22"/>
      <c r="AG1612" s="22"/>
      <c r="AH1612" s="23"/>
      <c r="AI1612" s="24" t="s">
        <v>86</v>
      </c>
      <c r="AJ1612" s="23"/>
      <c r="AK1612" s="23"/>
      <c r="AL1612" s="22"/>
    </row>
    <row r="1613" spans="2:46" ht="18.649999999999999" customHeight="1" thickBot="1">
      <c r="B1613" s="11"/>
      <c r="D1613" s="217" t="s">
        <v>55</v>
      </c>
      <c r="E1613" s="218"/>
      <c r="F1613" s="219" t="s">
        <v>56</v>
      </c>
      <c r="G1613" s="220"/>
      <c r="H1613" s="204"/>
      <c r="I1613" s="217" t="s">
        <v>87</v>
      </c>
      <c r="J1613" s="218"/>
      <c r="K1613" s="219" t="s">
        <v>88</v>
      </c>
      <c r="L1613" s="220"/>
      <c r="M1613" s="23"/>
      <c r="N1613" s="213" t="s">
        <v>57</v>
      </c>
      <c r="O1613" s="214"/>
      <c r="P1613" s="215" t="s">
        <v>58</v>
      </c>
      <c r="Q1613" s="216"/>
      <c r="R1613" s="23"/>
      <c r="S1613" s="217" t="s">
        <v>59</v>
      </c>
      <c r="T1613" s="218"/>
      <c r="U1613" s="219" t="s">
        <v>60</v>
      </c>
      <c r="V1613" s="220"/>
      <c r="W1613" s="22"/>
      <c r="X1613" s="213" t="s">
        <v>61</v>
      </c>
      <c r="Y1613" s="214"/>
      <c r="Z1613" s="215" t="s">
        <v>62</v>
      </c>
      <c r="AA1613" s="216"/>
      <c r="AB1613" s="22"/>
      <c r="AC1613" s="217" t="s">
        <v>63</v>
      </c>
      <c r="AD1613" s="218"/>
      <c r="AE1613" s="219" t="s">
        <v>89</v>
      </c>
      <c r="AF1613" s="220"/>
      <c r="AG1613" s="22"/>
      <c r="AH1613" s="213" t="s">
        <v>64</v>
      </c>
      <c r="AI1613" s="214"/>
      <c r="AJ1613" s="215" t="s">
        <v>65</v>
      </c>
      <c r="AK1613" s="216"/>
      <c r="AL1613" s="22"/>
      <c r="AM1613" s="25" t="s">
        <v>2</v>
      </c>
      <c r="AO1613" s="132" t="s">
        <v>41</v>
      </c>
      <c r="AQ1613" s="32"/>
      <c r="AR1613" s="32"/>
      <c r="AS1613" s="32"/>
      <c r="AT1613" s="32"/>
    </row>
    <row r="1614" spans="2:46" ht="18.649999999999999" customHeight="1" thickTop="1" thickBot="1">
      <c r="B1614" s="36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9">
        <f t="shared" ref="L1614" si="7277">IF(0=(1-$J$9*$K$9*$B1614^2),10^14,$B1614*$K$9/(1-$J$9*$K$9*$B1614^2))</f>
        <v>-0.84187266555461937</v>
      </c>
      <c r="N1614" s="1">
        <f t="shared" ref="N1614" si="7278">D1614*I1614+F1614*I1617-E1614*J1614-G1614*J1617</f>
        <v>1</v>
      </c>
      <c r="O1614" s="9">
        <f t="shared" ref="O1614" si="7279">(D1614*J1614+E1614*I1614+F1614*J1617+G1614*I1617)</f>
        <v>0</v>
      </c>
      <c r="P1614" s="2">
        <f t="shared" ref="P1614" si="7280">D1614*K1614+F1614*K1617-E1614*L1614-G1614*L1617</f>
        <v>0</v>
      </c>
      <c r="Q1614" s="8">
        <f t="shared" ref="Q1614" si="7281">(D1614*L1614+E1614*K1614+F1614*L1617+G1614*K1617)</f>
        <v>-0.84187266555461937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7282">N1614*S1614+P1614*S1617-O1614*T1614-Q1614*T1617</f>
        <v>5.7034750642658816</v>
      </c>
      <c r="Y1614" s="9">
        <f t="shared" ref="Y1614" si="7283">(N1614*T1614+O1614*S1614+P1614*T1617+Q1614*S1617)</f>
        <v>0</v>
      </c>
      <c r="Z1614" s="2">
        <f t="shared" ref="Z1614" si="7284">N1614*U1614+P1614*U1617-O1614*V1614-Q1614*V1617</f>
        <v>0</v>
      </c>
      <c r="AA1614" s="8">
        <f t="shared" ref="AA1614" si="7285">(N1614*V1614+O1614*U1614+P1614*V1617+Q1614*U1617)</f>
        <v>-0.84187266555461937</v>
      </c>
      <c r="AB1614" s="22"/>
      <c r="AC1614" s="1">
        <v>1</v>
      </c>
      <c r="AD1614" s="9">
        <v>0</v>
      </c>
      <c r="AE1614" s="2">
        <v>0</v>
      </c>
      <c r="AF1614" s="9">
        <f t="shared" ref="AF1614" si="7286">$B1614*$AE$9</f>
        <v>3.7453878</v>
      </c>
      <c r="AH1614" s="1">
        <f t="shared" ref="AH1614" si="7287">X1614*AC1614+Z1614*AC1617-Y1614*AD1614-AA1614*AD1617</f>
        <v>5.7034750642658816</v>
      </c>
      <c r="AI1614" s="9">
        <f t="shared" ref="AI1614" si="7288">(X1614*AD1614+Y1614*AC1614+Z1614*AD1617+AA1614*AC1617)</f>
        <v>0</v>
      </c>
      <c r="AJ1614" s="2">
        <f t="shared" ref="AJ1614" si="7289">X1614*AE1614+Z1614*AE1617-Y1614*AF1614-AA1614*AF1617</f>
        <v>0</v>
      </c>
      <c r="AK1614" s="8">
        <f t="shared" ref="AK1614" si="7290">(X1614*AF1614+Y1614*AE1614+Z1614*AF1617+AA1614*AE1617)</f>
        <v>20.519853257751031</v>
      </c>
      <c r="AM1614" s="26">
        <f t="shared" ref="AM1614" si="7291">20*LOG((2*$AH$9)/(($AH$9*AH1614+AJ1614+$AH$9*AH1617+AJ1617)^2+($AH$9*AI1614+AK1614+$AH$9*AI1617+AK1617)^2)^0.5)</f>
        <v>-31.973505971387901</v>
      </c>
      <c r="AO1614" s="133">
        <f t="shared" ref="AO1614" si="7292">((AI1614^2+AJ1614^2+AK1614^2+AL1614^2)/(AI1617^2+AJ1617^2+AK1617^2+AL1617^2))^0.5</f>
        <v>0.26838998914974799</v>
      </c>
      <c r="AP1614" s="13"/>
      <c r="AQ1614" s="32"/>
      <c r="AR1614" s="32"/>
      <c r="AS1614" s="32"/>
      <c r="AT1614" s="32"/>
    </row>
    <row r="1615" spans="2:46" ht="18.649999999999999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O1615" s="134"/>
      <c r="AP1615" s="33"/>
      <c r="AQ1615" s="32"/>
      <c r="AR1615" s="32"/>
      <c r="AS1615" s="32"/>
      <c r="AT1615" s="32"/>
    </row>
    <row r="1616" spans="2:46" ht="18.649999999999999" customHeight="1" thickBot="1">
      <c r="D1616" s="209" t="s">
        <v>66</v>
      </c>
      <c r="E1616" s="210"/>
      <c r="F1616" s="211" t="s">
        <v>67</v>
      </c>
      <c r="G1616" s="212"/>
      <c r="H1616" s="204"/>
      <c r="I1616" s="209" t="s">
        <v>68</v>
      </c>
      <c r="J1616" s="210"/>
      <c r="K1616" s="211" t="s">
        <v>69</v>
      </c>
      <c r="L1616" s="212"/>
      <c r="N1616" s="213" t="s">
        <v>70</v>
      </c>
      <c r="O1616" s="214"/>
      <c r="P1616" s="215" t="s">
        <v>71</v>
      </c>
      <c r="Q1616" s="216"/>
      <c r="S1616" s="209" t="s">
        <v>72</v>
      </c>
      <c r="T1616" s="210"/>
      <c r="U1616" s="211" t="s">
        <v>73</v>
      </c>
      <c r="V1616" s="212"/>
      <c r="W1616" s="22"/>
      <c r="X1616" s="213" t="s">
        <v>74</v>
      </c>
      <c r="Y1616" s="214"/>
      <c r="Z1616" s="215" t="s">
        <v>75</v>
      </c>
      <c r="AA1616" s="216"/>
      <c r="AB1616" s="22"/>
      <c r="AC1616" s="209" t="s">
        <v>76</v>
      </c>
      <c r="AD1616" s="210"/>
      <c r="AE1616" s="211" t="s">
        <v>77</v>
      </c>
      <c r="AF1616" s="212"/>
      <c r="AG1616" s="22"/>
      <c r="AH1616" s="213" t="s">
        <v>78</v>
      </c>
      <c r="AI1616" s="214"/>
      <c r="AJ1616" s="215" t="s">
        <v>79</v>
      </c>
      <c r="AK1616" s="216"/>
      <c r="AL1616" s="22"/>
      <c r="AM1616" s="44" t="s">
        <v>6</v>
      </c>
      <c r="AO1616" s="135" t="s">
        <v>42</v>
      </c>
      <c r="AP1616" s="33"/>
      <c r="AQ1616" s="32"/>
      <c r="AR1616" s="32"/>
      <c r="AS1616" s="32"/>
      <c r="AT1616" s="32"/>
    </row>
    <row r="1617" spans="2:46" ht="18.649999999999999" customHeight="1" thickTop="1" thickBot="1">
      <c r="D1617" s="1">
        <v>0</v>
      </c>
      <c r="E1617" s="8">
        <f t="shared" ref="E1617" si="7293">$E$9*$B1614</f>
        <v>2.6182002000000004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7294">D1617*I1614+F1617*I1617-E1617*J1614-G1617*J1617</f>
        <v>0</v>
      </c>
      <c r="O1617" s="9">
        <f t="shared" ref="O1617" si="7295">(D1617*J1614+E1617*I1614+F1617*J1617+G1617*I1617)</f>
        <v>2.6182002000000004</v>
      </c>
      <c r="P1617" s="2">
        <f t="shared" ref="P1617" si="7296">D1617*K1614+F1617*K1617-E1617*L1614-G1617*L1617</f>
        <v>3.2041911813296378</v>
      </c>
      <c r="Q1617" s="8">
        <f t="shared" ref="Q1617" si="7297">(D1617*L1614+E1617*K1614+F1617*L1617+G1617*K1617)</f>
        <v>0</v>
      </c>
      <c r="S1617" s="1">
        <v>0</v>
      </c>
      <c r="T1617" s="8">
        <f t="shared" ref="T1617" si="7298">$T$9*$B1614</f>
        <v>5.5869198000000004</v>
      </c>
      <c r="U1617" s="2">
        <v>1</v>
      </c>
      <c r="V1617" s="8">
        <v>0</v>
      </c>
      <c r="X1617" s="1">
        <f t="shared" ref="X1617" si="7299">N1617*S1614+P1617*S1617-O1617*T1614-Q1617*T1617</f>
        <v>0</v>
      </c>
      <c r="Y1617" s="9">
        <f t="shared" ref="Y1617" si="7300">(N1617*T1614+O1617*S1614+P1617*T1617+Q1617*S1617)</f>
        <v>20.519759353955944</v>
      </c>
      <c r="Z1617" s="2">
        <f t="shared" ref="Z1617" si="7301">N1617*U1614+P1617*U1617-O1617*V1614-Q1617*V1617</f>
        <v>3.2041911813296378</v>
      </c>
      <c r="AA1617" s="8">
        <f t="shared" ref="AA1617" si="7302">(N1617*V1614+O1617*U1614+P1617*V1617+Q1617*U1617)</f>
        <v>0</v>
      </c>
      <c r="AB1617" s="22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7303">X1617*AC1614+Z1617*AC1617-Y1617*AD1614-AA1617*AD1617</f>
        <v>0</v>
      </c>
      <c r="AI1617" s="9">
        <f t="shared" ref="AI1617" si="7304">(X1617*AD1614+Y1617*AC1614+Z1617*AD1617+AA1617*AC1617)</f>
        <v>20.519759353955944</v>
      </c>
      <c r="AJ1617" s="2">
        <f t="shared" ref="AJ1617" si="7305">X1617*AE1614+Z1617*AE1617-Y1617*AF1614-AA1617*AF1617</f>
        <v>-73.650265161912841</v>
      </c>
      <c r="AK1617" s="8">
        <f t="shared" ref="AK1617" si="7306">(X1617*AF1614+Y1617*AE1614+Z1617*AF1617+AA1617*AE1617)</f>
        <v>0</v>
      </c>
      <c r="AM1617" s="45">
        <f t="shared" ref="AM1617" si="7307">(180/PI())*ATAN(-1*(($AH$9*AJ1614+AL1614+$AH$9*AJ1617+AL1617)/($AH$9*AI1614+AK1614+$AH$9*AI1617+AK1617)))</f>
        <v>60.872447886946055</v>
      </c>
      <c r="AO1617" s="206">
        <f t="shared" ref="AO1617" si="7308">20*LOG(((($AH$9*AH1614+AJ1614-$AH$9*AH1617-AJ1617)^2+($AH$9*AI1614+AK1614-$AH$9*AI1617-AK1617)^2)/(($AH$9*AH1614+AJ1614+$AH$9*AH1617+AJ1617)^2+($AH$9*AI1614+AK1614+$AH$9*AI1617+AK1617)^2))^0.5)</f>
        <v>-2.7578560869652392E-3</v>
      </c>
      <c r="AP1617" s="33"/>
      <c r="AQ1617" s="32"/>
      <c r="AR1617" s="32"/>
      <c r="AS1617" s="32"/>
      <c r="AT1617" s="32"/>
    </row>
    <row r="1618" spans="2:46" ht="18.649999999999999" customHeight="1">
      <c r="AO1618" s="33"/>
      <c r="AP1618" s="33"/>
    </row>
    <row r="1619" spans="2:46" ht="18.649999999999999" customHeight="1" thickBot="1">
      <c r="D1619" s="22" t="s">
        <v>80</v>
      </c>
      <c r="E1619" s="22"/>
      <c r="F1619" s="22"/>
      <c r="G1619" s="22"/>
      <c r="H1619" s="22"/>
      <c r="I1619" s="22" t="s">
        <v>81</v>
      </c>
      <c r="J1619" s="22"/>
      <c r="K1619" s="22"/>
      <c r="L1619" s="22"/>
      <c r="M1619" s="23"/>
      <c r="N1619" s="23"/>
      <c r="O1619" s="24" t="s">
        <v>82</v>
      </c>
      <c r="P1619" s="23"/>
      <c r="Q1619" s="23"/>
      <c r="R1619" s="23"/>
      <c r="S1619" s="22"/>
      <c r="T1619" s="22" t="s">
        <v>83</v>
      </c>
      <c r="U1619" s="23"/>
      <c r="V1619" s="23"/>
      <c r="W1619" s="23"/>
      <c r="X1619" s="23"/>
      <c r="Y1619" s="24" t="s">
        <v>84</v>
      </c>
      <c r="Z1619" s="23"/>
      <c r="AA1619" s="23"/>
      <c r="AB1619" s="23"/>
      <c r="AC1619" s="24" t="s">
        <v>85</v>
      </c>
      <c r="AD1619" s="22"/>
      <c r="AE1619" s="22"/>
      <c r="AF1619" s="22"/>
      <c r="AG1619" s="22"/>
      <c r="AH1619" s="23"/>
      <c r="AI1619" s="24" t="s">
        <v>86</v>
      </c>
      <c r="AJ1619" s="23"/>
      <c r="AK1619" s="23"/>
      <c r="AL1619" s="22"/>
    </row>
    <row r="1620" spans="2:46" ht="18.649999999999999" customHeight="1" thickBot="1">
      <c r="B1620" s="11"/>
      <c r="D1620" s="217" t="s">
        <v>55</v>
      </c>
      <c r="E1620" s="218"/>
      <c r="F1620" s="219" t="s">
        <v>56</v>
      </c>
      <c r="G1620" s="220"/>
      <c r="H1620" s="204"/>
      <c r="I1620" s="217" t="s">
        <v>87</v>
      </c>
      <c r="J1620" s="218"/>
      <c r="K1620" s="219" t="s">
        <v>88</v>
      </c>
      <c r="L1620" s="220"/>
      <c r="M1620" s="23"/>
      <c r="N1620" s="213" t="s">
        <v>57</v>
      </c>
      <c r="O1620" s="214"/>
      <c r="P1620" s="215" t="s">
        <v>58</v>
      </c>
      <c r="Q1620" s="216"/>
      <c r="R1620" s="23"/>
      <c r="S1620" s="217" t="s">
        <v>59</v>
      </c>
      <c r="T1620" s="218"/>
      <c r="U1620" s="219" t="s">
        <v>60</v>
      </c>
      <c r="V1620" s="220"/>
      <c r="W1620" s="22"/>
      <c r="X1620" s="213" t="s">
        <v>61</v>
      </c>
      <c r="Y1620" s="214"/>
      <c r="Z1620" s="215" t="s">
        <v>62</v>
      </c>
      <c r="AA1620" s="216"/>
      <c r="AB1620" s="22"/>
      <c r="AC1620" s="217" t="s">
        <v>63</v>
      </c>
      <c r="AD1620" s="218"/>
      <c r="AE1620" s="219" t="s">
        <v>89</v>
      </c>
      <c r="AF1620" s="220"/>
      <c r="AG1620" s="22"/>
      <c r="AH1620" s="213" t="s">
        <v>64</v>
      </c>
      <c r="AI1620" s="214"/>
      <c r="AJ1620" s="215" t="s">
        <v>65</v>
      </c>
      <c r="AK1620" s="216"/>
      <c r="AL1620" s="22"/>
      <c r="AM1620" s="25" t="s">
        <v>2</v>
      </c>
      <c r="AO1620" s="132" t="s">
        <v>41</v>
      </c>
      <c r="AQ1620" s="32"/>
      <c r="AR1620" s="32"/>
      <c r="AS1620" s="32"/>
      <c r="AT1620" s="32"/>
    </row>
    <row r="1621" spans="2:46" ht="18.649999999999999" customHeight="1" thickTop="1" thickBot="1">
      <c r="B1621" s="36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9">
        <f t="shared" ref="L1621" si="7309">IF(0=(1-$J$9*$K$9*$B1621^2),10^14,$B1621*$K$9/(1-$J$9*$K$9*$B1621^2))</f>
        <v>-0.836884938659751</v>
      </c>
      <c r="N1621" s="1">
        <f t="shared" ref="N1621" si="7310">D1621*I1621+F1621*I1624-E1621*J1621-G1621*J1624</f>
        <v>1</v>
      </c>
      <c r="O1621" s="9">
        <f t="shared" ref="O1621" si="7311">(D1621*J1621+E1621*I1621+F1621*J1624+G1621*I1624)</f>
        <v>0</v>
      </c>
      <c r="P1621" s="2">
        <f t="shared" ref="P1621" si="7312">D1621*K1621+F1621*K1624-E1621*L1621-G1621*L1624</f>
        <v>0</v>
      </c>
      <c r="Q1621" s="8">
        <f t="shared" ref="Q1621" si="7313">(D1621*L1621+E1621*K1621+F1621*L1624+G1621*K1624)</f>
        <v>-0.836884938659751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7314">N1621*S1621+P1621*S1624-O1621*T1621-Q1621*T1624</f>
        <v>5.6958497658693847</v>
      </c>
      <c r="Y1621" s="9">
        <f t="shared" ref="Y1621" si="7315">(N1621*T1621+O1621*S1621+P1621*T1624+Q1621*S1624)</f>
        <v>0</v>
      </c>
      <c r="Z1621" s="2">
        <f t="shared" ref="Z1621" si="7316">N1621*U1621+P1621*U1624-O1621*V1621-Q1621*V1624</f>
        <v>0</v>
      </c>
      <c r="AA1621" s="8">
        <f t="shared" ref="AA1621" si="7317">(N1621*V1621+O1621*U1621+P1621*V1624+Q1621*U1624)</f>
        <v>-0.836884938659751</v>
      </c>
      <c r="AB1621" s="22"/>
      <c r="AC1621" s="1">
        <v>1</v>
      </c>
      <c r="AD1621" s="9">
        <v>0</v>
      </c>
      <c r="AE1621" s="2">
        <v>0</v>
      </c>
      <c r="AF1621" s="9">
        <f t="shared" ref="AF1621" si="7318">$B1621*$AE$9</f>
        <v>3.7616015999999997</v>
      </c>
      <c r="AH1621" s="1">
        <f t="shared" ref="AH1621" si="7319">X1621*AC1621+Z1621*AC1624-Y1621*AD1621-AA1621*AD1624</f>
        <v>5.6958497658693847</v>
      </c>
      <c r="AI1621" s="9">
        <f t="shared" ref="AI1621" si="7320">(X1621*AD1621+Y1621*AC1621+Z1621*AD1624+AA1621*AC1624)</f>
        <v>0</v>
      </c>
      <c r="AJ1621" s="2">
        <f t="shared" ref="AJ1621" si="7321">X1621*AE1621+Z1621*AE1624-Y1621*AF1621-AA1621*AF1624</f>
        <v>0</v>
      </c>
      <c r="AK1621" s="8">
        <f t="shared" ref="AK1621" si="7322">(X1621*AF1621+Y1621*AE1621+Z1621*AF1624+AA1621*AE1624)</f>
        <v>20.58863265399415</v>
      </c>
      <c r="AM1621" s="26">
        <f t="shared" ref="AM1621" si="7323">20*LOG((2*$AH$9)/(($AH$9*AH1621+AJ1621+$AH$9*AH1624+AJ1624)^2+($AH$9*AI1621+AK1621+$AH$9*AI1624+AK1624)^2)^0.5)</f>
        <v>-32.037521212265425</v>
      </c>
      <c r="AO1621" s="133">
        <f t="shared" ref="AO1621" si="7324">((AI1621^2+AJ1621^2+AK1621^2+AL1621^2)/(AI1624^2+AJ1624^2+AK1624^2+AL1624^2))^0.5</f>
        <v>0.26722158217704434</v>
      </c>
      <c r="AP1621" s="13"/>
      <c r="AQ1621" s="32"/>
      <c r="AR1621" s="32"/>
      <c r="AS1621" s="32"/>
      <c r="AT1621" s="32"/>
    </row>
    <row r="1622" spans="2:46" ht="18.649999999999999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O1622" s="134"/>
      <c r="AP1622" s="33"/>
      <c r="AQ1622" s="32"/>
      <c r="AR1622" s="32"/>
      <c r="AS1622" s="32"/>
      <c r="AT1622" s="32"/>
    </row>
    <row r="1623" spans="2:46" ht="18.649999999999999" customHeight="1" thickBot="1">
      <c r="D1623" s="209" t="s">
        <v>66</v>
      </c>
      <c r="E1623" s="210"/>
      <c r="F1623" s="211" t="s">
        <v>67</v>
      </c>
      <c r="G1623" s="212"/>
      <c r="H1623" s="204"/>
      <c r="I1623" s="209" t="s">
        <v>68</v>
      </c>
      <c r="J1623" s="210"/>
      <c r="K1623" s="211" t="s">
        <v>69</v>
      </c>
      <c r="L1623" s="212"/>
      <c r="N1623" s="213" t="s">
        <v>70</v>
      </c>
      <c r="O1623" s="214"/>
      <c r="P1623" s="215" t="s">
        <v>71</v>
      </c>
      <c r="Q1623" s="216"/>
      <c r="S1623" s="209" t="s">
        <v>72</v>
      </c>
      <c r="T1623" s="210"/>
      <c r="U1623" s="211" t="s">
        <v>73</v>
      </c>
      <c r="V1623" s="212"/>
      <c r="W1623" s="22"/>
      <c r="X1623" s="213" t="s">
        <v>74</v>
      </c>
      <c r="Y1623" s="214"/>
      <c r="Z1623" s="215" t="s">
        <v>75</v>
      </c>
      <c r="AA1623" s="216"/>
      <c r="AB1623" s="22"/>
      <c r="AC1623" s="209" t="s">
        <v>76</v>
      </c>
      <c r="AD1623" s="210"/>
      <c r="AE1623" s="211" t="s">
        <v>77</v>
      </c>
      <c r="AF1623" s="212"/>
      <c r="AG1623" s="22"/>
      <c r="AH1623" s="213" t="s">
        <v>78</v>
      </c>
      <c r="AI1623" s="214"/>
      <c r="AJ1623" s="215" t="s">
        <v>79</v>
      </c>
      <c r="AK1623" s="216"/>
      <c r="AL1623" s="22"/>
      <c r="AM1623" s="44" t="s">
        <v>6</v>
      </c>
      <c r="AO1623" s="135" t="s">
        <v>42</v>
      </c>
      <c r="AP1623" s="33"/>
      <c r="AQ1623" s="32"/>
      <c r="AR1623" s="32"/>
      <c r="AS1623" s="32"/>
      <c r="AT1623" s="32"/>
    </row>
    <row r="1624" spans="2:46" ht="18.649999999999999" customHeight="1" thickTop="1" thickBot="1">
      <c r="D1624" s="1">
        <v>0</v>
      </c>
      <c r="E1624" s="8">
        <f t="shared" ref="E1624" si="7325">$E$9*$B1621</f>
        <v>2.6295343999999998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7326">D1624*I1621+F1624*I1624-E1624*J1621-G1624*J1624</f>
        <v>0</v>
      </c>
      <c r="O1624" s="9">
        <f t="shared" ref="O1624" si="7327">(D1624*J1621+E1624*I1621+F1624*J1624+G1624*I1624)</f>
        <v>2.6295343999999998</v>
      </c>
      <c r="P1624" s="2">
        <f t="shared" ref="P1624" si="7328">D1624*K1621+F1624*K1624-E1624*L1621-G1624*L1624</f>
        <v>3.2006177350477052</v>
      </c>
      <c r="Q1624" s="8">
        <f t="shared" ref="Q1624" si="7329">(D1624*L1621+E1624*K1621+F1624*L1624+G1624*K1624)</f>
        <v>0</v>
      </c>
      <c r="S1624" s="1">
        <v>0</v>
      </c>
      <c r="T1624" s="8">
        <f t="shared" ref="T1624" si="7330">$T$9*$B1621</f>
        <v>5.6111055999999992</v>
      </c>
      <c r="U1624" s="2">
        <v>1</v>
      </c>
      <c r="V1624" s="8">
        <v>0</v>
      </c>
      <c r="X1624" s="1">
        <f t="shared" ref="X1624" si="7331">N1624*S1621+P1624*S1624-O1624*T1621-Q1624*T1624</f>
        <v>0</v>
      </c>
      <c r="Y1624" s="9">
        <f t="shared" ref="Y1624" si="7332">(N1624*T1621+O1624*S1621+P1624*T1624+Q1624*S1624)</f>
        <v>20.588538496585493</v>
      </c>
      <c r="Z1624" s="2">
        <f t="shared" ref="Z1624" si="7333">N1624*U1621+P1624*U1624-O1624*V1621-Q1624*V1624</f>
        <v>3.2006177350477052</v>
      </c>
      <c r="AA1624" s="8">
        <f t="shared" ref="AA1624" si="7334">(N1624*V1621+O1624*U1621+P1624*V1624+Q1624*U1624)</f>
        <v>0</v>
      </c>
      <c r="AB1624" s="22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7335">X1624*AC1621+Z1624*AC1624-Y1624*AD1621-AA1624*AD1624</f>
        <v>0</v>
      </c>
      <c r="AI1624" s="9">
        <f t="shared" ref="AI1624" si="7336">(X1624*AD1621+Y1624*AC1621+Z1624*AD1624+AA1624*AC1624)</f>
        <v>20.588538496585493</v>
      </c>
      <c r="AJ1624" s="2">
        <f t="shared" ref="AJ1624" si="7337">X1624*AE1621+Z1624*AE1624-Y1624*AF1621-AA1624*AF1624</f>
        <v>-74.24526161536987</v>
      </c>
      <c r="AK1624" s="8">
        <f t="shared" ref="AK1624" si="7338">(X1624*AF1621+Y1624*AE1621+Z1624*AF1624+AA1624*AE1624)</f>
        <v>0</v>
      </c>
      <c r="AM1624" s="45">
        <f t="shared" ref="AM1624" si="7339">(180/PI())*ATAN(-1*(($AH$9*AJ1621+AL1621+$AH$9*AJ1624+AL1624)/($AH$9*AI1621+AK1621+$AH$9*AI1624+AK1624)))</f>
        <v>60.986807523107778</v>
      </c>
      <c r="AO1624" s="206">
        <f t="shared" ref="AO1624" si="7340">20*LOG(((($AH$9*AH1621+AJ1621-$AH$9*AH1624-AJ1624)^2+($AH$9*AI1621+AK1621-$AH$9*AI1624-AK1624)^2)/(($AH$9*AH1621+AJ1621+$AH$9*AH1624+AJ1624)^2+($AH$9*AI1621+AK1621+$AH$9*AI1624+AK1624)^2))^0.5)</f>
        <v>-2.7174906439071337E-3</v>
      </c>
      <c r="AP1624" s="33"/>
      <c r="AQ1624" s="32"/>
      <c r="AR1624" s="32"/>
      <c r="AS1624" s="32"/>
      <c r="AT1624" s="32"/>
    </row>
    <row r="1625" spans="2:46" ht="18.649999999999999" customHeight="1">
      <c r="AO1625" s="33"/>
      <c r="AP1625" s="33"/>
    </row>
    <row r="1626" spans="2:46" ht="18.649999999999999" customHeight="1" thickBot="1">
      <c r="D1626" s="22" t="s">
        <v>80</v>
      </c>
      <c r="E1626" s="22"/>
      <c r="F1626" s="22"/>
      <c r="G1626" s="22"/>
      <c r="H1626" s="22"/>
      <c r="I1626" s="22" t="s">
        <v>81</v>
      </c>
      <c r="J1626" s="22"/>
      <c r="K1626" s="22"/>
      <c r="L1626" s="22"/>
      <c r="M1626" s="23"/>
      <c r="N1626" s="23"/>
      <c r="O1626" s="24" t="s">
        <v>82</v>
      </c>
      <c r="P1626" s="23"/>
      <c r="Q1626" s="23"/>
      <c r="R1626" s="23"/>
      <c r="S1626" s="22"/>
      <c r="T1626" s="22" t="s">
        <v>83</v>
      </c>
      <c r="U1626" s="23"/>
      <c r="V1626" s="23"/>
      <c r="W1626" s="23"/>
      <c r="X1626" s="23"/>
      <c r="Y1626" s="24" t="s">
        <v>84</v>
      </c>
      <c r="Z1626" s="23"/>
      <c r="AA1626" s="23"/>
      <c r="AB1626" s="23"/>
      <c r="AC1626" s="24" t="s">
        <v>85</v>
      </c>
      <c r="AD1626" s="22"/>
      <c r="AE1626" s="22"/>
      <c r="AF1626" s="22"/>
      <c r="AG1626" s="22"/>
      <c r="AH1626" s="23"/>
      <c r="AI1626" s="24" t="s">
        <v>86</v>
      </c>
      <c r="AJ1626" s="23"/>
      <c r="AK1626" s="23"/>
      <c r="AL1626" s="22"/>
    </row>
    <row r="1627" spans="2:46" ht="18.649999999999999" customHeight="1" thickBot="1">
      <c r="B1627" s="11"/>
      <c r="D1627" s="217" t="s">
        <v>55</v>
      </c>
      <c r="E1627" s="218"/>
      <c r="F1627" s="219" t="s">
        <v>56</v>
      </c>
      <c r="G1627" s="220"/>
      <c r="H1627" s="204"/>
      <c r="I1627" s="217" t="s">
        <v>87</v>
      </c>
      <c r="J1627" s="218"/>
      <c r="K1627" s="219" t="s">
        <v>88</v>
      </c>
      <c r="L1627" s="220"/>
      <c r="M1627" s="23"/>
      <c r="N1627" s="213" t="s">
        <v>57</v>
      </c>
      <c r="O1627" s="214"/>
      <c r="P1627" s="215" t="s">
        <v>58</v>
      </c>
      <c r="Q1627" s="216"/>
      <c r="R1627" s="23"/>
      <c r="S1627" s="217" t="s">
        <v>59</v>
      </c>
      <c r="T1627" s="218"/>
      <c r="U1627" s="219" t="s">
        <v>60</v>
      </c>
      <c r="V1627" s="220"/>
      <c r="W1627" s="22"/>
      <c r="X1627" s="213" t="s">
        <v>61</v>
      </c>
      <c r="Y1627" s="214"/>
      <c r="Z1627" s="215" t="s">
        <v>62</v>
      </c>
      <c r="AA1627" s="216"/>
      <c r="AB1627" s="22"/>
      <c r="AC1627" s="217" t="s">
        <v>63</v>
      </c>
      <c r="AD1627" s="218"/>
      <c r="AE1627" s="219" t="s">
        <v>89</v>
      </c>
      <c r="AF1627" s="220"/>
      <c r="AG1627" s="22"/>
      <c r="AH1627" s="213" t="s">
        <v>64</v>
      </c>
      <c r="AI1627" s="214"/>
      <c r="AJ1627" s="215" t="s">
        <v>65</v>
      </c>
      <c r="AK1627" s="216"/>
      <c r="AL1627" s="22"/>
      <c r="AM1627" s="25" t="s">
        <v>2</v>
      </c>
      <c r="AO1627" s="132" t="s">
        <v>41</v>
      </c>
      <c r="AQ1627" s="32"/>
      <c r="AR1627" s="32"/>
      <c r="AS1627" s="32"/>
      <c r="AT1627" s="32"/>
    </row>
    <row r="1628" spans="2:46" ht="18.649999999999999" customHeight="1" thickTop="1" thickBot="1">
      <c r="B1628" s="36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9">
        <f t="shared" ref="L1628" si="7341">IF(0=(1-$J$9*$K$9*$B1628^2),10^14,$B1628*$K$9/(1-$J$9*$K$9*$B1628^2))</f>
        <v>-0.83196170611517695</v>
      </c>
      <c r="N1628" s="1">
        <f t="shared" ref="N1628" si="7342">D1628*I1628+F1628*I1631-E1628*J1628-G1628*J1631</f>
        <v>1</v>
      </c>
      <c r="O1628" s="9">
        <f t="shared" ref="O1628" si="7343">(D1628*J1628+E1628*I1628+F1628*J1631+G1628*I1631)</f>
        <v>0</v>
      </c>
      <c r="P1628" s="2">
        <f t="shared" ref="P1628" si="7344">D1628*K1628+F1628*K1631-E1628*L1628-G1628*L1631</f>
        <v>0</v>
      </c>
      <c r="Q1628" s="8">
        <f t="shared" ref="Q1628" si="7345">(D1628*L1628+E1628*K1628+F1628*L1631+G1628*K1631)</f>
        <v>-0.83196170611517695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7346">N1628*S1628+P1628*S1631-O1628*T1628-Q1628*T1631</f>
        <v>5.6883466476001843</v>
      </c>
      <c r="Y1628" s="9">
        <f t="shared" ref="Y1628" si="7347">(N1628*T1628+O1628*S1628+P1628*T1631+Q1628*S1631)</f>
        <v>0</v>
      </c>
      <c r="Z1628" s="2">
        <f t="shared" ref="Z1628" si="7348">N1628*U1628+P1628*U1631-O1628*V1628-Q1628*V1631</f>
        <v>0</v>
      </c>
      <c r="AA1628" s="8">
        <f t="shared" ref="AA1628" si="7349">(N1628*V1628+O1628*U1628+P1628*V1631+Q1628*U1631)</f>
        <v>-0.83196170611517695</v>
      </c>
      <c r="AB1628" s="22"/>
      <c r="AC1628" s="1">
        <v>1</v>
      </c>
      <c r="AD1628" s="9">
        <v>0</v>
      </c>
      <c r="AE1628" s="2">
        <v>0</v>
      </c>
      <c r="AF1628" s="9">
        <f t="shared" ref="AF1628" si="7350">$B1628*$AE$9</f>
        <v>3.7778154000000002</v>
      </c>
      <c r="AH1628" s="1">
        <f t="shared" ref="AH1628" si="7351">X1628*AC1628+Z1628*AC1631-Y1628*AD1628-AA1628*AD1631</f>
        <v>5.6883466476001843</v>
      </c>
      <c r="AI1628" s="9">
        <f t="shared" ref="AI1628" si="7352">(X1628*AD1628+Y1628*AC1628+Z1628*AD1631+AA1628*AC1631)</f>
        <v>0</v>
      </c>
      <c r="AJ1628" s="2">
        <f t="shared" ref="AJ1628" si="7353">X1628*AE1628+Z1628*AE1631-Y1628*AF1628-AA1628*AF1631</f>
        <v>0</v>
      </c>
      <c r="AK1628" s="8">
        <f t="shared" ref="AK1628" si="7354">(X1628*AF1628+Y1628*AE1628+Z1628*AF1631+AA1628*AE1631)</f>
        <v>20.657561859727174</v>
      </c>
      <c r="AM1628" s="26">
        <f t="shared" ref="AM1628" si="7355">20*LOG((2*$AH$9)/(($AH$9*AH1628+AJ1628+$AH$9*AH1631+AJ1631)^2+($AH$9*AI1628+AK1628+$AH$9*AI1631+AK1631)^2)^0.5)</f>
        <v>-32.101376817612227</v>
      </c>
      <c r="AO1628" s="133">
        <f t="shared" ref="AO1628" si="7356">((AI1628^2+AJ1628^2+AK1628^2+AL1628^2)/(AI1631^2+AJ1631^2+AK1631^2+AL1631^2))^0.5</f>
        <v>0.26606334642853785</v>
      </c>
      <c r="AP1628" s="13"/>
      <c r="AQ1628" s="32"/>
      <c r="AR1628" s="32"/>
      <c r="AS1628" s="32"/>
      <c r="AT1628" s="32"/>
    </row>
    <row r="1629" spans="2:46" ht="18.649999999999999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O1629" s="134"/>
      <c r="AP1629" s="33"/>
      <c r="AQ1629" s="32"/>
      <c r="AR1629" s="32"/>
      <c r="AS1629" s="32"/>
      <c r="AT1629" s="32"/>
    </row>
    <row r="1630" spans="2:46" ht="18.649999999999999" customHeight="1" thickBot="1">
      <c r="D1630" s="209" t="s">
        <v>66</v>
      </c>
      <c r="E1630" s="210"/>
      <c r="F1630" s="211" t="s">
        <v>67</v>
      </c>
      <c r="G1630" s="212"/>
      <c r="H1630" s="204"/>
      <c r="I1630" s="209" t="s">
        <v>68</v>
      </c>
      <c r="J1630" s="210"/>
      <c r="K1630" s="211" t="s">
        <v>69</v>
      </c>
      <c r="L1630" s="212"/>
      <c r="N1630" s="213" t="s">
        <v>70</v>
      </c>
      <c r="O1630" s="214"/>
      <c r="P1630" s="215" t="s">
        <v>71</v>
      </c>
      <c r="Q1630" s="216"/>
      <c r="S1630" s="209" t="s">
        <v>72</v>
      </c>
      <c r="T1630" s="210"/>
      <c r="U1630" s="211" t="s">
        <v>73</v>
      </c>
      <c r="V1630" s="212"/>
      <c r="W1630" s="22"/>
      <c r="X1630" s="213" t="s">
        <v>74</v>
      </c>
      <c r="Y1630" s="214"/>
      <c r="Z1630" s="215" t="s">
        <v>75</v>
      </c>
      <c r="AA1630" s="216"/>
      <c r="AB1630" s="22"/>
      <c r="AC1630" s="209" t="s">
        <v>76</v>
      </c>
      <c r="AD1630" s="210"/>
      <c r="AE1630" s="211" t="s">
        <v>77</v>
      </c>
      <c r="AF1630" s="212"/>
      <c r="AG1630" s="22"/>
      <c r="AH1630" s="213" t="s">
        <v>78</v>
      </c>
      <c r="AI1630" s="214"/>
      <c r="AJ1630" s="215" t="s">
        <v>79</v>
      </c>
      <c r="AK1630" s="216"/>
      <c r="AL1630" s="22"/>
      <c r="AM1630" s="44" t="s">
        <v>6</v>
      </c>
      <c r="AO1630" s="135" t="s">
        <v>42</v>
      </c>
      <c r="AP1630" s="33"/>
      <c r="AQ1630" s="32"/>
      <c r="AR1630" s="32"/>
      <c r="AS1630" s="32"/>
      <c r="AT1630" s="32"/>
    </row>
    <row r="1631" spans="2:46" ht="18.649999999999999" customHeight="1" thickTop="1" thickBot="1">
      <c r="D1631" s="1">
        <v>0</v>
      </c>
      <c r="E1631" s="8">
        <f t="shared" ref="E1631" si="7357">$E$9*$B1628</f>
        <v>2.6408686000000001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7358">D1631*I1628+F1631*I1631-E1631*J1628-G1631*J1631</f>
        <v>0</v>
      </c>
      <c r="O1631" s="9">
        <f t="shared" ref="O1631" si="7359">(D1631*J1628+E1631*I1628+F1631*J1631+G1631*I1631)</f>
        <v>2.6408686000000001</v>
      </c>
      <c r="P1631" s="2">
        <f t="shared" ref="P1631" si="7360">D1631*K1628+F1631*K1631-E1631*L1628-G1631*L1631</f>
        <v>3.1971015460819987</v>
      </c>
      <c r="Q1631" s="8">
        <f t="shared" ref="Q1631" si="7361">(D1631*L1628+E1631*K1628+F1631*L1631+G1631*K1631)</f>
        <v>0</v>
      </c>
      <c r="S1631" s="1">
        <v>0</v>
      </c>
      <c r="T1631" s="8">
        <f t="shared" ref="T1631" si="7362">$T$9*$B1628</f>
        <v>5.6352913999999998</v>
      </c>
      <c r="U1631" s="2">
        <v>1</v>
      </c>
      <c r="V1631" s="8">
        <v>0</v>
      </c>
      <c r="X1631" s="1">
        <f t="shared" ref="X1631" si="7363">N1631*S1628+P1631*S1631-O1631*T1628-Q1631*T1631</f>
        <v>0</v>
      </c>
      <c r="Y1631" s="9">
        <f t="shared" ref="Y1631" si="7364">(N1631*T1628+O1631*S1628+P1631*T1631+Q1631*S1631)</f>
        <v>20.657467447562592</v>
      </c>
      <c r="Z1631" s="2">
        <f t="shared" ref="Z1631" si="7365">N1631*U1628+P1631*U1631-O1631*V1628-Q1631*V1631</f>
        <v>3.1971015460819987</v>
      </c>
      <c r="AA1631" s="8">
        <f t="shared" ref="AA1631" si="7366">(N1631*V1628+O1631*U1628+P1631*V1631+Q1631*U1631)</f>
        <v>0</v>
      </c>
      <c r="AB1631" s="22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7367">X1631*AC1628+Z1631*AC1631-Y1631*AD1628-AA1631*AD1631</f>
        <v>0</v>
      </c>
      <c r="AI1631" s="9">
        <f t="shared" ref="AI1631" si="7368">(X1631*AD1628+Y1631*AC1628+Z1631*AD1631+AA1631*AC1631)</f>
        <v>20.657467447562592</v>
      </c>
      <c r="AJ1631" s="2">
        <f t="shared" ref="AJ1631" si="7369">X1631*AE1628+Z1631*AE1631-Y1631*AF1628-AA1631*AF1631</f>
        <v>-74.842997102318662</v>
      </c>
      <c r="AK1631" s="8">
        <f t="shared" ref="AK1631" si="7370">(X1631*AF1628+Y1631*AE1628+Z1631*AF1631+AA1631*AE1631)</f>
        <v>0</v>
      </c>
      <c r="AM1631" s="45">
        <f t="shared" ref="AM1631" si="7371">(180/PI())*ATAN(-1*(($AH$9*AJ1628+AL1628+$AH$9*AJ1631+AL1631)/($AH$9*AI1628+AK1628+$AH$9*AI1631+AK1631)))</f>
        <v>61.100307907530294</v>
      </c>
      <c r="AO1631" s="206">
        <f t="shared" ref="AO1631" si="7372">20*LOG(((($AH$9*AH1628+AJ1628-$AH$9*AH1631-AJ1631)^2+($AH$9*AI1628+AK1628-$AH$9*AI1631-AK1631)^2)/(($AH$9*AH1628+AJ1628+$AH$9*AH1631+AJ1631)^2+($AH$9*AI1628+AK1628+$AH$9*AI1631+AK1631)^2))^0.5)</f>
        <v>-2.6778146511646245E-3</v>
      </c>
      <c r="AP1631" s="33"/>
      <c r="AQ1631" s="32"/>
      <c r="AR1631" s="32"/>
      <c r="AS1631" s="32"/>
      <c r="AT1631" s="32"/>
    </row>
    <row r="1632" spans="2:46" ht="18.649999999999999" customHeight="1">
      <c r="AO1632" s="33"/>
      <c r="AP1632" s="33"/>
    </row>
    <row r="1633" spans="2:46" ht="18.649999999999999" customHeight="1" thickBot="1">
      <c r="D1633" s="22" t="s">
        <v>80</v>
      </c>
      <c r="E1633" s="22"/>
      <c r="F1633" s="22"/>
      <c r="G1633" s="22"/>
      <c r="H1633" s="22"/>
      <c r="I1633" s="22" t="s">
        <v>81</v>
      </c>
      <c r="J1633" s="22"/>
      <c r="K1633" s="22"/>
      <c r="L1633" s="22"/>
      <c r="M1633" s="23"/>
      <c r="N1633" s="23"/>
      <c r="O1633" s="24" t="s">
        <v>82</v>
      </c>
      <c r="P1633" s="23"/>
      <c r="Q1633" s="23"/>
      <c r="R1633" s="23"/>
      <c r="S1633" s="22"/>
      <c r="T1633" s="22" t="s">
        <v>83</v>
      </c>
      <c r="U1633" s="23"/>
      <c r="V1633" s="23"/>
      <c r="W1633" s="23"/>
      <c r="X1633" s="23"/>
      <c r="Y1633" s="24" t="s">
        <v>84</v>
      </c>
      <c r="Z1633" s="23"/>
      <c r="AA1633" s="23"/>
      <c r="AB1633" s="23"/>
      <c r="AC1633" s="24" t="s">
        <v>85</v>
      </c>
      <c r="AD1633" s="22"/>
      <c r="AE1633" s="22"/>
      <c r="AF1633" s="22"/>
      <c r="AG1633" s="22"/>
      <c r="AH1633" s="23"/>
      <c r="AI1633" s="24" t="s">
        <v>86</v>
      </c>
      <c r="AJ1633" s="23"/>
      <c r="AK1633" s="23"/>
      <c r="AL1633" s="22"/>
    </row>
    <row r="1634" spans="2:46" ht="18.649999999999999" customHeight="1" thickBot="1">
      <c r="B1634" s="11"/>
      <c r="D1634" s="217" t="s">
        <v>55</v>
      </c>
      <c r="E1634" s="218"/>
      <c r="F1634" s="219" t="s">
        <v>56</v>
      </c>
      <c r="G1634" s="220"/>
      <c r="H1634" s="204"/>
      <c r="I1634" s="217" t="s">
        <v>87</v>
      </c>
      <c r="J1634" s="218"/>
      <c r="K1634" s="219" t="s">
        <v>88</v>
      </c>
      <c r="L1634" s="220"/>
      <c r="M1634" s="23"/>
      <c r="N1634" s="213" t="s">
        <v>57</v>
      </c>
      <c r="O1634" s="214"/>
      <c r="P1634" s="215" t="s">
        <v>58</v>
      </c>
      <c r="Q1634" s="216"/>
      <c r="R1634" s="23"/>
      <c r="S1634" s="217" t="s">
        <v>59</v>
      </c>
      <c r="T1634" s="218"/>
      <c r="U1634" s="219" t="s">
        <v>60</v>
      </c>
      <c r="V1634" s="220"/>
      <c r="W1634" s="22"/>
      <c r="X1634" s="213" t="s">
        <v>61</v>
      </c>
      <c r="Y1634" s="214"/>
      <c r="Z1634" s="215" t="s">
        <v>62</v>
      </c>
      <c r="AA1634" s="216"/>
      <c r="AB1634" s="22"/>
      <c r="AC1634" s="217" t="s">
        <v>63</v>
      </c>
      <c r="AD1634" s="218"/>
      <c r="AE1634" s="219" t="s">
        <v>89</v>
      </c>
      <c r="AF1634" s="220"/>
      <c r="AG1634" s="22"/>
      <c r="AH1634" s="213" t="s">
        <v>64</v>
      </c>
      <c r="AI1634" s="214"/>
      <c r="AJ1634" s="215" t="s">
        <v>65</v>
      </c>
      <c r="AK1634" s="216"/>
      <c r="AL1634" s="22"/>
      <c r="AM1634" s="25" t="s">
        <v>2</v>
      </c>
      <c r="AO1634" s="132" t="s">
        <v>41</v>
      </c>
      <c r="AQ1634" s="32"/>
      <c r="AR1634" s="32"/>
      <c r="AS1634" s="32"/>
      <c r="AT1634" s="32"/>
    </row>
    <row r="1635" spans="2:46" ht="18.649999999999999" customHeight="1" thickTop="1" thickBot="1">
      <c r="B1635" s="36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9">
        <f t="shared" ref="L1635" si="7373">IF(0=(1-$J$9*$K$9*$B1635^2),10^14,$B1635*$K$9/(1-$J$9*$K$9*$B1635^2))</f>
        <v>-0.82710166223888049</v>
      </c>
      <c r="N1635" s="1">
        <f t="shared" ref="N1635" si="7374">D1635*I1635+F1635*I1638-E1635*J1635-G1635*J1638</f>
        <v>1</v>
      </c>
      <c r="O1635" s="9">
        <f t="shared" ref="O1635" si="7375">(D1635*J1635+E1635*I1635+F1635*J1638+G1635*I1638)</f>
        <v>0</v>
      </c>
      <c r="P1635" s="2">
        <f t="shared" ref="P1635" si="7376">D1635*K1635+F1635*K1638-E1635*L1635-G1635*L1638</f>
        <v>0</v>
      </c>
      <c r="Q1635" s="8">
        <f t="shared" ref="Q1635" si="7377">(D1635*L1635+E1635*K1635+F1635*L1638+G1635*K1638)</f>
        <v>-0.82710166223888049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7378">N1635*S1635+P1635*S1638-O1635*T1635-Q1635*T1638</f>
        <v>5.6809629995230448</v>
      </c>
      <c r="Y1635" s="9">
        <f t="shared" ref="Y1635" si="7379">(N1635*T1635+O1635*S1635+P1635*T1638+Q1635*S1638)</f>
        <v>0</v>
      </c>
      <c r="Z1635" s="2">
        <f t="shared" ref="Z1635" si="7380">N1635*U1635+P1635*U1638-O1635*V1635-Q1635*V1638</f>
        <v>0</v>
      </c>
      <c r="AA1635" s="8">
        <f t="shared" ref="AA1635" si="7381">(N1635*V1635+O1635*U1635+P1635*V1638+Q1635*U1638)</f>
        <v>-0.82710166223888049</v>
      </c>
      <c r="AB1635" s="22"/>
      <c r="AC1635" s="1">
        <v>1</v>
      </c>
      <c r="AD1635" s="9">
        <v>0</v>
      </c>
      <c r="AE1635" s="2">
        <v>0</v>
      </c>
      <c r="AF1635" s="9">
        <f t="shared" ref="AF1635" si="7382">$B1635*$AE$9</f>
        <v>3.7940291999999998</v>
      </c>
      <c r="AH1635" s="1">
        <f t="shared" ref="AH1635" si="7383">X1635*AC1635+Z1635*AC1638-Y1635*AD1635-AA1635*AD1638</f>
        <v>5.6809629995230448</v>
      </c>
      <c r="AI1635" s="9">
        <f t="shared" ref="AI1635" si="7384">(X1635*AD1635+Y1635*AC1635+Z1635*AD1638+AA1635*AC1638)</f>
        <v>0</v>
      </c>
      <c r="AJ1635" s="2">
        <f t="shared" ref="AJ1635" si="7385">X1635*AE1635+Z1635*AE1638-Y1635*AF1635-AA1635*AF1638</f>
        <v>0</v>
      </c>
      <c r="AK1635" s="8">
        <f t="shared" ref="AK1635" si="7386">(X1635*AF1635+Y1635*AE1635+Z1635*AF1638+AA1635*AE1638)</f>
        <v>20.726637842071135</v>
      </c>
      <c r="AM1635" s="26">
        <f t="shared" ref="AM1635" si="7387">20*LOG((2*$AH$9)/(($AH$9*AH1635+AJ1635+$AH$9*AH1638+AJ1638)^2+($AH$9*AI1635+AK1635+$AH$9*AI1638+AK1638)^2)^0.5)</f>
        <v>-32.16507224845801</v>
      </c>
      <c r="AO1635" s="133">
        <f t="shared" ref="AO1635" si="7388">((AI1635^2+AJ1635^2+AK1635^2+AL1635^2)/(AI1638^2+AJ1638^2+AK1638^2+AL1638^2))^0.5</f>
        <v>0.26491514919629089</v>
      </c>
      <c r="AP1635" s="13"/>
      <c r="AQ1635" s="32"/>
      <c r="AR1635" s="32"/>
      <c r="AS1635" s="32"/>
      <c r="AT1635" s="32"/>
    </row>
    <row r="1636" spans="2:46" ht="18.649999999999999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O1636" s="134"/>
      <c r="AP1636" s="33"/>
      <c r="AQ1636" s="32"/>
      <c r="AR1636" s="32"/>
      <c r="AS1636" s="32"/>
      <c r="AT1636" s="32"/>
    </row>
    <row r="1637" spans="2:46" ht="18.649999999999999" customHeight="1" thickBot="1">
      <c r="D1637" s="209" t="s">
        <v>66</v>
      </c>
      <c r="E1637" s="210"/>
      <c r="F1637" s="211" t="s">
        <v>67</v>
      </c>
      <c r="G1637" s="212"/>
      <c r="H1637" s="204"/>
      <c r="I1637" s="209" t="s">
        <v>68</v>
      </c>
      <c r="J1637" s="210"/>
      <c r="K1637" s="211" t="s">
        <v>69</v>
      </c>
      <c r="L1637" s="212"/>
      <c r="N1637" s="213" t="s">
        <v>70</v>
      </c>
      <c r="O1637" s="214"/>
      <c r="P1637" s="215" t="s">
        <v>71</v>
      </c>
      <c r="Q1637" s="216"/>
      <c r="S1637" s="209" t="s">
        <v>72</v>
      </c>
      <c r="T1637" s="210"/>
      <c r="U1637" s="211" t="s">
        <v>73</v>
      </c>
      <c r="V1637" s="212"/>
      <c r="W1637" s="22"/>
      <c r="X1637" s="213" t="s">
        <v>74</v>
      </c>
      <c r="Y1637" s="214"/>
      <c r="Z1637" s="215" t="s">
        <v>75</v>
      </c>
      <c r="AA1637" s="216"/>
      <c r="AB1637" s="22"/>
      <c r="AC1637" s="209" t="s">
        <v>76</v>
      </c>
      <c r="AD1637" s="210"/>
      <c r="AE1637" s="211" t="s">
        <v>77</v>
      </c>
      <c r="AF1637" s="212"/>
      <c r="AG1637" s="22"/>
      <c r="AH1637" s="213" t="s">
        <v>78</v>
      </c>
      <c r="AI1637" s="214"/>
      <c r="AJ1637" s="215" t="s">
        <v>79</v>
      </c>
      <c r="AK1637" s="216"/>
      <c r="AL1637" s="22"/>
      <c r="AM1637" s="44" t="s">
        <v>6</v>
      </c>
      <c r="AO1637" s="135" t="s">
        <v>42</v>
      </c>
      <c r="AP1637" s="33"/>
      <c r="AQ1637" s="32"/>
      <c r="AR1637" s="32"/>
      <c r="AS1637" s="32"/>
      <c r="AT1637" s="32"/>
    </row>
    <row r="1638" spans="2:46" ht="18.649999999999999" customHeight="1" thickTop="1" thickBot="1">
      <c r="D1638" s="1">
        <v>0</v>
      </c>
      <c r="E1638" s="8">
        <f t="shared" ref="E1638" si="7389">$E$9*$B1635</f>
        <v>2.6522028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7390">D1638*I1635+F1638*I1638-E1638*J1635-G1638*J1638</f>
        <v>0</v>
      </c>
      <c r="O1638" s="9">
        <f t="shared" ref="O1638" si="7391">(D1638*J1635+E1638*I1635+F1638*J1638+G1638*I1638)</f>
        <v>2.6522028</v>
      </c>
      <c r="P1638" s="2">
        <f t="shared" ref="P1638" si="7392">D1638*K1635+F1638*K1638-E1638*L1635-G1638*L1638</f>
        <v>3.1936413444746132</v>
      </c>
      <c r="Q1638" s="8">
        <f t="shared" ref="Q1638" si="7393">(D1638*L1635+E1638*K1635+F1638*L1638+G1638*K1638)</f>
        <v>0</v>
      </c>
      <c r="S1638" s="1">
        <v>0</v>
      </c>
      <c r="T1638" s="8">
        <f t="shared" ref="T1638" si="7394">$T$9*$B1635</f>
        <v>5.6594771999999995</v>
      </c>
      <c r="U1638" s="2">
        <v>1</v>
      </c>
      <c r="V1638" s="8">
        <v>0</v>
      </c>
      <c r="X1638" s="1">
        <f t="shared" ref="X1638" si="7395">N1638*S1635+P1638*S1638-O1638*T1635-Q1638*T1638</f>
        <v>0</v>
      </c>
      <c r="Y1638" s="9">
        <f t="shared" ref="Y1638" si="7396">(N1638*T1635+O1638*S1635+P1638*T1638+Q1638*S1638)</f>
        <v>20.72654317403142</v>
      </c>
      <c r="Z1638" s="2">
        <f t="shared" ref="Z1638" si="7397">N1638*U1635+P1638*U1638-O1638*V1635-Q1638*V1638</f>
        <v>3.1936413444746132</v>
      </c>
      <c r="AA1638" s="8">
        <f t="shared" ref="AA1638" si="7398">(N1638*V1635+O1638*U1635+P1638*V1638+Q1638*U1638)</f>
        <v>0</v>
      </c>
      <c r="AB1638" s="22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7399">X1638*AC1635+Z1638*AC1638-Y1638*AD1635-AA1638*AD1638</f>
        <v>0</v>
      </c>
      <c r="AI1638" s="9">
        <f t="shared" ref="AI1638" si="7400">(X1638*AD1635+Y1638*AC1635+Z1638*AD1638+AA1638*AC1638)</f>
        <v>20.72654317403142</v>
      </c>
      <c r="AJ1638" s="2">
        <f t="shared" ref="AJ1638" si="7401">X1638*AE1635+Z1638*AE1638-Y1638*AF1635-AA1638*AF1638</f>
        <v>-75.443468672861272</v>
      </c>
      <c r="AK1638" s="8">
        <f t="shared" ref="AK1638" si="7402">(X1638*AF1635+Y1638*AE1635+Z1638*AF1638+AA1638*AE1638)</f>
        <v>0</v>
      </c>
      <c r="AM1638" s="45">
        <f t="shared" ref="AM1638" si="7403">(180/PI())*ATAN(-1*(($AH$9*AJ1635+AL1635+$AH$9*AJ1638+AL1638)/($AH$9*AI1635+AK1635+$AH$9*AI1638+AK1638)))</f>
        <v>61.212958358191713</v>
      </c>
      <c r="AO1638" s="206">
        <f t="shared" ref="AO1638" si="7404">20*LOG(((($AH$9*AH1635+AJ1635-$AH$9*AH1638-AJ1638)^2+($AH$9*AI1635+AK1635-$AH$9*AI1638-AK1638)^2)/(($AH$9*AH1635+AJ1635+$AH$9*AH1638+AJ1638)^2+($AH$9*AI1635+AK1635+$AH$9*AI1638+AK1638)^2))^0.5)</f>
        <v>-2.6388154644649301E-3</v>
      </c>
      <c r="AP1638" s="33"/>
      <c r="AQ1638" s="32"/>
      <c r="AR1638" s="32"/>
      <c r="AS1638" s="32"/>
      <c r="AT1638" s="32"/>
    </row>
    <row r="1639" spans="2:46" ht="18.649999999999999" customHeight="1">
      <c r="AO1639" s="33"/>
      <c r="AP1639" s="33"/>
    </row>
    <row r="1640" spans="2:46" ht="18.649999999999999" customHeight="1" thickBot="1">
      <c r="D1640" s="22" t="s">
        <v>80</v>
      </c>
      <c r="E1640" s="22"/>
      <c r="F1640" s="22"/>
      <c r="G1640" s="22"/>
      <c r="H1640" s="22"/>
      <c r="I1640" s="22" t="s">
        <v>81</v>
      </c>
      <c r="J1640" s="22"/>
      <c r="K1640" s="22"/>
      <c r="L1640" s="22"/>
      <c r="M1640" s="23"/>
      <c r="N1640" s="23"/>
      <c r="O1640" s="24" t="s">
        <v>82</v>
      </c>
      <c r="P1640" s="23"/>
      <c r="Q1640" s="23"/>
      <c r="R1640" s="23"/>
      <c r="S1640" s="22"/>
      <c r="T1640" s="22" t="s">
        <v>83</v>
      </c>
      <c r="U1640" s="23"/>
      <c r="V1640" s="23"/>
      <c r="W1640" s="23"/>
      <c r="X1640" s="23"/>
      <c r="Y1640" s="24" t="s">
        <v>84</v>
      </c>
      <c r="Z1640" s="23"/>
      <c r="AA1640" s="23"/>
      <c r="AB1640" s="23"/>
      <c r="AC1640" s="24" t="s">
        <v>85</v>
      </c>
      <c r="AD1640" s="22"/>
      <c r="AE1640" s="22"/>
      <c r="AF1640" s="22"/>
      <c r="AG1640" s="22"/>
      <c r="AH1640" s="23"/>
      <c r="AI1640" s="24" t="s">
        <v>86</v>
      </c>
      <c r="AJ1640" s="23"/>
      <c r="AK1640" s="23"/>
      <c r="AL1640" s="22"/>
    </row>
    <row r="1641" spans="2:46" ht="18.649999999999999" customHeight="1" thickBot="1">
      <c r="B1641" s="11"/>
      <c r="D1641" s="217" t="s">
        <v>55</v>
      </c>
      <c r="E1641" s="218"/>
      <c r="F1641" s="219" t="s">
        <v>56</v>
      </c>
      <c r="G1641" s="220"/>
      <c r="H1641" s="204"/>
      <c r="I1641" s="217" t="s">
        <v>87</v>
      </c>
      <c r="J1641" s="218"/>
      <c r="K1641" s="219" t="s">
        <v>88</v>
      </c>
      <c r="L1641" s="220"/>
      <c r="M1641" s="23"/>
      <c r="N1641" s="213" t="s">
        <v>57</v>
      </c>
      <c r="O1641" s="214"/>
      <c r="P1641" s="215" t="s">
        <v>58</v>
      </c>
      <c r="Q1641" s="216"/>
      <c r="R1641" s="23"/>
      <c r="S1641" s="217" t="s">
        <v>59</v>
      </c>
      <c r="T1641" s="218"/>
      <c r="U1641" s="219" t="s">
        <v>60</v>
      </c>
      <c r="V1641" s="220"/>
      <c r="W1641" s="22"/>
      <c r="X1641" s="213" t="s">
        <v>61</v>
      </c>
      <c r="Y1641" s="214"/>
      <c r="Z1641" s="215" t="s">
        <v>62</v>
      </c>
      <c r="AA1641" s="216"/>
      <c r="AB1641" s="22"/>
      <c r="AC1641" s="217" t="s">
        <v>63</v>
      </c>
      <c r="AD1641" s="218"/>
      <c r="AE1641" s="219" t="s">
        <v>89</v>
      </c>
      <c r="AF1641" s="220"/>
      <c r="AG1641" s="22"/>
      <c r="AH1641" s="213" t="s">
        <v>64</v>
      </c>
      <c r="AI1641" s="214"/>
      <c r="AJ1641" s="215" t="s">
        <v>65</v>
      </c>
      <c r="AK1641" s="216"/>
      <c r="AL1641" s="22"/>
      <c r="AM1641" s="25" t="s">
        <v>2</v>
      </c>
      <c r="AO1641" s="132" t="s">
        <v>41</v>
      </c>
      <c r="AQ1641" s="32"/>
      <c r="AR1641" s="32"/>
      <c r="AS1641" s="32"/>
      <c r="AT1641" s="32"/>
    </row>
    <row r="1642" spans="2:46" ht="18.649999999999999" customHeight="1" thickTop="1" thickBot="1">
      <c r="B1642" s="36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9">
        <f t="shared" ref="L1642" si="7405">IF(0=(1-$J$9*$K$9*$B1642^2),10^14,$B1642*$K$9/(1-$J$9*$K$9*$B1642^2))</f>
        <v>-0.82230353718785254</v>
      </c>
      <c r="N1642" s="1">
        <f t="shared" ref="N1642" si="7406">D1642*I1642+F1642*I1645-E1642*J1642-G1642*J1645</f>
        <v>1</v>
      </c>
      <c r="O1642" s="9">
        <f t="shared" ref="O1642" si="7407">(D1642*J1642+E1642*I1642+F1642*J1645+G1642*I1645)</f>
        <v>0</v>
      </c>
      <c r="P1642" s="2">
        <f t="shared" ref="P1642" si="7408">D1642*K1642+F1642*K1645-E1642*L1642-G1642*L1645</f>
        <v>0</v>
      </c>
      <c r="Q1642" s="8">
        <f t="shared" ref="Q1642" si="7409">(D1642*L1642+E1642*K1642+F1642*L1645+G1642*K1645)</f>
        <v>-0.82230353718785254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7410">N1642*S1642+P1642*S1645-O1642*T1642-Q1642*T1645</f>
        <v>5.6736961890837216</v>
      </c>
      <c r="Y1642" s="9">
        <f t="shared" ref="Y1642" si="7411">(N1642*T1642+O1642*S1642+P1642*T1645+Q1642*S1645)</f>
        <v>0</v>
      </c>
      <c r="Z1642" s="2">
        <f t="shared" ref="Z1642" si="7412">N1642*U1642+P1642*U1645-O1642*V1642-Q1642*V1645</f>
        <v>0</v>
      </c>
      <c r="AA1642" s="8">
        <f t="shared" ref="AA1642" si="7413">(N1642*V1642+O1642*U1642+P1642*V1645+Q1642*U1645)</f>
        <v>-0.82230353718785254</v>
      </c>
      <c r="AB1642" s="22"/>
      <c r="AC1642" s="1">
        <v>1</v>
      </c>
      <c r="AD1642" s="9">
        <v>0</v>
      </c>
      <c r="AE1642" s="2">
        <v>0</v>
      </c>
      <c r="AF1642" s="9">
        <f t="shared" ref="AF1642" si="7414">$B1642*$AE$9</f>
        <v>3.8102430000000003</v>
      </c>
      <c r="AH1642" s="1">
        <f t="shared" ref="AH1642" si="7415">X1642*AC1642+Z1642*AC1645-Y1642*AD1642-AA1642*AD1645</f>
        <v>5.6736961890837216</v>
      </c>
      <c r="AI1642" s="9">
        <f t="shared" ref="AI1642" si="7416">(X1642*AD1642+Y1642*AC1642+Z1642*AD1645+AA1642*AC1645)</f>
        <v>0</v>
      </c>
      <c r="AJ1642" s="2">
        <f t="shared" ref="AJ1642" si="7417">X1642*AE1642+Z1642*AE1645-Y1642*AF1642-AA1642*AF1645</f>
        <v>0</v>
      </c>
      <c r="AK1642" s="8">
        <f t="shared" ref="AK1642" si="7418">(X1642*AF1642+Y1642*AE1642+Z1642*AF1645+AA1642*AE1645)</f>
        <v>20.795857651395075</v>
      </c>
      <c r="AM1642" s="26">
        <f t="shared" ref="AM1642" si="7419">20*LOG((2*$AH$9)/(($AH$9*AH1642+AJ1642+$AH$9*AH1645+AJ1645)^2+($AH$9*AI1642+AK1642+$AH$9*AI1645+AK1645)^2)^0.5)</f>
        <v>-32.228607016058135</v>
      </c>
      <c r="AO1642" s="133">
        <f t="shared" ref="AO1642" si="7420">((AI1642^2+AJ1642^2+AK1642^2+AL1642^2)/(AI1645^2+AJ1645^2+AK1645^2+AL1645^2))^0.5</f>
        <v>0.26377686007800144</v>
      </c>
      <c r="AP1642" s="13"/>
      <c r="AQ1642" s="32"/>
      <c r="AR1642" s="32"/>
      <c r="AS1642" s="32"/>
      <c r="AT1642" s="32"/>
    </row>
    <row r="1643" spans="2:46" ht="18.649999999999999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O1643" s="134"/>
      <c r="AP1643" s="33"/>
      <c r="AQ1643" s="32"/>
      <c r="AR1643" s="32"/>
      <c r="AS1643" s="32"/>
      <c r="AT1643" s="32"/>
    </row>
    <row r="1644" spans="2:46" ht="18.649999999999999" customHeight="1" thickBot="1">
      <c r="D1644" s="209" t="s">
        <v>66</v>
      </c>
      <c r="E1644" s="210"/>
      <c r="F1644" s="211" t="s">
        <v>67</v>
      </c>
      <c r="G1644" s="212"/>
      <c r="H1644" s="204"/>
      <c r="I1644" s="209" t="s">
        <v>68</v>
      </c>
      <c r="J1644" s="210"/>
      <c r="K1644" s="211" t="s">
        <v>69</v>
      </c>
      <c r="L1644" s="212"/>
      <c r="N1644" s="213" t="s">
        <v>70</v>
      </c>
      <c r="O1644" s="214"/>
      <c r="P1644" s="215" t="s">
        <v>71</v>
      </c>
      <c r="Q1644" s="216"/>
      <c r="S1644" s="209" t="s">
        <v>72</v>
      </c>
      <c r="T1644" s="210"/>
      <c r="U1644" s="211" t="s">
        <v>73</v>
      </c>
      <c r="V1644" s="212"/>
      <c r="W1644" s="22"/>
      <c r="X1644" s="213" t="s">
        <v>74</v>
      </c>
      <c r="Y1644" s="214"/>
      <c r="Z1644" s="215" t="s">
        <v>75</v>
      </c>
      <c r="AA1644" s="216"/>
      <c r="AB1644" s="22"/>
      <c r="AC1644" s="209" t="s">
        <v>76</v>
      </c>
      <c r="AD1644" s="210"/>
      <c r="AE1644" s="211" t="s">
        <v>77</v>
      </c>
      <c r="AF1644" s="212"/>
      <c r="AG1644" s="22"/>
      <c r="AH1644" s="213" t="s">
        <v>78</v>
      </c>
      <c r="AI1644" s="214"/>
      <c r="AJ1644" s="215" t="s">
        <v>79</v>
      </c>
      <c r="AK1644" s="216"/>
      <c r="AL1644" s="22"/>
      <c r="AM1644" s="44" t="s">
        <v>6</v>
      </c>
      <c r="AO1644" s="135" t="s">
        <v>42</v>
      </c>
      <c r="AP1644" s="33"/>
      <c r="AQ1644" s="32"/>
      <c r="AR1644" s="32"/>
      <c r="AS1644" s="32"/>
      <c r="AT1644" s="32"/>
    </row>
    <row r="1645" spans="2:46" ht="18.649999999999999" customHeight="1" thickTop="1" thickBot="1">
      <c r="D1645" s="1">
        <v>0</v>
      </c>
      <c r="E1645" s="8">
        <f t="shared" ref="E1645" si="7421">$E$9*$B1642</f>
        <v>2.6635370000000003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7422">D1645*I1642+F1645*I1645-E1645*J1642-G1645*J1645</f>
        <v>0</v>
      </c>
      <c r="O1645" s="9">
        <f t="shared" ref="O1645" si="7423">(D1645*J1642+E1645*I1642+F1645*J1645+G1645*I1645)</f>
        <v>2.6635370000000003</v>
      </c>
      <c r="P1645" s="2">
        <f t="shared" ref="P1645" si="7424">D1645*K1642+F1645*K1645-E1645*L1642-G1645*L1645</f>
        <v>3.1902358965307216</v>
      </c>
      <c r="Q1645" s="8">
        <f t="shared" ref="Q1645" si="7425">(D1645*L1642+E1645*K1642+F1645*L1645+G1645*K1645)</f>
        <v>0</v>
      </c>
      <c r="S1645" s="1">
        <v>0</v>
      </c>
      <c r="T1645" s="8">
        <f t="shared" ref="T1645" si="7426">$T$9*$B1642</f>
        <v>5.6836630000000001</v>
      </c>
      <c r="U1645" s="2">
        <v>1</v>
      </c>
      <c r="V1645" s="8">
        <v>0</v>
      </c>
      <c r="X1645" s="1">
        <f t="shared" ref="X1645" si="7427">N1645*S1642+P1645*S1645-O1645*T1642-Q1645*T1645</f>
        <v>0</v>
      </c>
      <c r="Y1645" s="9">
        <f t="shared" ref="Y1645" si="7428">(N1645*T1642+O1645*S1642+P1645*T1645+Q1645*S1645)</f>
        <v>20.795762726383494</v>
      </c>
      <c r="Z1645" s="2">
        <f t="shared" ref="Z1645" si="7429">N1645*U1642+P1645*U1645-O1645*V1642-Q1645*V1645</f>
        <v>3.1902358965307216</v>
      </c>
      <c r="AA1645" s="8">
        <f t="shared" ref="AA1645" si="7430">(N1645*V1642+O1645*U1642+P1645*V1645+Q1645*U1645)</f>
        <v>0</v>
      </c>
      <c r="AB1645" s="22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7431">X1645*AC1642+Z1645*AC1645-Y1645*AD1642-AA1645*AD1645</f>
        <v>0</v>
      </c>
      <c r="AI1645" s="9">
        <f t="shared" ref="AI1645" si="7432">(X1645*AD1642+Y1645*AC1642+Z1645*AD1645+AA1645*AC1645)</f>
        <v>20.795762726383494</v>
      </c>
      <c r="AJ1645" s="2">
        <f t="shared" ref="AJ1645" si="7433">X1645*AE1642+Z1645*AE1645-Y1645*AF1642-AA1645*AF1645</f>
        <v>-76.046673461332901</v>
      </c>
      <c r="AK1645" s="8">
        <f t="shared" ref="AK1645" si="7434">(X1645*AF1642+Y1645*AE1642+Z1645*AF1645+AA1645*AE1645)</f>
        <v>0</v>
      </c>
      <c r="AM1645" s="45">
        <f t="shared" ref="AM1645" si="7435">(180/PI())*ATAN(-1*(($AH$9*AJ1642+AL1642+$AH$9*AJ1645+AL1645)/($AH$9*AI1642+AK1642+$AH$9*AI1645+AK1645)))</f>
        <v>61.32476806221127</v>
      </c>
      <c r="AO1645" s="206">
        <f t="shared" ref="AO1645" si="7436">20*LOG(((($AH$9*AH1642+AJ1642-$AH$9*AH1645-AJ1645)^2+($AH$9*AI1642+AK1642-$AH$9*AI1645-AK1645)^2)/(($AH$9*AH1642+AJ1642+$AH$9*AH1645+AJ1645)^2+($AH$9*AI1642+AK1642+$AH$9*AI1645+AK1645)^2))^0.5)</f>
        <v>-2.6004806540238625E-3</v>
      </c>
      <c r="AP1645" s="33"/>
      <c r="AQ1645" s="32"/>
      <c r="AR1645" s="32"/>
      <c r="AS1645" s="32"/>
      <c r="AT1645" s="32"/>
    </row>
    <row r="1646" spans="2:46" ht="18.649999999999999" customHeight="1">
      <c r="AO1646" s="33"/>
      <c r="AP1646" s="33"/>
    </row>
    <row r="1647" spans="2:46" ht="18.649999999999999" customHeight="1" thickBot="1">
      <c r="D1647" s="22" t="s">
        <v>80</v>
      </c>
      <c r="E1647" s="22"/>
      <c r="F1647" s="22"/>
      <c r="G1647" s="22"/>
      <c r="H1647" s="22"/>
      <c r="I1647" s="22" t="s">
        <v>81</v>
      </c>
      <c r="J1647" s="22"/>
      <c r="K1647" s="22"/>
      <c r="L1647" s="22"/>
      <c r="M1647" s="23"/>
      <c r="N1647" s="23"/>
      <c r="O1647" s="24" t="s">
        <v>82</v>
      </c>
      <c r="P1647" s="23"/>
      <c r="Q1647" s="23"/>
      <c r="R1647" s="23"/>
      <c r="S1647" s="22"/>
      <c r="T1647" s="22" t="s">
        <v>83</v>
      </c>
      <c r="U1647" s="23"/>
      <c r="V1647" s="23"/>
      <c r="W1647" s="23"/>
      <c r="X1647" s="23"/>
      <c r="Y1647" s="24" t="s">
        <v>84</v>
      </c>
      <c r="Z1647" s="23"/>
      <c r="AA1647" s="23"/>
      <c r="AB1647" s="23"/>
      <c r="AC1647" s="24" t="s">
        <v>85</v>
      </c>
      <c r="AD1647" s="22"/>
      <c r="AE1647" s="22"/>
      <c r="AF1647" s="22"/>
      <c r="AG1647" s="22"/>
      <c r="AH1647" s="23"/>
      <c r="AI1647" s="24" t="s">
        <v>86</v>
      </c>
      <c r="AJ1647" s="23"/>
      <c r="AK1647" s="23"/>
      <c r="AL1647" s="22"/>
    </row>
    <row r="1648" spans="2:46" ht="18.649999999999999" customHeight="1" thickBot="1">
      <c r="B1648" s="11"/>
      <c r="D1648" s="217" t="s">
        <v>55</v>
      </c>
      <c r="E1648" s="218"/>
      <c r="F1648" s="219" t="s">
        <v>56</v>
      </c>
      <c r="G1648" s="220"/>
      <c r="H1648" s="204"/>
      <c r="I1648" s="217" t="s">
        <v>87</v>
      </c>
      <c r="J1648" s="218"/>
      <c r="K1648" s="219" t="s">
        <v>88</v>
      </c>
      <c r="L1648" s="220"/>
      <c r="M1648" s="23"/>
      <c r="N1648" s="213" t="s">
        <v>57</v>
      </c>
      <c r="O1648" s="214"/>
      <c r="P1648" s="215" t="s">
        <v>58</v>
      </c>
      <c r="Q1648" s="216"/>
      <c r="R1648" s="23"/>
      <c r="S1648" s="217" t="s">
        <v>59</v>
      </c>
      <c r="T1648" s="218"/>
      <c r="U1648" s="219" t="s">
        <v>60</v>
      </c>
      <c r="V1648" s="220"/>
      <c r="W1648" s="22"/>
      <c r="X1648" s="213" t="s">
        <v>61</v>
      </c>
      <c r="Y1648" s="214"/>
      <c r="Z1648" s="215" t="s">
        <v>62</v>
      </c>
      <c r="AA1648" s="216"/>
      <c r="AB1648" s="22"/>
      <c r="AC1648" s="217" t="s">
        <v>63</v>
      </c>
      <c r="AD1648" s="218"/>
      <c r="AE1648" s="219" t="s">
        <v>89</v>
      </c>
      <c r="AF1648" s="220"/>
      <c r="AG1648" s="22"/>
      <c r="AH1648" s="213" t="s">
        <v>64</v>
      </c>
      <c r="AI1648" s="214"/>
      <c r="AJ1648" s="215" t="s">
        <v>65</v>
      </c>
      <c r="AK1648" s="216"/>
      <c r="AL1648" s="22"/>
      <c r="AM1648" s="25" t="s">
        <v>2</v>
      </c>
      <c r="AO1648" s="132" t="s">
        <v>41</v>
      </c>
      <c r="AQ1648" s="32"/>
      <c r="AR1648" s="32"/>
      <c r="AS1648" s="32"/>
      <c r="AT1648" s="32"/>
    </row>
    <row r="1649" spans="2:46" ht="18.649999999999999" customHeight="1" thickTop="1" thickBot="1">
      <c r="B1649" s="36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9">
        <f t="shared" ref="L1649" si="7437">IF(0=(1-$J$9*$K$9*$B1649^2),10^14,$B1649*$K$9/(1-$J$9*$K$9*$B1649^2))</f>
        <v>-0.81756609572378236</v>
      </c>
      <c r="N1649" s="1">
        <f t="shared" ref="N1649" si="7438">D1649*I1649+F1649*I1652-E1649*J1649-G1649*J1652</f>
        <v>1</v>
      </c>
      <c r="O1649" s="9">
        <f t="shared" ref="O1649" si="7439">(D1649*J1649+E1649*I1649+F1649*J1652+G1649*I1652)</f>
        <v>0</v>
      </c>
      <c r="P1649" s="2">
        <f t="shared" ref="P1649" si="7440">D1649*K1649+F1649*K1652-E1649*L1649-G1649*L1652</f>
        <v>0</v>
      </c>
      <c r="Q1649" s="8">
        <f t="shared" ref="Q1649" si="7441">(D1649*L1649+E1649*K1649+F1649*L1652+G1649*K1652)</f>
        <v>-0.81756609572378236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7442">N1649*S1649+P1649*S1652-O1649*T1649-Q1649*T1652</f>
        <v>5.6665436583976758</v>
      </c>
      <c r="Y1649" s="9">
        <f t="shared" ref="Y1649" si="7443">(N1649*T1649+O1649*S1649+P1649*T1652+Q1649*S1652)</f>
        <v>0</v>
      </c>
      <c r="Z1649" s="2">
        <f t="shared" ref="Z1649" si="7444">N1649*U1649+P1649*U1652-O1649*V1649-Q1649*V1652</f>
        <v>0</v>
      </c>
      <c r="AA1649" s="8">
        <f t="shared" ref="AA1649" si="7445">(N1649*V1649+O1649*U1649+P1649*V1652+Q1649*U1652)</f>
        <v>-0.81756609572378236</v>
      </c>
      <c r="AB1649" s="22"/>
      <c r="AC1649" s="1">
        <v>1</v>
      </c>
      <c r="AD1649" s="9">
        <v>0</v>
      </c>
      <c r="AE1649" s="2">
        <v>0</v>
      </c>
      <c r="AF1649" s="9">
        <f t="shared" ref="AF1649" si="7446">$B1649*$AE$9</f>
        <v>3.8264567999999999</v>
      </c>
      <c r="AH1649" s="1">
        <f t="shared" ref="AH1649" si="7447">X1649*AC1649+Z1649*AC1652-Y1649*AD1649-AA1649*AD1652</f>
        <v>5.6665436583976758</v>
      </c>
      <c r="AI1649" s="9">
        <f t="shared" ref="AI1649" si="7448">(X1649*AD1649+Y1649*AC1649+Z1649*AD1652+AA1649*AC1652)</f>
        <v>0</v>
      </c>
      <c r="AJ1649" s="2">
        <f t="shared" ref="AJ1649" si="7449">X1649*AE1649+Z1649*AE1652-Y1649*AF1649-AA1649*AF1652</f>
        <v>0</v>
      </c>
      <c r="AK1649" s="8">
        <f t="shared" ref="AK1649" si="7450">(X1649*AF1649+Y1649*AE1649+Z1649*AF1652+AA1649*AE1652)</f>
        <v>20.86521841844888</v>
      </c>
      <c r="AM1649" s="26">
        <f t="shared" ref="AM1649" si="7451">20*LOG((2*$AH$9)/(($AH$9*AH1649+AJ1649+$AH$9*AH1652+AJ1652)^2+($AH$9*AI1649+AK1649+$AH$9*AI1652+AK1652)^2)^0.5)</f>
        <v>-32.291980679778717</v>
      </c>
      <c r="AO1649" s="133">
        <f t="shared" ref="AO1649" si="7452">((AI1649^2+AJ1649^2+AK1649^2+AL1649^2)/(AI1652^2+AJ1652^2+AK1652^2+AL1652^2))^0.5</f>
        <v>0.26264835092700994</v>
      </c>
      <c r="AP1649" s="13"/>
      <c r="AQ1649" s="32"/>
      <c r="AR1649" s="32"/>
      <c r="AS1649" s="32"/>
      <c r="AT1649" s="32"/>
    </row>
    <row r="1650" spans="2:46" ht="18.649999999999999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O1650" s="134"/>
      <c r="AP1650" s="33"/>
      <c r="AQ1650" s="32"/>
      <c r="AR1650" s="32"/>
      <c r="AS1650" s="32"/>
      <c r="AT1650" s="32"/>
    </row>
    <row r="1651" spans="2:46" ht="18.649999999999999" customHeight="1" thickBot="1">
      <c r="D1651" s="209" t="s">
        <v>66</v>
      </c>
      <c r="E1651" s="210"/>
      <c r="F1651" s="211" t="s">
        <v>67</v>
      </c>
      <c r="G1651" s="212"/>
      <c r="H1651" s="204"/>
      <c r="I1651" s="209" t="s">
        <v>68</v>
      </c>
      <c r="J1651" s="210"/>
      <c r="K1651" s="211" t="s">
        <v>69</v>
      </c>
      <c r="L1651" s="212"/>
      <c r="N1651" s="213" t="s">
        <v>70</v>
      </c>
      <c r="O1651" s="214"/>
      <c r="P1651" s="215" t="s">
        <v>71</v>
      </c>
      <c r="Q1651" s="216"/>
      <c r="S1651" s="209" t="s">
        <v>72</v>
      </c>
      <c r="T1651" s="210"/>
      <c r="U1651" s="211" t="s">
        <v>73</v>
      </c>
      <c r="V1651" s="212"/>
      <c r="W1651" s="22"/>
      <c r="X1651" s="213" t="s">
        <v>74</v>
      </c>
      <c r="Y1651" s="214"/>
      <c r="Z1651" s="215" t="s">
        <v>75</v>
      </c>
      <c r="AA1651" s="216"/>
      <c r="AB1651" s="22"/>
      <c r="AC1651" s="209" t="s">
        <v>76</v>
      </c>
      <c r="AD1651" s="210"/>
      <c r="AE1651" s="211" t="s">
        <v>77</v>
      </c>
      <c r="AF1651" s="212"/>
      <c r="AG1651" s="22"/>
      <c r="AH1651" s="213" t="s">
        <v>78</v>
      </c>
      <c r="AI1651" s="214"/>
      <c r="AJ1651" s="215" t="s">
        <v>79</v>
      </c>
      <c r="AK1651" s="216"/>
      <c r="AL1651" s="22"/>
      <c r="AM1651" s="44" t="s">
        <v>6</v>
      </c>
      <c r="AO1651" s="135" t="s">
        <v>42</v>
      </c>
      <c r="AP1651" s="33"/>
      <c r="AQ1651" s="32"/>
      <c r="AR1651" s="32"/>
      <c r="AS1651" s="32"/>
      <c r="AT1651" s="32"/>
    </row>
    <row r="1652" spans="2:46" ht="18.649999999999999" customHeight="1" thickTop="1" thickBot="1">
      <c r="D1652" s="1">
        <v>0</v>
      </c>
      <c r="E1652" s="8">
        <f t="shared" ref="E1652" si="7453">$E$9*$B1649</f>
        <v>2.6748712000000001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7454">D1652*I1649+F1652*I1652-E1652*J1649-G1652*J1652</f>
        <v>0</v>
      </c>
      <c r="O1652" s="9">
        <f t="shared" ref="O1652" si="7455">(D1652*J1649+E1652*I1649+F1652*J1652+G1652*I1652)</f>
        <v>2.6748712000000001</v>
      </c>
      <c r="P1652" s="2">
        <f t="shared" ref="P1652" si="7456">D1652*K1649+F1652*K1652-E1652*L1649-G1652*L1652</f>
        <v>3.1868840035479886</v>
      </c>
      <c r="Q1652" s="8">
        <f t="shared" ref="Q1652" si="7457">(D1652*L1649+E1652*K1649+F1652*L1652+G1652*K1652)</f>
        <v>0</v>
      </c>
      <c r="S1652" s="1">
        <v>0</v>
      </c>
      <c r="T1652" s="8">
        <f t="shared" ref="T1652" si="7458">$T$9*$B1649</f>
        <v>5.7078487999999998</v>
      </c>
      <c r="U1652" s="2">
        <v>1</v>
      </c>
      <c r="V1652" s="8">
        <v>0</v>
      </c>
      <c r="X1652" s="1">
        <f t="shared" ref="X1652" si="7459">N1652*S1649+P1652*S1652-O1652*T1649-Q1652*T1652</f>
        <v>0</v>
      </c>
      <c r="Y1652" s="9">
        <f t="shared" ref="Y1652" si="7460">(N1652*T1649+O1652*S1649+P1652*T1652+Q1652*S1652)</f>
        <v>20.865123235390584</v>
      </c>
      <c r="Z1652" s="2">
        <f t="shared" ref="Z1652" si="7461">N1652*U1649+P1652*U1652-O1652*V1649-Q1652*V1652</f>
        <v>3.1868840035479886</v>
      </c>
      <c r="AA1652" s="8">
        <f t="shared" ref="AA1652" si="7462">(N1652*V1649+O1652*U1649+P1652*V1652+Q1652*U1652)</f>
        <v>0</v>
      </c>
      <c r="AB1652" s="22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7463">X1652*AC1649+Z1652*AC1652-Y1652*AD1649-AA1652*AD1652</f>
        <v>0</v>
      </c>
      <c r="AI1652" s="9">
        <f t="shared" ref="AI1652" si="7464">(X1652*AD1649+Y1652*AC1649+Z1652*AD1652+AA1652*AC1652)</f>
        <v>20.865123235390584</v>
      </c>
      <c r="AJ1652" s="2">
        <f t="shared" ref="AJ1652" si="7465">X1652*AE1649+Z1652*AE1652-Y1652*AF1649-AA1652*AF1652</f>
        <v>-76.652608683350309</v>
      </c>
      <c r="AK1652" s="8">
        <f t="shared" ref="AK1652" si="7466">(X1652*AF1649+Y1652*AE1649+Z1652*AF1652+AA1652*AE1652)</f>
        <v>0</v>
      </c>
      <c r="AM1652" s="45">
        <f t="shared" ref="AM1652" si="7467">(180/PI())*ATAN(-1*(($AH$9*AJ1649+AL1649+$AH$9*AJ1652+AL1652)/($AH$9*AI1649+AK1649+$AH$9*AI1652+AK1652)))</f>
        <v>61.435746078119912</v>
      </c>
      <c r="AO1652" s="206">
        <f t="shared" ref="AO1652" si="7468">20*LOG(((($AH$9*AH1649+AJ1649-$AH$9*AH1652-AJ1652)^2+($AH$9*AI1649+AK1649-$AH$9*AI1652-AK1652)^2)/(($AH$9*AH1649+AJ1649+$AH$9*AH1652+AJ1652)^2+($AH$9*AI1649+AK1649+$AH$9*AI1652+AK1652)^2))^0.5)</f>
        <v>-2.5627980030902904E-3</v>
      </c>
      <c r="AP1652" s="33"/>
      <c r="AQ1652" s="32"/>
      <c r="AR1652" s="32"/>
      <c r="AS1652" s="32"/>
      <c r="AT1652" s="32"/>
    </row>
    <row r="1653" spans="2:46" ht="18.649999999999999" customHeight="1">
      <c r="AO1653" s="33"/>
      <c r="AP1653" s="33"/>
    </row>
    <row r="1654" spans="2:46" ht="18.649999999999999" customHeight="1" thickBot="1">
      <c r="D1654" s="22" t="s">
        <v>80</v>
      </c>
      <c r="E1654" s="22"/>
      <c r="F1654" s="22"/>
      <c r="G1654" s="22"/>
      <c r="H1654" s="22"/>
      <c r="I1654" s="22" t="s">
        <v>81</v>
      </c>
      <c r="J1654" s="22"/>
      <c r="K1654" s="22"/>
      <c r="L1654" s="22"/>
      <c r="M1654" s="23"/>
      <c r="N1654" s="23"/>
      <c r="O1654" s="24" t="s">
        <v>82</v>
      </c>
      <c r="P1654" s="23"/>
      <c r="Q1654" s="23"/>
      <c r="R1654" s="23"/>
      <c r="S1654" s="22"/>
      <c r="T1654" s="22" t="s">
        <v>83</v>
      </c>
      <c r="U1654" s="23"/>
      <c r="V1654" s="23"/>
      <c r="W1654" s="23"/>
      <c r="X1654" s="23"/>
      <c r="Y1654" s="24" t="s">
        <v>84</v>
      </c>
      <c r="Z1654" s="23"/>
      <c r="AA1654" s="23"/>
      <c r="AB1654" s="23"/>
      <c r="AC1654" s="24" t="s">
        <v>85</v>
      </c>
      <c r="AD1654" s="22"/>
      <c r="AE1654" s="22"/>
      <c r="AF1654" s="22"/>
      <c r="AG1654" s="22"/>
      <c r="AH1654" s="23"/>
      <c r="AI1654" s="24" t="s">
        <v>86</v>
      </c>
      <c r="AJ1654" s="23"/>
      <c r="AK1654" s="23"/>
      <c r="AL1654" s="22"/>
    </row>
    <row r="1655" spans="2:46" ht="18.649999999999999" customHeight="1" thickBot="1">
      <c r="B1655" s="11"/>
      <c r="D1655" s="217" t="s">
        <v>55</v>
      </c>
      <c r="E1655" s="218"/>
      <c r="F1655" s="219" t="s">
        <v>56</v>
      </c>
      <c r="G1655" s="220"/>
      <c r="H1655" s="204"/>
      <c r="I1655" s="217" t="s">
        <v>87</v>
      </c>
      <c r="J1655" s="218"/>
      <c r="K1655" s="219" t="s">
        <v>88</v>
      </c>
      <c r="L1655" s="220"/>
      <c r="M1655" s="23"/>
      <c r="N1655" s="213" t="s">
        <v>57</v>
      </c>
      <c r="O1655" s="214"/>
      <c r="P1655" s="215" t="s">
        <v>58</v>
      </c>
      <c r="Q1655" s="216"/>
      <c r="R1655" s="23"/>
      <c r="S1655" s="217" t="s">
        <v>59</v>
      </c>
      <c r="T1655" s="218"/>
      <c r="U1655" s="219" t="s">
        <v>60</v>
      </c>
      <c r="V1655" s="220"/>
      <c r="W1655" s="22"/>
      <c r="X1655" s="213" t="s">
        <v>61</v>
      </c>
      <c r="Y1655" s="214"/>
      <c r="Z1655" s="215" t="s">
        <v>62</v>
      </c>
      <c r="AA1655" s="216"/>
      <c r="AB1655" s="22"/>
      <c r="AC1655" s="217" t="s">
        <v>63</v>
      </c>
      <c r="AD1655" s="218"/>
      <c r="AE1655" s="219" t="s">
        <v>89</v>
      </c>
      <c r="AF1655" s="220"/>
      <c r="AG1655" s="22"/>
      <c r="AH1655" s="213" t="s">
        <v>64</v>
      </c>
      <c r="AI1655" s="214"/>
      <c r="AJ1655" s="215" t="s">
        <v>65</v>
      </c>
      <c r="AK1655" s="216"/>
      <c r="AL1655" s="22"/>
      <c r="AM1655" s="25" t="s">
        <v>2</v>
      </c>
      <c r="AO1655" s="132" t="s">
        <v>41</v>
      </c>
      <c r="AQ1655" s="32"/>
      <c r="AR1655" s="32"/>
      <c r="AS1655" s="32"/>
      <c r="AT1655" s="32"/>
    </row>
    <row r="1656" spans="2:46" ht="18.649999999999999" customHeight="1" thickTop="1" thickBot="1">
      <c r="B1656" s="36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9">
        <f t="shared" ref="L1656" si="7469">IF(0=(1-$J$9*$K$9*$B1656^2),10^14,$B1656*$K$9/(1-$J$9*$K$9*$B1656^2))</f>
        <v>-0.81288813602964738</v>
      </c>
      <c r="N1656" s="1">
        <f t="shared" ref="N1656" si="7470">D1656*I1656+F1656*I1659-E1656*J1656-G1656*J1659</f>
        <v>1</v>
      </c>
      <c r="O1656" s="9">
        <f t="shared" ref="O1656" si="7471">(D1656*J1656+E1656*I1656+F1656*J1659+G1656*I1659)</f>
        <v>0</v>
      </c>
      <c r="P1656" s="2">
        <f t="shared" ref="P1656" si="7472">D1656*K1656+F1656*K1659-E1656*L1656-G1656*L1659</f>
        <v>0</v>
      </c>
      <c r="Q1656" s="8">
        <f t="shared" ref="Q1656" si="7473">(D1656*L1656+E1656*K1656+F1656*L1659+G1656*K1659)</f>
        <v>-0.81288813602964738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7474">N1656*S1656+P1656*S1659-O1656*T1656-Q1656*T1659</f>
        <v>5.6595029216514456</v>
      </c>
      <c r="Y1656" s="9">
        <f t="shared" ref="Y1656" si="7475">(N1656*T1656+O1656*S1656+P1656*T1659+Q1656*S1659)</f>
        <v>0</v>
      </c>
      <c r="Z1656" s="2">
        <f t="shared" ref="Z1656" si="7476">N1656*U1656+P1656*U1659-O1656*V1656-Q1656*V1659</f>
        <v>0</v>
      </c>
      <c r="AA1656" s="8">
        <f t="shared" ref="AA1656" si="7477">(N1656*V1656+O1656*U1656+P1656*V1659+Q1656*U1659)</f>
        <v>-0.81288813602964738</v>
      </c>
      <c r="AB1656" s="22"/>
      <c r="AC1656" s="1">
        <v>1</v>
      </c>
      <c r="AD1656" s="9">
        <v>0</v>
      </c>
      <c r="AE1656" s="2">
        <v>0</v>
      </c>
      <c r="AF1656" s="9">
        <f t="shared" ref="AF1656" si="7478">$B1656*$AE$9</f>
        <v>3.8426706000000004</v>
      </c>
      <c r="AH1656" s="1">
        <f t="shared" ref="AH1656" si="7479">X1656*AC1656+Z1656*AC1659-Y1656*AD1656-AA1656*AD1659</f>
        <v>5.6595029216514456</v>
      </c>
      <c r="AI1656" s="9">
        <f t="shared" ref="AI1656" si="7480">(X1656*AD1656+Y1656*AC1656+Z1656*AD1659+AA1656*AC1659)</f>
        <v>0</v>
      </c>
      <c r="AJ1656" s="2">
        <f t="shared" ref="AJ1656" si="7481">X1656*AE1656+Z1656*AE1659-Y1656*AF1656-AA1656*AF1659</f>
        <v>0</v>
      </c>
      <c r="AK1656" s="8">
        <f t="shared" ref="AK1656" si="7482">(X1656*AF1656+Y1656*AE1656+Z1656*AF1659+AA1656*AE1659)</f>
        <v>20.934717351614466</v>
      </c>
      <c r="AM1656" s="26">
        <f t="shared" ref="AM1656" si="7483">20*LOG((2*$AH$9)/(($AH$9*AH1656+AJ1656+$AH$9*AH1659+AJ1659)^2+($AH$9*AI1656+AK1656+$AH$9*AI1659+AK1659)^2)^0.5)</f>
        <v>-32.355192845071365</v>
      </c>
      <c r="AO1656" s="133">
        <f t="shared" ref="AO1656" si="7484">((AI1656^2+AJ1656^2+AK1656^2+AL1656^2)/(AI1659^2+AJ1659^2+AK1659^2+AL1659^2))^0.5</f>
        <v>0.26152949580360413</v>
      </c>
      <c r="AP1656" s="13"/>
      <c r="AQ1656" s="32"/>
      <c r="AR1656" s="32"/>
      <c r="AS1656" s="32"/>
      <c r="AT1656" s="32"/>
    </row>
    <row r="1657" spans="2:46" ht="18.649999999999999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O1657" s="134"/>
      <c r="AP1657" s="33"/>
      <c r="AQ1657" s="32"/>
      <c r="AR1657" s="32"/>
      <c r="AS1657" s="32"/>
      <c r="AT1657" s="32"/>
    </row>
    <row r="1658" spans="2:46" ht="18.649999999999999" customHeight="1" thickBot="1">
      <c r="D1658" s="209" t="s">
        <v>66</v>
      </c>
      <c r="E1658" s="210"/>
      <c r="F1658" s="211" t="s">
        <v>67</v>
      </c>
      <c r="G1658" s="212"/>
      <c r="H1658" s="204"/>
      <c r="I1658" s="209" t="s">
        <v>68</v>
      </c>
      <c r="J1658" s="210"/>
      <c r="K1658" s="211" t="s">
        <v>69</v>
      </c>
      <c r="L1658" s="212"/>
      <c r="N1658" s="213" t="s">
        <v>70</v>
      </c>
      <c r="O1658" s="214"/>
      <c r="P1658" s="215" t="s">
        <v>71</v>
      </c>
      <c r="Q1658" s="216"/>
      <c r="S1658" s="209" t="s">
        <v>72</v>
      </c>
      <c r="T1658" s="210"/>
      <c r="U1658" s="211" t="s">
        <v>73</v>
      </c>
      <c r="V1658" s="212"/>
      <c r="W1658" s="22"/>
      <c r="X1658" s="213" t="s">
        <v>74</v>
      </c>
      <c r="Y1658" s="214"/>
      <c r="Z1658" s="215" t="s">
        <v>75</v>
      </c>
      <c r="AA1658" s="216"/>
      <c r="AB1658" s="22"/>
      <c r="AC1658" s="209" t="s">
        <v>76</v>
      </c>
      <c r="AD1658" s="210"/>
      <c r="AE1658" s="211" t="s">
        <v>77</v>
      </c>
      <c r="AF1658" s="212"/>
      <c r="AG1658" s="22"/>
      <c r="AH1658" s="213" t="s">
        <v>78</v>
      </c>
      <c r="AI1658" s="214"/>
      <c r="AJ1658" s="215" t="s">
        <v>79</v>
      </c>
      <c r="AK1658" s="216"/>
      <c r="AL1658" s="22"/>
      <c r="AM1658" s="44" t="s">
        <v>6</v>
      </c>
      <c r="AO1658" s="135" t="s">
        <v>42</v>
      </c>
      <c r="AP1658" s="33"/>
      <c r="AQ1658" s="32"/>
      <c r="AR1658" s="32"/>
      <c r="AS1658" s="32"/>
      <c r="AT1658" s="32"/>
    </row>
    <row r="1659" spans="2:46" ht="18.649999999999999" customHeight="1" thickTop="1" thickBot="1">
      <c r="D1659" s="1">
        <v>0</v>
      </c>
      <c r="E1659" s="8">
        <f t="shared" ref="E1659" si="7485">$E$9*$B1656</f>
        <v>2.6862054000000004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7486">D1659*I1656+F1659*I1659-E1659*J1656-G1659*J1659</f>
        <v>0</v>
      </c>
      <c r="O1659" s="9">
        <f t="shared" ref="O1659" si="7487">(D1659*J1656+E1659*I1656+F1659*J1659+G1659*I1659)</f>
        <v>2.6862054000000004</v>
      </c>
      <c r="P1659" s="2">
        <f t="shared" ref="P1659" si="7488">D1659*K1656+F1659*K1659-E1659*L1656-G1659*L1659</f>
        <v>3.1835845005987737</v>
      </c>
      <c r="Q1659" s="8">
        <f t="shared" ref="Q1659" si="7489">(D1659*L1656+E1659*K1656+F1659*L1659+G1659*K1659)</f>
        <v>0</v>
      </c>
      <c r="S1659" s="1">
        <v>0</v>
      </c>
      <c r="T1659" s="8">
        <f t="shared" ref="T1659" si="7490">$T$9*$B1656</f>
        <v>5.7320346000000004</v>
      </c>
      <c r="U1659" s="2">
        <v>1</v>
      </c>
      <c r="V1659" s="8">
        <v>0</v>
      </c>
      <c r="X1659" s="1">
        <f t="shared" ref="X1659" si="7491">N1659*S1656+P1659*S1659-O1659*T1656-Q1659*T1659</f>
        <v>0</v>
      </c>
      <c r="Y1659" s="9">
        <f t="shared" ref="Y1659" si="7492">(N1659*T1656+O1659*S1656+P1659*T1659+Q1659*S1659)</f>
        <v>20.934621909455892</v>
      </c>
      <c r="Z1659" s="2">
        <f t="shared" ref="Z1659" si="7493">N1659*U1656+P1659*U1659-O1659*V1656-Q1659*V1659</f>
        <v>3.1835845005987737</v>
      </c>
      <c r="AA1659" s="8">
        <f t="shared" ref="AA1659" si="7494">(N1659*V1656+O1659*U1656+P1659*V1659+Q1659*U1659)</f>
        <v>0</v>
      </c>
      <c r="AB1659" s="22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7495">X1659*AC1656+Z1659*AC1659-Y1659*AD1656-AA1659*AD1659</f>
        <v>0</v>
      </c>
      <c r="AI1659" s="9">
        <f t="shared" ref="AI1659" si="7496">(X1659*AD1656+Y1659*AC1656+Z1659*AD1659+AA1659*AC1659)</f>
        <v>20.934621909455892</v>
      </c>
      <c r="AJ1659" s="2">
        <f t="shared" ref="AJ1659" si="7497">X1659*AE1656+Z1659*AE1659-Y1659*AF1656-AA1659*AF1659</f>
        <v>-77.261271632983252</v>
      </c>
      <c r="AK1659" s="8">
        <f t="shared" ref="AK1659" si="7498">(X1659*AF1656+Y1659*AE1656+Z1659*AF1659+AA1659*AE1659)</f>
        <v>0</v>
      </c>
      <c r="AM1659" s="45">
        <f t="shared" ref="AM1659" si="7499">(180/PI())*ATAN(-1*(($AH$9*AJ1656+AL1656+$AH$9*AJ1659+AL1659)/($AH$9*AI1656+AK1656+$AH$9*AI1659+AK1659)))</f>
        <v>61.545901338082821</v>
      </c>
      <c r="AO1659" s="206">
        <f t="shared" ref="AO1659" si="7500">20*LOG(((($AH$9*AH1656+AJ1656-$AH$9*AH1659-AJ1659)^2+($AH$9*AI1656+AK1656-$AH$9*AI1659-AK1659)^2)/(($AH$9*AH1656+AJ1656+$AH$9*AH1659+AJ1659)^2+($AH$9*AI1656+AK1656+$AH$9*AI1659+AK1659)^2))^0.5)</f>
        <v>-2.5257555062846351E-3</v>
      </c>
      <c r="AP1659" s="33"/>
      <c r="AQ1659" s="32"/>
      <c r="AR1659" s="32"/>
      <c r="AS1659" s="32"/>
      <c r="AT1659" s="32"/>
    </row>
    <row r="1660" spans="2:46" ht="18.649999999999999" customHeight="1">
      <c r="AO1660" s="33"/>
      <c r="AP1660" s="33"/>
    </row>
    <row r="1661" spans="2:46" ht="18.649999999999999" customHeight="1" thickBot="1">
      <c r="D1661" s="22" t="s">
        <v>80</v>
      </c>
      <c r="E1661" s="22"/>
      <c r="F1661" s="22"/>
      <c r="G1661" s="22"/>
      <c r="H1661" s="22"/>
      <c r="I1661" s="22" t="s">
        <v>81</v>
      </c>
      <c r="J1661" s="22"/>
      <c r="K1661" s="22"/>
      <c r="L1661" s="22"/>
      <c r="M1661" s="23"/>
      <c r="N1661" s="23"/>
      <c r="O1661" s="24" t="s">
        <v>82</v>
      </c>
      <c r="P1661" s="23"/>
      <c r="Q1661" s="23"/>
      <c r="R1661" s="23"/>
      <c r="S1661" s="22"/>
      <c r="T1661" s="22" t="s">
        <v>83</v>
      </c>
      <c r="U1661" s="23"/>
      <c r="V1661" s="23"/>
      <c r="W1661" s="23"/>
      <c r="X1661" s="23"/>
      <c r="Y1661" s="24" t="s">
        <v>84</v>
      </c>
      <c r="Z1661" s="23"/>
      <c r="AA1661" s="23"/>
      <c r="AB1661" s="23"/>
      <c r="AC1661" s="24" t="s">
        <v>85</v>
      </c>
      <c r="AD1661" s="22"/>
      <c r="AE1661" s="22"/>
      <c r="AF1661" s="22"/>
      <c r="AG1661" s="22"/>
      <c r="AH1661" s="23"/>
      <c r="AI1661" s="24" t="s">
        <v>86</v>
      </c>
      <c r="AJ1661" s="23"/>
      <c r="AK1661" s="23"/>
      <c r="AL1661" s="22"/>
    </row>
    <row r="1662" spans="2:46" ht="18.649999999999999" customHeight="1" thickBot="1">
      <c r="B1662" s="11"/>
      <c r="D1662" s="217" t="s">
        <v>55</v>
      </c>
      <c r="E1662" s="218"/>
      <c r="F1662" s="219" t="s">
        <v>56</v>
      </c>
      <c r="G1662" s="220"/>
      <c r="H1662" s="204"/>
      <c r="I1662" s="217" t="s">
        <v>87</v>
      </c>
      <c r="J1662" s="218"/>
      <c r="K1662" s="219" t="s">
        <v>88</v>
      </c>
      <c r="L1662" s="220"/>
      <c r="M1662" s="23"/>
      <c r="N1662" s="213" t="s">
        <v>57</v>
      </c>
      <c r="O1662" s="214"/>
      <c r="P1662" s="215" t="s">
        <v>58</v>
      </c>
      <c r="Q1662" s="216"/>
      <c r="R1662" s="23"/>
      <c r="S1662" s="217" t="s">
        <v>59</v>
      </c>
      <c r="T1662" s="218"/>
      <c r="U1662" s="219" t="s">
        <v>60</v>
      </c>
      <c r="V1662" s="220"/>
      <c r="W1662" s="22"/>
      <c r="X1662" s="213" t="s">
        <v>61</v>
      </c>
      <c r="Y1662" s="214"/>
      <c r="Z1662" s="215" t="s">
        <v>62</v>
      </c>
      <c r="AA1662" s="216"/>
      <c r="AB1662" s="22"/>
      <c r="AC1662" s="217" t="s">
        <v>63</v>
      </c>
      <c r="AD1662" s="218"/>
      <c r="AE1662" s="219" t="s">
        <v>89</v>
      </c>
      <c r="AF1662" s="220"/>
      <c r="AG1662" s="22"/>
      <c r="AH1662" s="213" t="s">
        <v>64</v>
      </c>
      <c r="AI1662" s="214"/>
      <c r="AJ1662" s="215" t="s">
        <v>65</v>
      </c>
      <c r="AK1662" s="216"/>
      <c r="AL1662" s="22"/>
      <c r="AM1662" s="25" t="s">
        <v>2</v>
      </c>
      <c r="AO1662" s="132" t="s">
        <v>41</v>
      </c>
      <c r="AQ1662" s="32"/>
      <c r="AR1662" s="32"/>
      <c r="AS1662" s="32"/>
      <c r="AT1662" s="32"/>
    </row>
    <row r="1663" spans="2:46" ht="18.649999999999999" customHeight="1" thickTop="1" thickBot="1">
      <c r="B1663" s="36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9">
        <f t="shared" ref="L1663" si="7501">IF(0=(1-$J$9*$K$9*$B1663^2),10^14,$B1663*$K$9/(1-$J$9*$K$9*$B1663^2))</f>
        <v>-0.8082684885747714</v>
      </c>
      <c r="N1663" s="1">
        <f t="shared" ref="N1663" si="7502">D1663*I1663+F1663*I1666-E1663*J1663-G1663*J1666</f>
        <v>1</v>
      </c>
      <c r="O1663" s="9">
        <f t="shared" ref="O1663" si="7503">(D1663*J1663+E1663*I1663+F1663*J1666+G1663*I1666)</f>
        <v>0</v>
      </c>
      <c r="P1663" s="2">
        <f t="shared" ref="P1663" si="7504">D1663*K1663+F1663*K1666-E1663*L1663-G1663*L1666</f>
        <v>0</v>
      </c>
      <c r="Q1663" s="8">
        <f t="shared" ref="Q1663" si="7505">(D1663*L1663+E1663*K1663+F1663*L1666+G1663*K1666)</f>
        <v>-0.8082684885747714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7506">N1663*S1663+P1663*S1666-O1663*T1663-Q1663*T1666</f>
        <v>5.6525715626112651</v>
      </c>
      <c r="Y1663" s="9">
        <f t="shared" ref="Y1663" si="7507">(N1663*T1663+O1663*S1663+P1663*T1666+Q1663*S1666)</f>
        <v>0</v>
      </c>
      <c r="Z1663" s="2">
        <f t="shared" ref="Z1663" si="7508">N1663*U1663+P1663*U1666-O1663*V1663-Q1663*V1666</f>
        <v>0</v>
      </c>
      <c r="AA1663" s="8">
        <f t="shared" ref="AA1663" si="7509">(N1663*V1663+O1663*U1663+P1663*V1666+Q1663*U1666)</f>
        <v>-0.8082684885747714</v>
      </c>
      <c r="AB1663" s="22"/>
      <c r="AC1663" s="1">
        <v>1</v>
      </c>
      <c r="AD1663" s="9">
        <v>0</v>
      </c>
      <c r="AE1663" s="2">
        <v>0</v>
      </c>
      <c r="AF1663" s="9">
        <f t="shared" ref="AF1663" si="7510">$B1663*$AE$9</f>
        <v>3.8588844</v>
      </c>
      <c r="AH1663" s="1">
        <f t="shared" ref="AH1663" si="7511">X1663*AC1663+Z1663*AC1666-Y1663*AD1663-AA1663*AD1666</f>
        <v>5.6525715626112651</v>
      </c>
      <c r="AI1663" s="9">
        <f t="shared" ref="AI1663" si="7512">(X1663*AD1663+Y1663*AC1663+Z1663*AD1666+AA1663*AC1666)</f>
        <v>0</v>
      </c>
      <c r="AJ1663" s="2">
        <f t="shared" ref="AJ1663" si="7513">X1663*AE1663+Z1663*AE1666-Y1663*AF1663-AA1663*AF1666</f>
        <v>0</v>
      </c>
      <c r="AK1663" s="8">
        <f t="shared" ref="AK1663" si="7514">(X1663*AF1663+Y1663*AE1663+Z1663*AF1666+AA1663*AE1666)</f>
        <v>21.004351734269463</v>
      </c>
      <c r="AM1663" s="26">
        <f t="shared" ref="AM1663" si="7515">20*LOG((2*$AH$9)/(($AH$9*AH1663+AJ1663+$AH$9*AH1666+AJ1666)^2+($AH$9*AI1663+AK1663+$AH$9*AI1666+AK1666)^2)^0.5)</f>
        <v>-32.418243161533297</v>
      </c>
      <c r="AO1663" s="133">
        <f t="shared" ref="AO1663" si="7516">((AI1663^2+AJ1663^2+AK1663^2+AL1663^2)/(AI1666^2+AJ1666^2+AK1666^2+AL1666^2))^0.5</f>
        <v>0.26042017092758468</v>
      </c>
      <c r="AP1663" s="13"/>
      <c r="AQ1663" s="32"/>
      <c r="AR1663" s="32"/>
      <c r="AS1663" s="32"/>
      <c r="AT1663" s="32"/>
    </row>
    <row r="1664" spans="2:46" ht="18.649999999999999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O1664" s="134"/>
      <c r="AP1664" s="33"/>
      <c r="AQ1664" s="32"/>
      <c r="AR1664" s="32"/>
      <c r="AS1664" s="32"/>
      <c r="AT1664" s="32"/>
    </row>
    <row r="1665" spans="2:46" ht="18.649999999999999" customHeight="1" thickBot="1">
      <c r="D1665" s="209" t="s">
        <v>66</v>
      </c>
      <c r="E1665" s="210"/>
      <c r="F1665" s="211" t="s">
        <v>67</v>
      </c>
      <c r="G1665" s="212"/>
      <c r="H1665" s="204"/>
      <c r="I1665" s="209" t="s">
        <v>68</v>
      </c>
      <c r="J1665" s="210"/>
      <c r="K1665" s="211" t="s">
        <v>69</v>
      </c>
      <c r="L1665" s="212"/>
      <c r="N1665" s="213" t="s">
        <v>70</v>
      </c>
      <c r="O1665" s="214"/>
      <c r="P1665" s="215" t="s">
        <v>71</v>
      </c>
      <c r="Q1665" s="216"/>
      <c r="S1665" s="209" t="s">
        <v>72</v>
      </c>
      <c r="T1665" s="210"/>
      <c r="U1665" s="211" t="s">
        <v>73</v>
      </c>
      <c r="V1665" s="212"/>
      <c r="W1665" s="22"/>
      <c r="X1665" s="213" t="s">
        <v>74</v>
      </c>
      <c r="Y1665" s="214"/>
      <c r="Z1665" s="215" t="s">
        <v>75</v>
      </c>
      <c r="AA1665" s="216"/>
      <c r="AB1665" s="22"/>
      <c r="AC1665" s="209" t="s">
        <v>76</v>
      </c>
      <c r="AD1665" s="210"/>
      <c r="AE1665" s="211" t="s">
        <v>77</v>
      </c>
      <c r="AF1665" s="212"/>
      <c r="AG1665" s="22"/>
      <c r="AH1665" s="213" t="s">
        <v>78</v>
      </c>
      <c r="AI1665" s="214"/>
      <c r="AJ1665" s="215" t="s">
        <v>79</v>
      </c>
      <c r="AK1665" s="216"/>
      <c r="AL1665" s="22"/>
      <c r="AM1665" s="44" t="s">
        <v>6</v>
      </c>
      <c r="AO1665" s="135" t="s">
        <v>42</v>
      </c>
      <c r="AP1665" s="33"/>
      <c r="AQ1665" s="32"/>
      <c r="AR1665" s="32"/>
      <c r="AS1665" s="32"/>
      <c r="AT1665" s="32"/>
    </row>
    <row r="1666" spans="2:46" ht="18.649999999999999" customHeight="1" thickTop="1" thickBot="1">
      <c r="D1666" s="1">
        <v>0</v>
      </c>
      <c r="E1666" s="8">
        <f t="shared" ref="E1666" si="7517">$E$9*$B1663</f>
        <v>2.6975396000000003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7518">D1666*I1663+F1666*I1666-E1666*J1663-G1666*J1666</f>
        <v>0</v>
      </c>
      <c r="O1666" s="9">
        <f t="shared" ref="O1666" si="7519">(D1666*J1663+E1666*I1663+F1666*J1666+G1666*I1666)</f>
        <v>2.6975396000000003</v>
      </c>
      <c r="P1666" s="2">
        <f t="shared" ref="P1666" si="7520">D1666*K1663+F1666*K1666-E1666*L1663-G1666*L1666</f>
        <v>3.1803362553625938</v>
      </c>
      <c r="Q1666" s="8">
        <f t="shared" ref="Q1666" si="7521">(D1666*L1663+E1666*K1663+F1666*L1666+G1666*K1666)</f>
        <v>0</v>
      </c>
      <c r="S1666" s="1">
        <v>0</v>
      </c>
      <c r="T1666" s="8">
        <f t="shared" ref="T1666" si="7522">$T$9*$B1663</f>
        <v>5.7562203999999992</v>
      </c>
      <c r="U1666" s="2">
        <v>1</v>
      </c>
      <c r="V1666" s="8">
        <v>0</v>
      </c>
      <c r="X1666" s="1">
        <f t="shared" ref="X1666" si="7523">N1666*S1663+P1666*S1666-O1666*T1663-Q1666*T1666</f>
        <v>0</v>
      </c>
      <c r="Y1666" s="9">
        <f t="shared" ref="Y1666" si="7524">(N1666*T1663+O1666*S1663+P1666*T1666+Q1666*S1666)</f>
        <v>21.004256031977768</v>
      </c>
      <c r="Z1666" s="2">
        <f t="shared" ref="Z1666" si="7525">N1666*U1663+P1666*U1666-O1666*V1663-Q1666*V1666</f>
        <v>3.1803362553625938</v>
      </c>
      <c r="AA1666" s="8">
        <f t="shared" ref="AA1666" si="7526">(N1666*V1663+O1666*U1663+P1666*V1666+Q1666*U1666)</f>
        <v>0</v>
      </c>
      <c r="AB1666" s="22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7527">X1666*AC1663+Z1666*AC1666-Y1666*AD1663-AA1666*AD1666</f>
        <v>0</v>
      </c>
      <c r="AI1666" s="9">
        <f t="shared" ref="AI1666" si="7528">(X1666*AD1663+Y1666*AC1663+Z1666*AD1666+AA1666*AC1666)</f>
        <v>21.004256031977768</v>
      </c>
      <c r="AJ1666" s="2">
        <f t="shared" ref="AJ1666" si="7529">X1666*AE1663+Z1666*AE1666-Y1666*AF1663-AA1666*AF1666</f>
        <v>-77.872659680042318</v>
      </c>
      <c r="AK1666" s="8">
        <f t="shared" ref="AK1666" si="7530">(X1666*AF1663+Y1666*AE1663+Z1666*AF1666+AA1666*AE1666)</f>
        <v>0</v>
      </c>
      <c r="AM1666" s="45">
        <f t="shared" ref="AM1666" si="7531">(180/PI())*ATAN(-1*(($AH$9*AJ1663+AL1663+$AH$9*AJ1666+AL1666)/($AH$9*AI1663+AK1663+$AH$9*AI1666+AK1666)))</f>
        <v>61.655242650074953</v>
      </c>
      <c r="AO1666" s="206">
        <f t="shared" ref="AO1666" si="7532">20*LOG(((($AH$9*AH1663+AJ1663-$AH$9*AH1666-AJ1666)^2+($AH$9*AI1663+AK1663-$AH$9*AI1666-AK1666)^2)/(($AH$9*AH1663+AJ1663+$AH$9*AH1666+AJ1666)^2+($AH$9*AI1663+AK1663+$AH$9*AI1666+AK1666)^2))^0.5)</f>
        <v>-2.4893413678259194E-3</v>
      </c>
      <c r="AP1666" s="33"/>
      <c r="AQ1666" s="32"/>
      <c r="AR1666" s="32"/>
      <c r="AS1666" s="32"/>
      <c r="AT1666" s="32"/>
    </row>
    <row r="1667" spans="2:46" ht="18.649999999999999" customHeight="1">
      <c r="AO1667" s="33"/>
      <c r="AP1667" s="33"/>
    </row>
    <row r="1668" spans="2:46" ht="18.649999999999999" customHeight="1" thickBot="1">
      <c r="D1668" s="22" t="s">
        <v>80</v>
      </c>
      <c r="E1668" s="22"/>
      <c r="F1668" s="22"/>
      <c r="G1668" s="22"/>
      <c r="H1668" s="22"/>
      <c r="I1668" s="22" t="s">
        <v>81</v>
      </c>
      <c r="J1668" s="22"/>
      <c r="K1668" s="22"/>
      <c r="L1668" s="22"/>
      <c r="M1668" s="23"/>
      <c r="N1668" s="23"/>
      <c r="O1668" s="24" t="s">
        <v>82</v>
      </c>
      <c r="P1668" s="23"/>
      <c r="Q1668" s="23"/>
      <c r="R1668" s="23"/>
      <c r="S1668" s="22"/>
      <c r="T1668" s="22" t="s">
        <v>83</v>
      </c>
      <c r="U1668" s="23"/>
      <c r="V1668" s="23"/>
      <c r="W1668" s="23"/>
      <c r="X1668" s="23"/>
      <c r="Y1668" s="24" t="s">
        <v>84</v>
      </c>
      <c r="Z1668" s="23"/>
      <c r="AA1668" s="23"/>
      <c r="AB1668" s="23"/>
      <c r="AC1668" s="24" t="s">
        <v>85</v>
      </c>
      <c r="AD1668" s="22"/>
      <c r="AE1668" s="22"/>
      <c r="AF1668" s="22"/>
      <c r="AG1668" s="22"/>
      <c r="AH1668" s="23"/>
      <c r="AI1668" s="24" t="s">
        <v>86</v>
      </c>
      <c r="AJ1668" s="23"/>
      <c r="AK1668" s="23"/>
      <c r="AL1668" s="22"/>
    </row>
    <row r="1669" spans="2:46" ht="18.649999999999999" customHeight="1" thickBot="1">
      <c r="B1669" s="11"/>
      <c r="D1669" s="217" t="s">
        <v>55</v>
      </c>
      <c r="E1669" s="218"/>
      <c r="F1669" s="219" t="s">
        <v>56</v>
      </c>
      <c r="G1669" s="220"/>
      <c r="H1669" s="204"/>
      <c r="I1669" s="217" t="s">
        <v>87</v>
      </c>
      <c r="J1669" s="218"/>
      <c r="K1669" s="219" t="s">
        <v>88</v>
      </c>
      <c r="L1669" s="220"/>
      <c r="M1669" s="23"/>
      <c r="N1669" s="213" t="s">
        <v>57</v>
      </c>
      <c r="O1669" s="214"/>
      <c r="P1669" s="215" t="s">
        <v>58</v>
      </c>
      <c r="Q1669" s="216"/>
      <c r="R1669" s="23"/>
      <c r="S1669" s="217" t="s">
        <v>59</v>
      </c>
      <c r="T1669" s="218"/>
      <c r="U1669" s="219" t="s">
        <v>60</v>
      </c>
      <c r="V1669" s="220"/>
      <c r="W1669" s="22"/>
      <c r="X1669" s="213" t="s">
        <v>61</v>
      </c>
      <c r="Y1669" s="214"/>
      <c r="Z1669" s="215" t="s">
        <v>62</v>
      </c>
      <c r="AA1669" s="216"/>
      <c r="AB1669" s="22"/>
      <c r="AC1669" s="217" t="s">
        <v>63</v>
      </c>
      <c r="AD1669" s="218"/>
      <c r="AE1669" s="219" t="s">
        <v>89</v>
      </c>
      <c r="AF1669" s="220"/>
      <c r="AG1669" s="22"/>
      <c r="AH1669" s="213" t="s">
        <v>64</v>
      </c>
      <c r="AI1669" s="214"/>
      <c r="AJ1669" s="215" t="s">
        <v>65</v>
      </c>
      <c r="AK1669" s="216"/>
      <c r="AL1669" s="22"/>
      <c r="AM1669" s="25" t="s">
        <v>2</v>
      </c>
      <c r="AO1669" s="132" t="s">
        <v>41</v>
      </c>
      <c r="AQ1669" s="32"/>
      <c r="AR1669" s="32"/>
      <c r="AS1669" s="32"/>
      <c r="AT1669" s="32"/>
    </row>
    <row r="1670" spans="2:46" ht="18.649999999999999" customHeight="1" thickTop="1" thickBot="1">
      <c r="B1670" s="36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9">
        <f t="shared" ref="L1670" si="7533">IF(0=(1-$J$9*$K$9*$B1670^2),10^14,$B1670*$K$9/(1-$J$9*$K$9*$B1670^2))</f>
        <v>-0.80370601502603989</v>
      </c>
      <c r="N1670" s="1">
        <f t="shared" ref="N1670" si="7534">D1670*I1670+F1670*I1673-E1670*J1670-G1670*J1673</f>
        <v>1</v>
      </c>
      <c r="O1670" s="9">
        <f t="shared" ref="O1670" si="7535">(D1670*J1670+E1670*I1670+F1670*J1673+G1670*I1673)</f>
        <v>0</v>
      </c>
      <c r="P1670" s="2">
        <f t="shared" ref="P1670" si="7536">D1670*K1670+F1670*K1673-E1670*L1670-G1670*L1673</f>
        <v>0</v>
      </c>
      <c r="Q1670" s="8">
        <f t="shared" ref="Q1670" si="7537">(D1670*L1670+E1670*K1670+F1670*L1673+G1670*K1673)</f>
        <v>-0.80370601502603989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7538">N1670*S1670+P1670*S1673-O1670*T1670-Q1670*T1673</f>
        <v>5.6457472322338136</v>
      </c>
      <c r="Y1670" s="9">
        <f t="shared" ref="Y1670" si="7539">(N1670*T1670+O1670*S1670+P1670*T1673+Q1670*S1673)</f>
        <v>0</v>
      </c>
      <c r="Z1670" s="2">
        <f t="shared" ref="Z1670" si="7540">N1670*U1670+P1670*U1673-O1670*V1670-Q1670*V1673</f>
        <v>0</v>
      </c>
      <c r="AA1670" s="8">
        <f t="shared" ref="AA1670" si="7541">(N1670*V1670+O1670*U1670+P1670*V1673+Q1670*U1673)</f>
        <v>-0.80370601502603989</v>
      </c>
      <c r="AB1670" s="22"/>
      <c r="AC1670" s="1">
        <v>1</v>
      </c>
      <c r="AD1670" s="9">
        <v>0</v>
      </c>
      <c r="AE1670" s="2">
        <v>0</v>
      </c>
      <c r="AF1670" s="9">
        <f t="shared" ref="AF1670" si="7542">$B1670*$AE$9</f>
        <v>3.8750982000000005</v>
      </c>
      <c r="AH1670" s="1">
        <f t="shared" ref="AH1670" si="7543">X1670*AC1670+Z1670*AC1673-Y1670*AD1670-AA1670*AD1673</f>
        <v>5.6457472322338136</v>
      </c>
      <c r="AI1670" s="9">
        <f t="shared" ref="AI1670" si="7544">(X1670*AD1670+Y1670*AC1670+Z1670*AD1673+AA1670*AC1673)</f>
        <v>0</v>
      </c>
      <c r="AJ1670" s="2">
        <f t="shared" ref="AJ1670" si="7545">X1670*AE1670+Z1670*AE1673-Y1670*AF1670-AA1670*AF1673</f>
        <v>0</v>
      </c>
      <c r="AK1670" s="8">
        <f t="shared" ref="AK1670" si="7546">(X1670*AF1670+Y1670*AE1670+Z1670*AF1673+AA1670*AE1673)</f>
        <v>21.074118922258194</v>
      </c>
      <c r="AM1670" s="26">
        <f t="shared" ref="AM1670" si="7547">20*LOG((2*$AH$9)/(($AH$9*AH1670+AJ1670+$AH$9*AH1673+AJ1673)^2+($AH$9*AI1670+AK1670+$AH$9*AI1673+AK1673)^2)^0.5)</f>
        <v>-32.481131321048991</v>
      </c>
      <c r="AO1670" s="133">
        <f t="shared" ref="AO1670" si="7548">((AI1670^2+AJ1670^2+AK1670^2+AL1670^2)/(AI1673^2+AJ1673^2+AK1673^2+AL1673^2))^0.5</f>
        <v>0.25932025463205183</v>
      </c>
      <c r="AP1670" s="13"/>
      <c r="AQ1670" s="32"/>
      <c r="AR1670" s="32"/>
      <c r="AS1670" s="32"/>
      <c r="AT1670" s="32"/>
    </row>
    <row r="1671" spans="2:46" ht="18.649999999999999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O1671" s="134"/>
      <c r="AP1671" s="33"/>
      <c r="AQ1671" s="32"/>
      <c r="AR1671" s="32"/>
      <c r="AS1671" s="32"/>
      <c r="AT1671" s="32"/>
    </row>
    <row r="1672" spans="2:46" ht="18.649999999999999" customHeight="1" thickBot="1">
      <c r="D1672" s="209" t="s">
        <v>66</v>
      </c>
      <c r="E1672" s="210"/>
      <c r="F1672" s="211" t="s">
        <v>67</v>
      </c>
      <c r="G1672" s="212"/>
      <c r="H1672" s="204"/>
      <c r="I1672" s="209" t="s">
        <v>68</v>
      </c>
      <c r="J1672" s="210"/>
      <c r="K1672" s="211" t="s">
        <v>69</v>
      </c>
      <c r="L1672" s="212"/>
      <c r="N1672" s="213" t="s">
        <v>70</v>
      </c>
      <c r="O1672" s="214"/>
      <c r="P1672" s="215" t="s">
        <v>71</v>
      </c>
      <c r="Q1672" s="216"/>
      <c r="S1672" s="209" t="s">
        <v>72</v>
      </c>
      <c r="T1672" s="210"/>
      <c r="U1672" s="211" t="s">
        <v>73</v>
      </c>
      <c r="V1672" s="212"/>
      <c r="W1672" s="22"/>
      <c r="X1672" s="213" t="s">
        <v>74</v>
      </c>
      <c r="Y1672" s="214"/>
      <c r="Z1672" s="215" t="s">
        <v>75</v>
      </c>
      <c r="AA1672" s="216"/>
      <c r="AB1672" s="22"/>
      <c r="AC1672" s="209" t="s">
        <v>76</v>
      </c>
      <c r="AD1672" s="210"/>
      <c r="AE1672" s="211" t="s">
        <v>77</v>
      </c>
      <c r="AF1672" s="212"/>
      <c r="AG1672" s="22"/>
      <c r="AH1672" s="213" t="s">
        <v>78</v>
      </c>
      <c r="AI1672" s="214"/>
      <c r="AJ1672" s="215" t="s">
        <v>79</v>
      </c>
      <c r="AK1672" s="216"/>
      <c r="AL1672" s="22"/>
      <c r="AM1672" s="44" t="s">
        <v>6</v>
      </c>
      <c r="AO1672" s="135" t="s">
        <v>42</v>
      </c>
      <c r="AP1672" s="33"/>
      <c r="AQ1672" s="32"/>
      <c r="AR1672" s="32"/>
      <c r="AS1672" s="32"/>
      <c r="AT1672" s="32"/>
    </row>
    <row r="1673" spans="2:46" ht="18.649999999999999" customHeight="1" thickTop="1" thickBot="1">
      <c r="D1673" s="1">
        <v>0</v>
      </c>
      <c r="E1673" s="8">
        <f t="shared" ref="E1673" si="7549">$E$9*$B1670</f>
        <v>2.7088738000000006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7550">D1673*I1670+F1673*I1673-E1673*J1670-G1673*J1673</f>
        <v>0</v>
      </c>
      <c r="O1673" s="9">
        <f t="shared" ref="O1673" si="7551">(D1673*J1670+E1673*I1670+F1673*J1673+G1673*I1673)</f>
        <v>2.7088738000000006</v>
      </c>
      <c r="P1673" s="2">
        <f t="shared" ref="P1673" si="7552">D1673*K1670+F1673*K1673-E1673*L1670-G1673*L1673</f>
        <v>3.1771381670064462</v>
      </c>
      <c r="Q1673" s="8">
        <f t="shared" ref="Q1673" si="7553">(D1673*L1670+E1673*K1670+F1673*L1673+G1673*K1673)</f>
        <v>0</v>
      </c>
      <c r="S1673" s="1">
        <v>0</v>
      </c>
      <c r="T1673" s="8">
        <f t="shared" ref="T1673" si="7554">$T$9*$B1670</f>
        <v>5.7804061999999998</v>
      </c>
      <c r="U1673" s="2">
        <v>1</v>
      </c>
      <c r="V1673" s="8">
        <v>0</v>
      </c>
      <c r="X1673" s="1">
        <f t="shared" ref="X1673" si="7555">N1673*S1670+P1673*S1673-O1673*T1670-Q1673*T1673</f>
        <v>0</v>
      </c>
      <c r="Y1673" s="9">
        <f t="shared" ref="Y1673" si="7556">(N1673*T1670+O1673*S1670+P1673*T1673+Q1673*S1673)</f>
        <v>21.074022958820695</v>
      </c>
      <c r="Z1673" s="2">
        <f t="shared" ref="Z1673" si="7557">N1673*U1670+P1673*U1673-O1673*V1670-Q1673*V1673</f>
        <v>3.1771381670064462</v>
      </c>
      <c r="AA1673" s="8">
        <f t="shared" ref="AA1673" si="7558">(N1673*V1670+O1673*U1670+P1673*V1673+Q1673*U1673)</f>
        <v>0</v>
      </c>
      <c r="AB1673" s="22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7559">X1673*AC1670+Z1673*AC1673-Y1673*AD1670-AA1673*AD1673</f>
        <v>0</v>
      </c>
      <c r="AI1673" s="9">
        <f t="shared" ref="AI1673" si="7560">(X1673*AD1670+Y1673*AC1670+Z1673*AD1673+AA1673*AC1673)</f>
        <v>21.074022958820695</v>
      </c>
      <c r="AJ1673" s="2">
        <f t="shared" ref="AJ1673" si="7561">X1673*AE1670+Z1673*AE1673-Y1673*AF1670-AA1673*AF1673</f>
        <v>-78.486770267478306</v>
      </c>
      <c r="AK1673" s="8">
        <f t="shared" ref="AK1673" si="7562">(X1673*AF1670+Y1673*AE1670+Z1673*AF1673+AA1673*AE1673)</f>
        <v>0</v>
      </c>
      <c r="AM1673" s="45">
        <f t="shared" ref="AM1673" si="7563">(180/PI())*ATAN(-1*(($AH$9*AJ1670+AL1670+$AH$9*AJ1673+AL1673)/($AH$9*AI1670+AK1670+$AH$9*AI1673+AK1673)))</f>
        <v>61.763778700010903</v>
      </c>
      <c r="AO1673" s="206">
        <f t="shared" ref="AO1673" si="7564">20*LOG(((($AH$9*AH1670+AJ1670-$AH$9*AH1673-AJ1673)^2+($AH$9*AI1670+AK1670-$AH$9*AI1673-AK1673)^2)/(($AH$9*AH1670+AJ1670+$AH$9*AH1673+AJ1673)^2+($AH$9*AI1670+AK1670+$AH$9*AI1673+AK1673)^2))^0.5)</f>
        <v>-2.4535439995759861E-3</v>
      </c>
      <c r="AP1673" s="33"/>
      <c r="AQ1673" s="32"/>
      <c r="AR1673" s="32"/>
      <c r="AS1673" s="32"/>
      <c r="AT1673" s="32"/>
    </row>
    <row r="1674" spans="2:46" ht="18.649999999999999" customHeight="1">
      <c r="AO1674" s="33"/>
      <c r="AP1674" s="33"/>
    </row>
    <row r="1675" spans="2:46" ht="18.649999999999999" customHeight="1" thickBot="1">
      <c r="D1675" s="22" t="s">
        <v>80</v>
      </c>
      <c r="E1675" s="22"/>
      <c r="F1675" s="22"/>
      <c r="G1675" s="22"/>
      <c r="H1675" s="22"/>
      <c r="I1675" s="22" t="s">
        <v>81</v>
      </c>
      <c r="J1675" s="22"/>
      <c r="K1675" s="22"/>
      <c r="L1675" s="22"/>
      <c r="M1675" s="23"/>
      <c r="N1675" s="23"/>
      <c r="O1675" s="24" t="s">
        <v>82</v>
      </c>
      <c r="P1675" s="23"/>
      <c r="Q1675" s="23"/>
      <c r="R1675" s="23"/>
      <c r="S1675" s="22"/>
      <c r="T1675" s="22" t="s">
        <v>83</v>
      </c>
      <c r="U1675" s="23"/>
      <c r="V1675" s="23"/>
      <c r="W1675" s="23"/>
      <c r="X1675" s="23"/>
      <c r="Y1675" s="24" t="s">
        <v>84</v>
      </c>
      <c r="Z1675" s="23"/>
      <c r="AA1675" s="23"/>
      <c r="AB1675" s="23"/>
      <c r="AC1675" s="24" t="s">
        <v>85</v>
      </c>
      <c r="AD1675" s="22"/>
      <c r="AE1675" s="22"/>
      <c r="AF1675" s="22"/>
      <c r="AG1675" s="22"/>
      <c r="AH1675" s="23"/>
      <c r="AI1675" s="24" t="s">
        <v>86</v>
      </c>
      <c r="AJ1675" s="23"/>
      <c r="AK1675" s="23"/>
      <c r="AL1675" s="22"/>
    </row>
    <row r="1676" spans="2:46" ht="18.649999999999999" customHeight="1" thickBot="1">
      <c r="B1676" s="11"/>
      <c r="D1676" s="217" t="s">
        <v>55</v>
      </c>
      <c r="E1676" s="218"/>
      <c r="F1676" s="219" t="s">
        <v>56</v>
      </c>
      <c r="G1676" s="220"/>
      <c r="H1676" s="204"/>
      <c r="I1676" s="217" t="s">
        <v>87</v>
      </c>
      <c r="J1676" s="218"/>
      <c r="K1676" s="219" t="s">
        <v>88</v>
      </c>
      <c r="L1676" s="220"/>
      <c r="M1676" s="23"/>
      <c r="N1676" s="213" t="s">
        <v>57</v>
      </c>
      <c r="O1676" s="214"/>
      <c r="P1676" s="215" t="s">
        <v>58</v>
      </c>
      <c r="Q1676" s="216"/>
      <c r="R1676" s="23"/>
      <c r="S1676" s="217" t="s">
        <v>59</v>
      </c>
      <c r="T1676" s="218"/>
      <c r="U1676" s="219" t="s">
        <v>60</v>
      </c>
      <c r="V1676" s="220"/>
      <c r="W1676" s="22"/>
      <c r="X1676" s="213" t="s">
        <v>61</v>
      </c>
      <c r="Y1676" s="214"/>
      <c r="Z1676" s="215" t="s">
        <v>62</v>
      </c>
      <c r="AA1676" s="216"/>
      <c r="AB1676" s="22"/>
      <c r="AC1676" s="217" t="s">
        <v>63</v>
      </c>
      <c r="AD1676" s="218"/>
      <c r="AE1676" s="219" t="s">
        <v>89</v>
      </c>
      <c r="AF1676" s="220"/>
      <c r="AG1676" s="22"/>
      <c r="AH1676" s="213" t="s">
        <v>64</v>
      </c>
      <c r="AI1676" s="214"/>
      <c r="AJ1676" s="215" t="s">
        <v>65</v>
      </c>
      <c r="AK1676" s="216"/>
      <c r="AL1676" s="22"/>
      <c r="AM1676" s="25" t="s">
        <v>2</v>
      </c>
      <c r="AO1676" s="132" t="s">
        <v>41</v>
      </c>
      <c r="AQ1676" s="32"/>
      <c r="AR1676" s="32"/>
      <c r="AS1676" s="32"/>
      <c r="AT1676" s="32"/>
    </row>
    <row r="1677" spans="2:46" ht="18.649999999999999" customHeight="1" thickTop="1" thickBot="1">
      <c r="B1677" s="36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9">
        <f t="shared" ref="L1677" si="7565">IF(0=(1-$J$9*$K$9*$B1677^2),10^14,$B1677*$K$9/(1-$J$9*$K$9*$B1677^2))</f>
        <v>-0.79919960720309702</v>
      </c>
      <c r="N1677" s="1">
        <f t="shared" ref="N1677" si="7566">D1677*I1677+F1677*I1680-E1677*J1677-G1677*J1680</f>
        <v>1</v>
      </c>
      <c r="O1677" s="9">
        <f t="shared" ref="O1677" si="7567">(D1677*J1677+E1677*I1677+F1677*J1680+G1677*I1680)</f>
        <v>0</v>
      </c>
      <c r="P1677" s="2">
        <f t="shared" ref="P1677" si="7568">D1677*K1677+F1677*K1680-E1677*L1677-G1677*L1680</f>
        <v>0</v>
      </c>
      <c r="Q1677" s="8">
        <f t="shared" ref="Q1677" si="7569">(D1677*L1677+E1677*K1677+F1677*L1680+G1677*K1680)</f>
        <v>-0.79919960720309702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7570">N1677*S1677+P1677*S1680-O1677*T1677-Q1677*T1680</f>
        <v>5.639027646374239</v>
      </c>
      <c r="Y1677" s="9">
        <f t="shared" ref="Y1677" si="7571">(N1677*T1677+O1677*S1677+P1677*T1680+Q1677*S1680)</f>
        <v>0</v>
      </c>
      <c r="Z1677" s="2">
        <f t="shared" ref="Z1677" si="7572">N1677*U1677+P1677*U1680-O1677*V1677-Q1677*V1680</f>
        <v>0</v>
      </c>
      <c r="AA1677" s="8">
        <f t="shared" ref="AA1677" si="7573">(N1677*V1677+O1677*U1677+P1677*V1680+Q1677*U1680)</f>
        <v>-0.79919960720309702</v>
      </c>
      <c r="AB1677" s="22"/>
      <c r="AC1677" s="1">
        <v>1</v>
      </c>
      <c r="AD1677" s="9">
        <v>0</v>
      </c>
      <c r="AE1677" s="2">
        <v>0</v>
      </c>
      <c r="AF1677" s="9">
        <f t="shared" ref="AF1677" si="7574">$B1677*$AE$9</f>
        <v>3.8913120000000001</v>
      </c>
      <c r="AH1677" s="1">
        <f t="shared" ref="AH1677" si="7575">X1677*AC1677+Z1677*AC1680-Y1677*AD1677-AA1677*AD1680</f>
        <v>5.639027646374239</v>
      </c>
      <c r="AI1677" s="9">
        <f t="shared" ref="AI1677" si="7576">(X1677*AD1677+Y1677*AC1677+Z1677*AD1680+AA1677*AC1680)</f>
        <v>0</v>
      </c>
      <c r="AJ1677" s="2">
        <f t="shared" ref="AJ1677" si="7577">X1677*AE1677+Z1677*AE1680-Y1677*AF1677-AA1677*AF1680</f>
        <v>0</v>
      </c>
      <c r="AK1677" s="8">
        <f t="shared" ref="AK1677" si="7578">(X1677*AF1677+Y1677*AE1677+Z1677*AF1680+AA1677*AE1680)</f>
        <v>21.144016341464738</v>
      </c>
      <c r="AM1677" s="26">
        <f t="shared" ref="AM1677" si="7579">20*LOG((2*$AH$9)/(($AH$9*AH1677+AJ1677+$AH$9*AH1680+AJ1680)^2+($AH$9*AI1677+AK1677+$AH$9*AI1680+AK1680)^2)^0.5)</f>
        <v>-32.543857056009585</v>
      </c>
      <c r="AO1677" s="133">
        <f t="shared" ref="AO1677" si="7580">((AI1677^2+AJ1677^2+AK1677^2+AL1677^2)/(AI1680^2+AJ1680^2+AK1680^2+AL1680^2))^0.5</f>
        <v>0.25822962731837706</v>
      </c>
      <c r="AP1677" s="13"/>
      <c r="AQ1677" s="32"/>
      <c r="AR1677" s="32"/>
      <c r="AS1677" s="32"/>
      <c r="AT1677" s="32"/>
    </row>
    <row r="1678" spans="2:46" ht="18.649999999999999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O1678" s="134"/>
      <c r="AP1678" s="33"/>
      <c r="AQ1678" s="32"/>
      <c r="AR1678" s="32"/>
      <c r="AS1678" s="32"/>
      <c r="AT1678" s="32"/>
    </row>
    <row r="1679" spans="2:46" ht="18.649999999999999" customHeight="1" thickBot="1">
      <c r="D1679" s="209" t="s">
        <v>66</v>
      </c>
      <c r="E1679" s="210"/>
      <c r="F1679" s="211" t="s">
        <v>67</v>
      </c>
      <c r="G1679" s="212"/>
      <c r="H1679" s="204"/>
      <c r="I1679" s="209" t="s">
        <v>68</v>
      </c>
      <c r="J1679" s="210"/>
      <c r="K1679" s="211" t="s">
        <v>69</v>
      </c>
      <c r="L1679" s="212"/>
      <c r="N1679" s="213" t="s">
        <v>70</v>
      </c>
      <c r="O1679" s="214"/>
      <c r="P1679" s="215" t="s">
        <v>71</v>
      </c>
      <c r="Q1679" s="216"/>
      <c r="S1679" s="209" t="s">
        <v>72</v>
      </c>
      <c r="T1679" s="210"/>
      <c r="U1679" s="211" t="s">
        <v>73</v>
      </c>
      <c r="V1679" s="212"/>
      <c r="W1679" s="22"/>
      <c r="X1679" s="213" t="s">
        <v>74</v>
      </c>
      <c r="Y1679" s="214"/>
      <c r="Z1679" s="215" t="s">
        <v>75</v>
      </c>
      <c r="AA1679" s="216"/>
      <c r="AB1679" s="22"/>
      <c r="AC1679" s="209" t="s">
        <v>76</v>
      </c>
      <c r="AD1679" s="210"/>
      <c r="AE1679" s="211" t="s">
        <v>77</v>
      </c>
      <c r="AF1679" s="212"/>
      <c r="AG1679" s="22"/>
      <c r="AH1679" s="213" t="s">
        <v>78</v>
      </c>
      <c r="AI1679" s="214"/>
      <c r="AJ1679" s="215" t="s">
        <v>79</v>
      </c>
      <c r="AK1679" s="216"/>
      <c r="AL1679" s="22"/>
      <c r="AM1679" s="44" t="s">
        <v>6</v>
      </c>
      <c r="AO1679" s="135" t="s">
        <v>42</v>
      </c>
      <c r="AP1679" s="33"/>
      <c r="AQ1679" s="32"/>
      <c r="AR1679" s="32"/>
      <c r="AS1679" s="32"/>
      <c r="AT1679" s="32"/>
    </row>
    <row r="1680" spans="2:46" ht="18.649999999999999" customHeight="1" thickTop="1" thickBot="1">
      <c r="D1680" s="1">
        <v>0</v>
      </c>
      <c r="E1680" s="8">
        <f t="shared" ref="E1680" si="7581">$E$9*$B1677</f>
        <v>2.720208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7582">D1680*I1677+F1680*I1680-E1680*J1677-G1680*J1680</f>
        <v>0</v>
      </c>
      <c r="O1680" s="9">
        <f t="shared" ref="O1680" si="7583">(D1680*J1677+E1680*I1677+F1680*J1680+G1680*I1680)</f>
        <v>2.720208</v>
      </c>
      <c r="P1680" s="2">
        <f t="shared" ref="P1680" si="7584">D1680*K1677+F1680*K1680-E1680*L1677-G1680*L1680</f>
        <v>3.1739891651107222</v>
      </c>
      <c r="Q1680" s="8">
        <f t="shared" ref="Q1680" si="7585">(D1680*L1677+E1680*K1677+F1680*L1680+G1680*K1680)</f>
        <v>0</v>
      </c>
      <c r="S1680" s="1">
        <v>0</v>
      </c>
      <c r="T1680" s="8">
        <f t="shared" ref="T1680" si="7586">$T$9*$B1677</f>
        <v>5.8045919999999995</v>
      </c>
      <c r="U1680" s="2">
        <v>1</v>
      </c>
      <c r="V1680" s="8">
        <v>0</v>
      </c>
      <c r="X1680" s="1">
        <f t="shared" ref="X1680" si="7587">N1680*S1677+P1680*S1680-O1680*T1677-Q1680*T1680</f>
        <v>0</v>
      </c>
      <c r="Y1680" s="9">
        <f t="shared" ref="Y1680" si="7588">(N1680*T1677+O1680*S1677+P1680*T1680+Q1680*S1680)</f>
        <v>21.143920115888374</v>
      </c>
      <c r="Z1680" s="2">
        <f t="shared" ref="Z1680" si="7589">N1680*U1677+P1680*U1680-O1680*V1677-Q1680*V1680</f>
        <v>3.1739891651107222</v>
      </c>
      <c r="AA1680" s="8">
        <f t="shared" ref="AA1680" si="7590">(N1680*V1677+O1680*U1677+P1680*V1680+Q1680*U1680)</f>
        <v>0</v>
      </c>
      <c r="AB1680" s="22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7591">X1680*AC1677+Z1680*AC1680-Y1680*AD1677-AA1680*AD1680</f>
        <v>0</v>
      </c>
      <c r="AI1680" s="9">
        <f t="shared" ref="AI1680" si="7592">(X1680*AD1677+Y1680*AC1677+Z1680*AD1680+AA1680*AC1680)</f>
        <v>21.143920115888374</v>
      </c>
      <c r="AJ1680" s="2">
        <f t="shared" ref="AJ1680" si="7593">X1680*AE1677+Z1680*AE1680-Y1680*AF1677-AA1680*AF1680</f>
        <v>-79.103600908887103</v>
      </c>
      <c r="AK1680" s="8">
        <f t="shared" ref="AK1680" si="7594">(X1680*AF1677+Y1680*AE1677+Z1680*AF1680+AA1680*AE1680)</f>
        <v>0</v>
      </c>
      <c r="AM1680" s="45">
        <f t="shared" ref="AM1680" si="7595">(180/PI())*ATAN(-1*(($AH$9*AJ1677+AL1677+$AH$9*AJ1680+AL1680)/($AH$9*AI1677+AK1677+$AH$9*AI1680+AK1680)))</f>
        <v>61.871518053830151</v>
      </c>
      <c r="AO1680" s="206">
        <f t="shared" ref="AO1680" si="7596">20*LOG(((($AH$9*AH1677+AJ1677-$AH$9*AH1680-AJ1680)^2+($AH$9*AI1677+AK1677-$AH$9*AI1680-AK1680)^2)/(($AH$9*AH1677+AJ1677+$AH$9*AH1680+AJ1680)^2+($AH$9*AI1677+AK1677+$AH$9*AI1680+AK1680)^2))^0.5)</f>
        <v>-2.4183520189857543E-3</v>
      </c>
      <c r="AP1680" s="33"/>
      <c r="AQ1680" s="32"/>
      <c r="AR1680" s="32"/>
      <c r="AS1680" s="32"/>
      <c r="AT1680" s="32"/>
    </row>
    <row r="1681" spans="2:46" ht="18.649999999999999" customHeight="1">
      <c r="AO1681" s="33"/>
      <c r="AP1681" s="33"/>
    </row>
    <row r="1682" spans="2:46" ht="18.649999999999999" customHeight="1" thickBot="1">
      <c r="D1682" s="22" t="s">
        <v>80</v>
      </c>
      <c r="E1682" s="22"/>
      <c r="F1682" s="22"/>
      <c r="G1682" s="22"/>
      <c r="H1682" s="22"/>
      <c r="I1682" s="22" t="s">
        <v>81</v>
      </c>
      <c r="J1682" s="22"/>
      <c r="K1682" s="22"/>
      <c r="L1682" s="22"/>
      <c r="M1682" s="23"/>
      <c r="N1682" s="23"/>
      <c r="O1682" s="24" t="s">
        <v>82</v>
      </c>
      <c r="P1682" s="23"/>
      <c r="Q1682" s="23"/>
      <c r="R1682" s="23"/>
      <c r="S1682" s="22"/>
      <c r="T1682" s="22" t="s">
        <v>83</v>
      </c>
      <c r="U1682" s="23"/>
      <c r="V1682" s="23"/>
      <c r="W1682" s="23"/>
      <c r="X1682" s="23"/>
      <c r="Y1682" s="24" t="s">
        <v>84</v>
      </c>
      <c r="Z1682" s="23"/>
      <c r="AA1682" s="23"/>
      <c r="AB1682" s="23"/>
      <c r="AC1682" s="24" t="s">
        <v>85</v>
      </c>
      <c r="AD1682" s="22"/>
      <c r="AE1682" s="22"/>
      <c r="AF1682" s="22"/>
      <c r="AG1682" s="22"/>
      <c r="AH1682" s="23"/>
      <c r="AI1682" s="24" t="s">
        <v>86</v>
      </c>
      <c r="AJ1682" s="23"/>
      <c r="AK1682" s="23"/>
      <c r="AL1682" s="22"/>
    </row>
    <row r="1683" spans="2:46" ht="18.649999999999999" customHeight="1" thickBot="1">
      <c r="B1683" s="11"/>
      <c r="D1683" s="217" t="s">
        <v>55</v>
      </c>
      <c r="E1683" s="218"/>
      <c r="F1683" s="219" t="s">
        <v>56</v>
      </c>
      <c r="G1683" s="220"/>
      <c r="H1683" s="204"/>
      <c r="I1683" s="217" t="s">
        <v>87</v>
      </c>
      <c r="J1683" s="218"/>
      <c r="K1683" s="219" t="s">
        <v>88</v>
      </c>
      <c r="L1683" s="220"/>
      <c r="M1683" s="23"/>
      <c r="N1683" s="213" t="s">
        <v>57</v>
      </c>
      <c r="O1683" s="214"/>
      <c r="P1683" s="215" t="s">
        <v>58</v>
      </c>
      <c r="Q1683" s="216"/>
      <c r="R1683" s="23"/>
      <c r="S1683" s="217" t="s">
        <v>59</v>
      </c>
      <c r="T1683" s="218"/>
      <c r="U1683" s="219" t="s">
        <v>60</v>
      </c>
      <c r="V1683" s="220"/>
      <c r="W1683" s="22"/>
      <c r="X1683" s="213" t="s">
        <v>61</v>
      </c>
      <c r="Y1683" s="214"/>
      <c r="Z1683" s="215" t="s">
        <v>62</v>
      </c>
      <c r="AA1683" s="216"/>
      <c r="AB1683" s="22"/>
      <c r="AC1683" s="217" t="s">
        <v>63</v>
      </c>
      <c r="AD1683" s="218"/>
      <c r="AE1683" s="219" t="s">
        <v>89</v>
      </c>
      <c r="AF1683" s="220"/>
      <c r="AG1683" s="22"/>
      <c r="AH1683" s="213" t="s">
        <v>64</v>
      </c>
      <c r="AI1683" s="214"/>
      <c r="AJ1683" s="215" t="s">
        <v>65</v>
      </c>
      <c r="AK1683" s="216"/>
      <c r="AL1683" s="22"/>
      <c r="AM1683" s="25" t="s">
        <v>2</v>
      </c>
      <c r="AO1683" s="132" t="s">
        <v>41</v>
      </c>
      <c r="AQ1683" s="32"/>
      <c r="AR1683" s="32"/>
      <c r="AS1683" s="32"/>
      <c r="AT1683" s="32"/>
    </row>
    <row r="1684" spans="2:46" ht="18.649999999999999" customHeight="1" thickTop="1" thickBot="1">
      <c r="B1684" s="36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9">
        <f t="shared" ref="L1684" si="7597">IF(0=(1-$J$9*$K$9*$B1684^2),10^14,$B1684*$K$9/(1-$J$9*$K$9*$B1684^2))</f>
        <v>-0.79474818607545772</v>
      </c>
      <c r="N1684" s="1">
        <f t="shared" ref="N1684" si="7598">D1684*I1684+F1684*I1687-E1684*J1684-G1684*J1687</f>
        <v>1</v>
      </c>
      <c r="O1684" s="9">
        <f t="shared" ref="O1684" si="7599">(D1684*J1684+E1684*I1684+F1684*J1687+G1684*I1687)</f>
        <v>0</v>
      </c>
      <c r="P1684" s="2">
        <f t="shared" ref="P1684" si="7600">D1684*K1684+F1684*K1687-E1684*L1684-G1684*L1687</f>
        <v>0</v>
      </c>
      <c r="Q1684" s="8">
        <f t="shared" ref="Q1684" si="7601">(D1684*L1684+E1684*K1684+F1684*L1687+G1684*K1687)</f>
        <v>-0.79474818607545772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7602">N1684*S1684+P1684*S1687-O1684*T1684-Q1684*T1687</f>
        <v>5.6324105835868972</v>
      </c>
      <c r="Y1684" s="9">
        <f t="shared" ref="Y1684" si="7603">(N1684*T1684+O1684*S1684+P1684*T1687+Q1684*S1687)</f>
        <v>0</v>
      </c>
      <c r="Z1684" s="2">
        <f t="shared" ref="Z1684" si="7604">N1684*U1684+P1684*U1687-O1684*V1684-Q1684*V1687</f>
        <v>0</v>
      </c>
      <c r="AA1684" s="8">
        <f t="shared" ref="AA1684" si="7605">(N1684*V1684+O1684*U1684+P1684*V1687+Q1684*U1687)</f>
        <v>-0.79474818607545772</v>
      </c>
      <c r="AB1684" s="22"/>
      <c r="AC1684" s="1">
        <v>1</v>
      </c>
      <c r="AD1684" s="9">
        <v>0</v>
      </c>
      <c r="AE1684" s="2">
        <v>0</v>
      </c>
      <c r="AF1684" s="9">
        <f t="shared" ref="AF1684" si="7606">$B1684*$AE$9</f>
        <v>3.9075258000000002</v>
      </c>
      <c r="AH1684" s="1">
        <f t="shared" ref="AH1684" si="7607">X1684*AC1684+Z1684*AC1687-Y1684*AD1684-AA1684*AD1687</f>
        <v>5.6324105835868972</v>
      </c>
      <c r="AI1684" s="9">
        <f t="shared" ref="AI1684" si="7608">(X1684*AD1684+Y1684*AC1684+Z1684*AD1687+AA1684*AC1687)</f>
        <v>0</v>
      </c>
      <c r="AJ1684" s="2">
        <f t="shared" ref="AJ1684" si="7609">X1684*AE1684+Z1684*AE1687-Y1684*AF1684-AA1684*AF1687</f>
        <v>0</v>
      </c>
      <c r="AK1684" s="8">
        <f t="shared" ref="AK1684" si="7610">(X1684*AF1684+Y1684*AE1684+Z1684*AF1687+AA1684*AE1687)</f>
        <v>21.214041485483399</v>
      </c>
      <c r="AM1684" s="26">
        <f t="shared" ref="AM1684" si="7611">20*LOG((2*$AH$9)/(($AH$9*AH1684+AJ1684+$AH$9*AH1687+AJ1687)^2+($AH$9*AI1684+AK1684+$AH$9*AI1687+AK1687)^2)^0.5)</f>
        <v>-32.606420137606463</v>
      </c>
      <c r="AO1684" s="133">
        <f t="shared" ref="AO1684" si="7612">((AI1684^2+AJ1684^2+AK1684^2+AL1684^2)/(AI1687^2+AJ1687^2+AK1687^2+AL1687^2))^0.5</f>
        <v>0.25714817141232427</v>
      </c>
      <c r="AP1684" s="13"/>
      <c r="AQ1684" s="32"/>
      <c r="AR1684" s="32"/>
      <c r="AS1684" s="32"/>
      <c r="AT1684" s="32"/>
    </row>
    <row r="1685" spans="2:46" ht="18.649999999999999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O1685" s="134"/>
      <c r="AP1685" s="33"/>
      <c r="AQ1685" s="32"/>
      <c r="AR1685" s="32"/>
      <c r="AS1685" s="32"/>
      <c r="AT1685" s="32"/>
    </row>
    <row r="1686" spans="2:46" ht="18.649999999999999" customHeight="1" thickBot="1">
      <c r="D1686" s="209" t="s">
        <v>66</v>
      </c>
      <c r="E1686" s="210"/>
      <c r="F1686" s="211" t="s">
        <v>67</v>
      </c>
      <c r="G1686" s="212"/>
      <c r="H1686" s="204"/>
      <c r="I1686" s="209" t="s">
        <v>68</v>
      </c>
      <c r="J1686" s="210"/>
      <c r="K1686" s="211" t="s">
        <v>69</v>
      </c>
      <c r="L1686" s="212"/>
      <c r="N1686" s="213" t="s">
        <v>70</v>
      </c>
      <c r="O1686" s="214"/>
      <c r="P1686" s="215" t="s">
        <v>71</v>
      </c>
      <c r="Q1686" s="216"/>
      <c r="S1686" s="209" t="s">
        <v>72</v>
      </c>
      <c r="T1686" s="210"/>
      <c r="U1686" s="211" t="s">
        <v>73</v>
      </c>
      <c r="V1686" s="212"/>
      <c r="W1686" s="22"/>
      <c r="X1686" s="213" t="s">
        <v>74</v>
      </c>
      <c r="Y1686" s="214"/>
      <c r="Z1686" s="215" t="s">
        <v>75</v>
      </c>
      <c r="AA1686" s="216"/>
      <c r="AB1686" s="22"/>
      <c r="AC1686" s="209" t="s">
        <v>76</v>
      </c>
      <c r="AD1686" s="210"/>
      <c r="AE1686" s="211" t="s">
        <v>77</v>
      </c>
      <c r="AF1686" s="212"/>
      <c r="AG1686" s="22"/>
      <c r="AH1686" s="213" t="s">
        <v>78</v>
      </c>
      <c r="AI1686" s="214"/>
      <c r="AJ1686" s="215" t="s">
        <v>79</v>
      </c>
      <c r="AK1686" s="216"/>
      <c r="AL1686" s="22"/>
      <c r="AM1686" s="44" t="s">
        <v>6</v>
      </c>
      <c r="AO1686" s="135" t="s">
        <v>42</v>
      </c>
      <c r="AP1686" s="33"/>
      <c r="AQ1686" s="32"/>
      <c r="AR1686" s="32"/>
      <c r="AS1686" s="32"/>
      <c r="AT1686" s="32"/>
    </row>
    <row r="1687" spans="2:46" ht="18.649999999999999" customHeight="1" thickTop="1" thickBot="1">
      <c r="D1687" s="1">
        <v>0</v>
      </c>
      <c r="E1687" s="8">
        <f t="shared" ref="E1687" si="7613">$E$9*$B1684</f>
        <v>2.7315422000000003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7614">D1687*I1684+F1687*I1687-E1687*J1684-G1687*J1687</f>
        <v>0</v>
      </c>
      <c r="O1687" s="9">
        <f t="shared" ref="O1687" si="7615">(D1687*J1684+E1687*I1684+F1687*J1687+G1687*I1687)</f>
        <v>2.7315422000000003</v>
      </c>
      <c r="P1687" s="2">
        <f t="shared" ref="P1687" si="7616">D1687*K1684+F1687*K1687-E1687*L1684-G1687*L1687</f>
        <v>3.1708882086385652</v>
      </c>
      <c r="Q1687" s="8">
        <f t="shared" ref="Q1687" si="7617">(D1687*L1684+E1687*K1684+F1687*L1687+G1687*K1687)</f>
        <v>0</v>
      </c>
      <c r="S1687" s="1">
        <v>0</v>
      </c>
      <c r="T1687" s="8">
        <f t="shared" ref="T1687" si="7618">$T$9*$B1684</f>
        <v>5.8287778000000001</v>
      </c>
      <c r="U1687" s="2">
        <v>1</v>
      </c>
      <c r="V1687" s="8">
        <v>0</v>
      </c>
      <c r="X1687" s="1">
        <f t="shared" ref="X1687" si="7619">N1687*S1684+P1687*S1687-O1687*T1684-Q1687*T1687</f>
        <v>0</v>
      </c>
      <c r="Y1687" s="9">
        <f t="shared" ref="Y1687" si="7620">(N1687*T1684+O1687*S1684+P1687*T1687+Q1687*S1687)</f>
        <v>21.213944996794236</v>
      </c>
      <c r="Z1687" s="2">
        <f t="shared" ref="Z1687" si="7621">N1687*U1684+P1687*U1687-O1687*V1684-Q1687*V1687</f>
        <v>3.1708882086385652</v>
      </c>
      <c r="AA1687" s="8">
        <f t="shared" ref="AA1687" si="7622">(N1687*V1684+O1687*U1684+P1687*V1687+Q1687*U1687)</f>
        <v>0</v>
      </c>
      <c r="AB1687" s="22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7623">X1687*AC1684+Z1687*AC1687-Y1687*AD1684-AA1687*AD1687</f>
        <v>0</v>
      </c>
      <c r="AI1687" s="9">
        <f t="shared" ref="AI1687" si="7624">(X1687*AD1684+Y1687*AC1684+Z1687*AD1687+AA1687*AC1687)</f>
        <v>21.213944996794236</v>
      </c>
      <c r="AJ1687" s="2">
        <f t="shared" ref="AJ1687" si="7625">X1687*AE1684+Z1687*AE1687-Y1687*AF1684-AA1687*AF1687</f>
        <v>-79.723149186115833</v>
      </c>
      <c r="AK1687" s="8">
        <f t="shared" ref="AK1687" si="7626">(X1687*AF1684+Y1687*AE1684+Z1687*AF1687+AA1687*AE1687)</f>
        <v>0</v>
      </c>
      <c r="AM1687" s="45">
        <f t="shared" ref="AM1687" si="7627">(180/PI())*ATAN(-1*(($AH$9*AJ1684+AL1684+$AH$9*AJ1687+AL1687)/($AH$9*AI1684+AK1684+$AH$9*AI1687+AK1687)))</f>
        <v>61.978469159539166</v>
      </c>
      <c r="AO1687" s="206">
        <f t="shared" ref="AO1687" si="7628">20*LOG(((($AH$9*AH1684+AJ1684-$AH$9*AH1687-AJ1687)^2+($AH$9*AI1684+AK1684-$AH$9*AI1687-AK1687)^2)/(($AH$9*AH1684+AJ1684+$AH$9*AH1687+AJ1687)^2+($AH$9*AI1684+AK1684+$AH$9*AI1687+AK1687)^2))^0.5)</f>
        <v>-2.3837542469319429E-3</v>
      </c>
      <c r="AP1687" s="33"/>
      <c r="AQ1687" s="32"/>
      <c r="AR1687" s="32"/>
      <c r="AS1687" s="32"/>
      <c r="AT1687" s="32"/>
    </row>
    <row r="1688" spans="2:46" ht="18.649999999999999" customHeight="1">
      <c r="AO1688" s="33"/>
      <c r="AP1688" s="33"/>
    </row>
    <row r="1689" spans="2:46" ht="18.649999999999999" customHeight="1" thickBot="1">
      <c r="D1689" s="22" t="s">
        <v>80</v>
      </c>
      <c r="E1689" s="22"/>
      <c r="F1689" s="22"/>
      <c r="G1689" s="22"/>
      <c r="H1689" s="22"/>
      <c r="I1689" s="22" t="s">
        <v>81</v>
      </c>
      <c r="J1689" s="22"/>
      <c r="K1689" s="22"/>
      <c r="L1689" s="22"/>
      <c r="M1689" s="23"/>
      <c r="N1689" s="23"/>
      <c r="O1689" s="24" t="s">
        <v>82</v>
      </c>
      <c r="P1689" s="23"/>
      <c r="Q1689" s="23"/>
      <c r="R1689" s="23"/>
      <c r="S1689" s="22"/>
      <c r="T1689" s="22" t="s">
        <v>83</v>
      </c>
      <c r="U1689" s="23"/>
      <c r="V1689" s="23"/>
      <c r="W1689" s="23"/>
      <c r="X1689" s="23"/>
      <c r="Y1689" s="24" t="s">
        <v>84</v>
      </c>
      <c r="Z1689" s="23"/>
      <c r="AA1689" s="23"/>
      <c r="AB1689" s="23"/>
      <c r="AC1689" s="24" t="s">
        <v>85</v>
      </c>
      <c r="AD1689" s="22"/>
      <c r="AE1689" s="22"/>
      <c r="AF1689" s="22"/>
      <c r="AG1689" s="22"/>
      <c r="AH1689" s="23"/>
      <c r="AI1689" s="24" t="s">
        <v>86</v>
      </c>
      <c r="AJ1689" s="23"/>
      <c r="AK1689" s="23"/>
      <c r="AL1689" s="22"/>
    </row>
    <row r="1690" spans="2:46" ht="18.649999999999999" customHeight="1" thickBot="1">
      <c r="B1690" s="11"/>
      <c r="D1690" s="217" t="s">
        <v>55</v>
      </c>
      <c r="E1690" s="218"/>
      <c r="F1690" s="219" t="s">
        <v>56</v>
      </c>
      <c r="G1690" s="220"/>
      <c r="H1690" s="204"/>
      <c r="I1690" s="217" t="s">
        <v>87</v>
      </c>
      <c r="J1690" s="218"/>
      <c r="K1690" s="219" t="s">
        <v>88</v>
      </c>
      <c r="L1690" s="220"/>
      <c r="M1690" s="23"/>
      <c r="N1690" s="213" t="s">
        <v>57</v>
      </c>
      <c r="O1690" s="214"/>
      <c r="P1690" s="215" t="s">
        <v>58</v>
      </c>
      <c r="Q1690" s="216"/>
      <c r="R1690" s="23"/>
      <c r="S1690" s="217" t="s">
        <v>59</v>
      </c>
      <c r="T1690" s="218"/>
      <c r="U1690" s="219" t="s">
        <v>60</v>
      </c>
      <c r="V1690" s="220"/>
      <c r="W1690" s="22"/>
      <c r="X1690" s="213" t="s">
        <v>61</v>
      </c>
      <c r="Y1690" s="214"/>
      <c r="Z1690" s="215" t="s">
        <v>62</v>
      </c>
      <c r="AA1690" s="216"/>
      <c r="AB1690" s="22"/>
      <c r="AC1690" s="217" t="s">
        <v>63</v>
      </c>
      <c r="AD1690" s="218"/>
      <c r="AE1690" s="219" t="s">
        <v>89</v>
      </c>
      <c r="AF1690" s="220"/>
      <c r="AG1690" s="22"/>
      <c r="AH1690" s="213" t="s">
        <v>64</v>
      </c>
      <c r="AI1690" s="214"/>
      <c r="AJ1690" s="215" t="s">
        <v>65</v>
      </c>
      <c r="AK1690" s="216"/>
      <c r="AL1690" s="22"/>
      <c r="AM1690" s="25" t="s">
        <v>2</v>
      </c>
      <c r="AO1690" s="132" t="s">
        <v>41</v>
      </c>
      <c r="AQ1690" s="32"/>
      <c r="AR1690" s="32"/>
      <c r="AS1690" s="32"/>
      <c r="AT1690" s="32"/>
    </row>
    <row r="1691" spans="2:46" ht="18.649999999999999" customHeight="1" thickTop="1" thickBot="1">
      <c r="B1691" s="36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9">
        <f t="shared" ref="L1691" si="7629">IF(0=(1-$J$9*$K$9*$B1691^2),10^14,$B1691*$K$9/(1-$J$9*$K$9*$B1691^2))</f>
        <v>-0.79035070079958436</v>
      </c>
      <c r="N1691" s="1">
        <f t="shared" ref="N1691" si="7630">D1691*I1691+F1691*I1694-E1691*J1691-G1691*J1694</f>
        <v>1</v>
      </c>
      <c r="O1691" s="9">
        <f t="shared" ref="O1691" si="7631">(D1691*J1691+E1691*I1691+F1691*J1694+G1691*I1694)</f>
        <v>0</v>
      </c>
      <c r="P1691" s="2">
        <f t="shared" ref="P1691" si="7632">D1691*K1691+F1691*K1694-E1691*L1691-G1691*L1694</f>
        <v>0</v>
      </c>
      <c r="Q1691" s="8">
        <f t="shared" ref="Q1691" si="7633">(D1691*L1691+E1691*K1691+F1691*L1694+G1691*K1694)</f>
        <v>-0.79035070079958436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7634">N1691*S1691+P1691*S1694-O1691*T1691-Q1691*T1694</f>
        <v>5.6258938830144576</v>
      </c>
      <c r="Y1691" s="9">
        <f t="shared" ref="Y1691" si="7635">(N1691*T1691+O1691*S1691+P1691*T1694+Q1691*S1694)</f>
        <v>0</v>
      </c>
      <c r="Z1691" s="2">
        <f t="shared" ref="Z1691" si="7636">N1691*U1691+P1691*U1694-O1691*V1691-Q1691*V1694</f>
        <v>0</v>
      </c>
      <c r="AA1691" s="8">
        <f t="shared" ref="AA1691" si="7637">(N1691*V1691+O1691*U1691+P1691*V1694+Q1691*U1694)</f>
        <v>-0.79035070079958436</v>
      </c>
      <c r="AB1691" s="22"/>
      <c r="AC1691" s="1">
        <v>1</v>
      </c>
      <c r="AD1691" s="9">
        <v>0</v>
      </c>
      <c r="AE1691" s="2">
        <v>0</v>
      </c>
      <c r="AF1691" s="9">
        <f t="shared" ref="AF1691" si="7638">$B1691*$AE$9</f>
        <v>3.9237395999999998</v>
      </c>
      <c r="AH1691" s="1">
        <f t="shared" ref="AH1691" si="7639">X1691*AC1691+Z1691*AC1694-Y1691*AD1691-AA1691*AD1694</f>
        <v>5.6258938830144576</v>
      </c>
      <c r="AI1691" s="9">
        <f t="shared" ref="AI1691" si="7640">(X1691*AD1691+Y1691*AC1691+Z1691*AD1694+AA1691*AC1694)</f>
        <v>0</v>
      </c>
      <c r="AJ1691" s="2">
        <f t="shared" ref="AJ1691" si="7641">X1691*AE1691+Z1691*AE1694-Y1691*AF1691-AA1691*AF1694</f>
        <v>0</v>
      </c>
      <c r="AK1691" s="8">
        <f t="shared" ref="AK1691" si="7642">(X1691*AF1691+Y1691*AE1691+Z1691*AF1694+AA1691*AE1694)</f>
        <v>21.284191913382006</v>
      </c>
      <c r="AM1691" s="26">
        <f t="shared" ref="AM1691" si="7643">20*LOG((2*$AH$9)/(($AH$9*AH1691+AJ1691+$AH$9*AH1694+AJ1694)^2+($AH$9*AI1691+AK1691+$AH$9*AI1694+AK1694)^2)^0.5)</f>
        <v>-32.668820374195768</v>
      </c>
      <c r="AO1691" s="133">
        <f t="shared" ref="AO1691" si="7644">((AI1691^2+AJ1691^2+AK1691^2+AL1691^2)/(AI1694^2+AJ1694^2+AK1694^2+AL1694^2))^0.5</f>
        <v>0.25607577132128667</v>
      </c>
      <c r="AP1691" s="13"/>
      <c r="AQ1691" s="32"/>
      <c r="AR1691" s="32"/>
      <c r="AS1691" s="32"/>
      <c r="AT1691" s="32"/>
    </row>
    <row r="1692" spans="2:46" ht="18.649999999999999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O1692" s="134"/>
      <c r="AP1692" s="33"/>
      <c r="AQ1692" s="32"/>
      <c r="AR1692" s="32"/>
      <c r="AS1692" s="32"/>
      <c r="AT1692" s="32"/>
    </row>
    <row r="1693" spans="2:46" ht="18.649999999999999" customHeight="1" thickBot="1">
      <c r="D1693" s="209" t="s">
        <v>66</v>
      </c>
      <c r="E1693" s="210"/>
      <c r="F1693" s="211" t="s">
        <v>67</v>
      </c>
      <c r="G1693" s="212"/>
      <c r="H1693" s="204"/>
      <c r="I1693" s="209" t="s">
        <v>68</v>
      </c>
      <c r="J1693" s="210"/>
      <c r="K1693" s="211" t="s">
        <v>69</v>
      </c>
      <c r="L1693" s="212"/>
      <c r="N1693" s="213" t="s">
        <v>70</v>
      </c>
      <c r="O1693" s="214"/>
      <c r="P1693" s="215" t="s">
        <v>71</v>
      </c>
      <c r="Q1693" s="216"/>
      <c r="S1693" s="209" t="s">
        <v>72</v>
      </c>
      <c r="T1693" s="210"/>
      <c r="U1693" s="211" t="s">
        <v>73</v>
      </c>
      <c r="V1693" s="212"/>
      <c r="W1693" s="22"/>
      <c r="X1693" s="213" t="s">
        <v>74</v>
      </c>
      <c r="Y1693" s="214"/>
      <c r="Z1693" s="215" t="s">
        <v>75</v>
      </c>
      <c r="AA1693" s="216"/>
      <c r="AB1693" s="22"/>
      <c r="AC1693" s="209" t="s">
        <v>76</v>
      </c>
      <c r="AD1693" s="210"/>
      <c r="AE1693" s="211" t="s">
        <v>77</v>
      </c>
      <c r="AF1693" s="212"/>
      <c r="AG1693" s="22"/>
      <c r="AH1693" s="213" t="s">
        <v>78</v>
      </c>
      <c r="AI1693" s="214"/>
      <c r="AJ1693" s="215" t="s">
        <v>79</v>
      </c>
      <c r="AK1693" s="216"/>
      <c r="AL1693" s="22"/>
      <c r="AM1693" s="44" t="s">
        <v>6</v>
      </c>
      <c r="AO1693" s="135" t="s">
        <v>42</v>
      </c>
      <c r="AP1693" s="33"/>
      <c r="AQ1693" s="32"/>
      <c r="AR1693" s="32"/>
      <c r="AS1693" s="32"/>
      <c r="AT1693" s="32"/>
    </row>
    <row r="1694" spans="2:46" ht="18.649999999999999" customHeight="1" thickTop="1" thickBot="1">
      <c r="D1694" s="1">
        <v>0</v>
      </c>
      <c r="E1694" s="8">
        <f t="shared" ref="E1694" si="7645">$E$9*$B1691</f>
        <v>2.7428764000000001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7646">D1694*I1691+F1694*I1694-E1694*J1691-G1694*J1694</f>
        <v>0</v>
      </c>
      <c r="O1694" s="9">
        <f t="shared" ref="O1694" si="7647">(D1694*J1691+E1694*I1691+F1694*J1694+G1694*I1694)</f>
        <v>2.7428764000000001</v>
      </c>
      <c r="P1694" s="2">
        <f t="shared" ref="P1694" si="7648">D1694*K1691+F1694*K1694-E1694*L1691-G1694*L1694</f>
        <v>3.167834284946641</v>
      </c>
      <c r="Q1694" s="8">
        <f t="shared" ref="Q1694" si="7649">(D1694*L1691+E1694*K1691+F1694*L1694+G1694*K1694)</f>
        <v>0</v>
      </c>
      <c r="S1694" s="1">
        <v>0</v>
      </c>
      <c r="T1694" s="8">
        <f t="shared" ref="T1694" si="7650">$T$9*$B1691</f>
        <v>5.8529635999999998</v>
      </c>
      <c r="U1694" s="2">
        <v>1</v>
      </c>
      <c r="V1694" s="8">
        <v>0</v>
      </c>
      <c r="X1694" s="1">
        <f t="shared" ref="X1694" si="7651">N1694*S1691+P1694*S1694-O1694*T1691-Q1694*T1694</f>
        <v>0</v>
      </c>
      <c r="Y1694" s="9">
        <f t="shared" ref="Y1694" si="7652">(N1694*T1691+O1694*S1691+P1694*T1694+Q1694*S1694)</f>
        <v>21.284095160624716</v>
      </c>
      <c r="Z1694" s="2">
        <f t="shared" ref="Z1694" si="7653">N1694*U1691+P1694*U1694-O1694*V1691-Q1694*V1694</f>
        <v>3.167834284946641</v>
      </c>
      <c r="AA1694" s="8">
        <f t="shared" ref="AA1694" si="7654">(N1694*V1691+O1694*U1691+P1694*V1694+Q1694*U1694)</f>
        <v>0</v>
      </c>
      <c r="AB1694" s="22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7655">X1694*AC1691+Z1694*AC1694-Y1694*AD1691-AA1694*AD1694</f>
        <v>0</v>
      </c>
      <c r="AI1694" s="9">
        <f t="shared" ref="AI1694" si="7656">(X1694*AD1691+Y1694*AC1691+Z1694*AD1694+AA1694*AC1694)</f>
        <v>21.284095160624716</v>
      </c>
      <c r="AJ1694" s="2">
        <f t="shared" ref="AJ1694" si="7657">X1694*AE1691+Z1694*AE1694-Y1694*AF1691-AA1694*AF1694</f>
        <v>-80.345412746964911</v>
      </c>
      <c r="AK1694" s="8">
        <f t="shared" ref="AK1694" si="7658">(X1694*AF1691+Y1694*AE1691+Z1694*AF1694+AA1694*AE1694)</f>
        <v>0</v>
      </c>
      <c r="AM1694" s="45">
        <f t="shared" ref="AM1694" si="7659">(180/PI())*ATAN(-1*(($AH$9*AJ1691+AL1691+$AH$9*AJ1694+AL1694)/($AH$9*AI1691+AK1691+$AH$9*AI1694+AK1694)))</f>
        <v>62.084640349211007</v>
      </c>
      <c r="AO1694" s="206">
        <f t="shared" ref="AO1694" si="7660">20*LOG(((($AH$9*AH1691+AJ1691-$AH$9*AH1694-AJ1694)^2+($AH$9*AI1691+AK1691-$AH$9*AI1694-AK1694)^2)/(($AH$9*AH1691+AJ1691+$AH$9*AH1694+AJ1694)^2+($AH$9*AI1691+AK1691+$AH$9*AI1694+AK1694)^2))^0.5)</f>
        <v>-2.3497397054423061E-3</v>
      </c>
      <c r="AP1694" s="33"/>
      <c r="AQ1694" s="32"/>
      <c r="AR1694" s="32"/>
      <c r="AS1694" s="32"/>
      <c r="AT1694" s="32"/>
    </row>
    <row r="1695" spans="2:46" ht="18.649999999999999" customHeight="1">
      <c r="AO1695" s="33"/>
      <c r="AP1695" s="33"/>
    </row>
    <row r="1696" spans="2:46" ht="18.649999999999999" customHeight="1" thickBot="1">
      <c r="D1696" s="22" t="s">
        <v>80</v>
      </c>
      <c r="E1696" s="22"/>
      <c r="F1696" s="22"/>
      <c r="G1696" s="22"/>
      <c r="H1696" s="22"/>
      <c r="I1696" s="22" t="s">
        <v>81</v>
      </c>
      <c r="J1696" s="22"/>
      <c r="K1696" s="22"/>
      <c r="L1696" s="22"/>
      <c r="M1696" s="23"/>
      <c r="N1696" s="23"/>
      <c r="O1696" s="24" t="s">
        <v>82</v>
      </c>
      <c r="P1696" s="23"/>
      <c r="Q1696" s="23"/>
      <c r="R1696" s="23"/>
      <c r="S1696" s="22"/>
      <c r="T1696" s="22" t="s">
        <v>83</v>
      </c>
      <c r="U1696" s="23"/>
      <c r="V1696" s="23"/>
      <c r="W1696" s="23"/>
      <c r="X1696" s="23"/>
      <c r="Y1696" s="24" t="s">
        <v>84</v>
      </c>
      <c r="Z1696" s="23"/>
      <c r="AA1696" s="23"/>
      <c r="AB1696" s="23"/>
      <c r="AC1696" s="24" t="s">
        <v>85</v>
      </c>
      <c r="AD1696" s="22"/>
      <c r="AE1696" s="22"/>
      <c r="AF1696" s="22"/>
      <c r="AG1696" s="22"/>
      <c r="AH1696" s="23"/>
      <c r="AI1696" s="24" t="s">
        <v>86</v>
      </c>
      <c r="AJ1696" s="23"/>
      <c r="AK1696" s="23"/>
      <c r="AL1696" s="22"/>
    </row>
    <row r="1697" spans="2:46" ht="18.649999999999999" customHeight="1" thickBot="1">
      <c r="B1697" s="11"/>
      <c r="D1697" s="217" t="s">
        <v>55</v>
      </c>
      <c r="E1697" s="218"/>
      <c r="F1697" s="219" t="s">
        <v>56</v>
      </c>
      <c r="G1697" s="220"/>
      <c r="H1697" s="204"/>
      <c r="I1697" s="217" t="s">
        <v>87</v>
      </c>
      <c r="J1697" s="218"/>
      <c r="K1697" s="219" t="s">
        <v>88</v>
      </c>
      <c r="L1697" s="220"/>
      <c r="M1697" s="23"/>
      <c r="N1697" s="213" t="s">
        <v>57</v>
      </c>
      <c r="O1697" s="214"/>
      <c r="P1697" s="215" t="s">
        <v>58</v>
      </c>
      <c r="Q1697" s="216"/>
      <c r="R1697" s="23"/>
      <c r="S1697" s="217" t="s">
        <v>59</v>
      </c>
      <c r="T1697" s="218"/>
      <c r="U1697" s="219" t="s">
        <v>60</v>
      </c>
      <c r="V1697" s="220"/>
      <c r="W1697" s="22"/>
      <c r="X1697" s="213" t="s">
        <v>61</v>
      </c>
      <c r="Y1697" s="214"/>
      <c r="Z1697" s="215" t="s">
        <v>62</v>
      </c>
      <c r="AA1697" s="216"/>
      <c r="AB1697" s="22"/>
      <c r="AC1697" s="217" t="s">
        <v>63</v>
      </c>
      <c r="AD1697" s="218"/>
      <c r="AE1697" s="219" t="s">
        <v>89</v>
      </c>
      <c r="AF1697" s="220"/>
      <c r="AG1697" s="22"/>
      <c r="AH1697" s="213" t="s">
        <v>64</v>
      </c>
      <c r="AI1697" s="214"/>
      <c r="AJ1697" s="215" t="s">
        <v>65</v>
      </c>
      <c r="AK1697" s="216"/>
      <c r="AL1697" s="22"/>
      <c r="AM1697" s="25" t="s">
        <v>2</v>
      </c>
      <c r="AO1697" s="132" t="s">
        <v>41</v>
      </c>
      <c r="AQ1697" s="32"/>
      <c r="AR1697" s="32"/>
      <c r="AS1697" s="32"/>
      <c r="AT1697" s="32"/>
    </row>
    <row r="1698" spans="2:46" ht="18.649999999999999" customHeight="1" thickTop="1" thickBot="1">
      <c r="B1698" s="36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9">
        <f t="shared" ref="L1698" si="7661">IF(0=(1-$J$9*$K$9*$B1698^2),10^14,$B1698*$K$9/(1-$J$9*$K$9*$B1698^2))</f>
        <v>-0.78600612779407641</v>
      </c>
      <c r="N1698" s="1">
        <f t="shared" ref="N1698" si="7662">D1698*I1698+F1698*I1701-E1698*J1698-G1698*J1701</f>
        <v>1</v>
      </c>
      <c r="O1698" s="9">
        <f t="shared" ref="O1698" si="7663">(D1698*J1698+E1698*I1698+F1698*J1701+G1698*I1701)</f>
        <v>0</v>
      </c>
      <c r="P1698" s="2">
        <f t="shared" ref="P1698" si="7664">D1698*K1698+F1698*K1701-E1698*L1698-G1698*L1701</f>
        <v>0</v>
      </c>
      <c r="Q1698" s="8">
        <f t="shared" ref="Q1698" si="7665">(D1698*L1698+E1698*K1698+F1698*L1701+G1698*K1701)</f>
        <v>-0.78600612779407641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7666">N1698*S1698+P1698*S1701-O1698*T1698-Q1698*T1701</f>
        <v>5.6194754423612796</v>
      </c>
      <c r="Y1698" s="9">
        <f t="shared" ref="Y1698" si="7667">(N1698*T1698+O1698*S1698+P1698*T1701+Q1698*S1701)</f>
        <v>0</v>
      </c>
      <c r="Z1698" s="2">
        <f t="shared" ref="Z1698" si="7668">N1698*U1698+P1698*U1701-O1698*V1698-Q1698*V1701</f>
        <v>0</v>
      </c>
      <c r="AA1698" s="8">
        <f t="shared" ref="AA1698" si="7669">(N1698*V1698+O1698*U1698+P1698*V1701+Q1698*U1701)</f>
        <v>-0.78600612779407641</v>
      </c>
      <c r="AB1698" s="22"/>
      <c r="AC1698" s="1">
        <v>1</v>
      </c>
      <c r="AD1698" s="9">
        <v>0</v>
      </c>
      <c r="AE1698" s="2">
        <v>0</v>
      </c>
      <c r="AF1698" s="9">
        <f t="shared" ref="AF1698" si="7670">$B1698*$AE$9</f>
        <v>3.9399534000000003</v>
      </c>
      <c r="AH1698" s="1">
        <f t="shared" ref="AH1698" si="7671">X1698*AC1698+Z1698*AC1701-Y1698*AD1698-AA1698*AD1701</f>
        <v>5.6194754423612796</v>
      </c>
      <c r="AI1698" s="9">
        <f t="shared" ref="AI1698" si="7672">(X1698*AD1698+Y1698*AC1698+Z1698*AD1701+AA1698*AC1701)</f>
        <v>0</v>
      </c>
      <c r="AJ1698" s="2">
        <f t="shared" ref="AJ1698" si="7673">X1698*AE1698+Z1698*AE1701-Y1698*AF1698-AA1698*AF1701</f>
        <v>0</v>
      </c>
      <c r="AK1698" s="8">
        <f t="shared" ref="AK1698" si="7674">(X1698*AF1698+Y1698*AE1698+Z1698*AF1701+AA1698*AE1701)</f>
        <v>21.354465247553751</v>
      </c>
      <c r="AM1698" s="26">
        <f t="shared" ref="AM1698" si="7675">20*LOG((2*$AH$9)/(($AH$9*AH1698+AJ1698+$AH$9*AH1701+AJ1701)^2+($AH$9*AI1698+AK1698+$AH$9*AI1701+AK1701)^2)^0.5)</f>
        <v>-32.731057609730513</v>
      </c>
      <c r="AO1698" s="133">
        <f t="shared" ref="AO1698" si="7676">((AI1698^2+AJ1698^2+AK1698^2+AL1698^2)/(AI1701^2+AJ1701^2+AK1701^2+AL1701^2))^0.5</f>
        <v>0.25501231339260544</v>
      </c>
      <c r="AP1698" s="13"/>
      <c r="AQ1698" s="32"/>
      <c r="AR1698" s="32"/>
      <c r="AS1698" s="32"/>
      <c r="AT1698" s="32"/>
    </row>
    <row r="1699" spans="2:46" ht="18.649999999999999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O1699" s="134"/>
      <c r="AP1699" s="33"/>
      <c r="AQ1699" s="32"/>
      <c r="AR1699" s="32"/>
      <c r="AS1699" s="32"/>
      <c r="AT1699" s="32"/>
    </row>
    <row r="1700" spans="2:46" ht="18.649999999999999" customHeight="1" thickBot="1">
      <c r="D1700" s="209" t="s">
        <v>66</v>
      </c>
      <c r="E1700" s="210"/>
      <c r="F1700" s="211" t="s">
        <v>67</v>
      </c>
      <c r="G1700" s="212"/>
      <c r="H1700" s="204"/>
      <c r="I1700" s="209" t="s">
        <v>68</v>
      </c>
      <c r="J1700" s="210"/>
      <c r="K1700" s="211" t="s">
        <v>69</v>
      </c>
      <c r="L1700" s="212"/>
      <c r="N1700" s="213" t="s">
        <v>70</v>
      </c>
      <c r="O1700" s="214"/>
      <c r="P1700" s="215" t="s">
        <v>71</v>
      </c>
      <c r="Q1700" s="216"/>
      <c r="S1700" s="209" t="s">
        <v>72</v>
      </c>
      <c r="T1700" s="210"/>
      <c r="U1700" s="211" t="s">
        <v>73</v>
      </c>
      <c r="V1700" s="212"/>
      <c r="W1700" s="22"/>
      <c r="X1700" s="213" t="s">
        <v>74</v>
      </c>
      <c r="Y1700" s="214"/>
      <c r="Z1700" s="215" t="s">
        <v>75</v>
      </c>
      <c r="AA1700" s="216"/>
      <c r="AB1700" s="22"/>
      <c r="AC1700" s="209" t="s">
        <v>76</v>
      </c>
      <c r="AD1700" s="210"/>
      <c r="AE1700" s="211" t="s">
        <v>77</v>
      </c>
      <c r="AF1700" s="212"/>
      <c r="AG1700" s="22"/>
      <c r="AH1700" s="213" t="s">
        <v>78</v>
      </c>
      <c r="AI1700" s="214"/>
      <c r="AJ1700" s="215" t="s">
        <v>79</v>
      </c>
      <c r="AK1700" s="216"/>
      <c r="AL1700" s="22"/>
      <c r="AM1700" s="44" t="s">
        <v>6</v>
      </c>
      <c r="AO1700" s="135" t="s">
        <v>42</v>
      </c>
      <c r="AP1700" s="33"/>
      <c r="AQ1700" s="32"/>
      <c r="AR1700" s="32"/>
      <c r="AS1700" s="32"/>
      <c r="AT1700" s="32"/>
    </row>
    <row r="1701" spans="2:46" ht="18.649999999999999" customHeight="1" thickTop="1" thickBot="1">
      <c r="D1701" s="1">
        <v>0</v>
      </c>
      <c r="E1701" s="8">
        <f t="shared" ref="E1701" si="7677">$E$9*$B1698</f>
        <v>2.7542106000000004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7678">D1701*I1698+F1701*I1701-E1701*J1698-G1701*J1701</f>
        <v>0</v>
      </c>
      <c r="O1701" s="9">
        <f t="shared" ref="O1701" si="7679">(D1701*J1698+E1701*I1698+F1701*J1701+G1701*I1701)</f>
        <v>2.7542106000000004</v>
      </c>
      <c r="P1701" s="2">
        <f t="shared" ref="P1701" si="7680">D1701*K1698+F1701*K1701-E1701*L1698-G1701*L1701</f>
        <v>3.1648264088354003</v>
      </c>
      <c r="Q1701" s="8">
        <f t="shared" ref="Q1701" si="7681">(D1701*L1698+E1701*K1698+F1701*L1701+G1701*K1701)</f>
        <v>0</v>
      </c>
      <c r="S1701" s="1">
        <v>0</v>
      </c>
      <c r="T1701" s="8">
        <f t="shared" ref="T1701" si="7682">$T$9*$B1698</f>
        <v>5.8771494000000004</v>
      </c>
      <c r="U1701" s="2">
        <v>1</v>
      </c>
      <c r="V1701" s="8">
        <v>0</v>
      </c>
      <c r="X1701" s="1">
        <f t="shared" ref="X1701" si="7683">N1701*S1698+P1701*S1701-O1701*T1698-Q1701*T1701</f>
        <v>0</v>
      </c>
      <c r="Y1701" s="9">
        <f t="shared" ref="Y1701" si="7684">(N1701*T1698+O1701*S1698+P1701*T1701+Q1701*S1701)</f>
        <v>21.354368229791131</v>
      </c>
      <c r="Z1701" s="2">
        <f t="shared" ref="Z1701" si="7685">N1701*U1698+P1701*U1701-O1701*V1698-Q1701*V1701</f>
        <v>3.1648264088354003</v>
      </c>
      <c r="AA1701" s="8">
        <f t="shared" ref="AA1701" si="7686">(N1701*V1698+O1701*U1698+P1701*V1701+Q1701*U1701)</f>
        <v>0</v>
      </c>
      <c r="AB1701" s="22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7687">X1701*AC1698+Z1701*AC1701-Y1701*AD1698-AA1701*AD1701</f>
        <v>0</v>
      </c>
      <c r="AI1701" s="9">
        <f t="shared" ref="AI1701" si="7688">(X1701*AD1698+Y1701*AC1698+Z1701*AD1701+AA1701*AC1701)</f>
        <v>21.354368229791131</v>
      </c>
      <c r="AJ1701" s="2">
        <f t="shared" ref="AJ1701" si="7689">X1701*AE1698+Z1701*AE1701-Y1701*AF1698-AA1701*AF1701</f>
        <v>-80.970389302982156</v>
      </c>
      <c r="AK1701" s="8">
        <f t="shared" ref="AK1701" si="7690">(X1701*AF1698+Y1701*AE1698+Z1701*AF1701+AA1701*AE1701)</f>
        <v>0</v>
      </c>
      <c r="AM1701" s="45">
        <f t="shared" ref="AM1701" si="7691">(180/PI())*ATAN(-1*(($AH$9*AJ1698+AL1698+$AH$9*AJ1701+AL1701)/($AH$9*AI1698+AK1698+$AH$9*AI1701+AK1701)))</f>
        <v>62.190039840943953</v>
      </c>
      <c r="AO1701" s="206">
        <f t="shared" ref="AO1701" si="7692">20*LOG(((($AH$9*AH1698+AJ1698-$AH$9*AH1701-AJ1701)^2+($AH$9*AI1698+AK1698-$AH$9*AI1701-AK1701)^2)/(($AH$9*AH1698+AJ1698+$AH$9*AH1701+AJ1701)^2+($AH$9*AI1698+AK1698+$AH$9*AI1701+AK1701)^2))^0.5)</f>
        <v>-2.3162976153325312E-3</v>
      </c>
      <c r="AP1701" s="33"/>
      <c r="AQ1701" s="32"/>
      <c r="AR1701" s="32"/>
      <c r="AS1701" s="32"/>
      <c r="AT1701" s="32"/>
    </row>
    <row r="1702" spans="2:46" ht="18.649999999999999" customHeight="1">
      <c r="AO1702" s="33"/>
      <c r="AP1702" s="33"/>
    </row>
    <row r="1703" spans="2:46" ht="18.649999999999999" customHeight="1" thickBot="1">
      <c r="D1703" s="22" t="s">
        <v>80</v>
      </c>
      <c r="E1703" s="22"/>
      <c r="F1703" s="22"/>
      <c r="G1703" s="22"/>
      <c r="H1703" s="22"/>
      <c r="I1703" s="22" t="s">
        <v>81</v>
      </c>
      <c r="J1703" s="22"/>
      <c r="K1703" s="22"/>
      <c r="L1703" s="22"/>
      <c r="M1703" s="23"/>
      <c r="N1703" s="23"/>
      <c r="O1703" s="24" t="s">
        <v>82</v>
      </c>
      <c r="P1703" s="23"/>
      <c r="Q1703" s="23"/>
      <c r="R1703" s="23"/>
      <c r="S1703" s="22"/>
      <c r="T1703" s="22" t="s">
        <v>83</v>
      </c>
      <c r="U1703" s="23"/>
      <c r="V1703" s="23"/>
      <c r="W1703" s="23"/>
      <c r="X1703" s="23"/>
      <c r="Y1703" s="24" t="s">
        <v>84</v>
      </c>
      <c r="Z1703" s="23"/>
      <c r="AA1703" s="23"/>
      <c r="AB1703" s="23"/>
      <c r="AC1703" s="24" t="s">
        <v>85</v>
      </c>
      <c r="AD1703" s="22"/>
      <c r="AE1703" s="22"/>
      <c r="AF1703" s="22"/>
      <c r="AG1703" s="22"/>
      <c r="AH1703" s="23"/>
      <c r="AI1703" s="24" t="s">
        <v>86</v>
      </c>
      <c r="AJ1703" s="23"/>
      <c r="AK1703" s="23"/>
      <c r="AL1703" s="22"/>
    </row>
    <row r="1704" spans="2:46" ht="18.649999999999999" customHeight="1" thickBot="1">
      <c r="B1704" s="11"/>
      <c r="D1704" s="217" t="s">
        <v>55</v>
      </c>
      <c r="E1704" s="218"/>
      <c r="F1704" s="219" t="s">
        <v>56</v>
      </c>
      <c r="G1704" s="220"/>
      <c r="H1704" s="204"/>
      <c r="I1704" s="217" t="s">
        <v>87</v>
      </c>
      <c r="J1704" s="218"/>
      <c r="K1704" s="219" t="s">
        <v>88</v>
      </c>
      <c r="L1704" s="220"/>
      <c r="M1704" s="23"/>
      <c r="N1704" s="213" t="s">
        <v>57</v>
      </c>
      <c r="O1704" s="214"/>
      <c r="P1704" s="215" t="s">
        <v>58</v>
      </c>
      <c r="Q1704" s="216"/>
      <c r="R1704" s="23"/>
      <c r="S1704" s="217" t="s">
        <v>59</v>
      </c>
      <c r="T1704" s="218"/>
      <c r="U1704" s="219" t="s">
        <v>60</v>
      </c>
      <c r="V1704" s="220"/>
      <c r="W1704" s="22"/>
      <c r="X1704" s="213" t="s">
        <v>61</v>
      </c>
      <c r="Y1704" s="214"/>
      <c r="Z1704" s="215" t="s">
        <v>62</v>
      </c>
      <c r="AA1704" s="216"/>
      <c r="AB1704" s="22"/>
      <c r="AC1704" s="217" t="s">
        <v>63</v>
      </c>
      <c r="AD1704" s="218"/>
      <c r="AE1704" s="219" t="s">
        <v>89</v>
      </c>
      <c r="AF1704" s="220"/>
      <c r="AG1704" s="22"/>
      <c r="AH1704" s="213" t="s">
        <v>64</v>
      </c>
      <c r="AI1704" s="214"/>
      <c r="AJ1704" s="215" t="s">
        <v>65</v>
      </c>
      <c r="AK1704" s="216"/>
      <c r="AL1704" s="22"/>
      <c r="AM1704" s="25" t="s">
        <v>2</v>
      </c>
      <c r="AO1704" s="132" t="s">
        <v>41</v>
      </c>
      <c r="AQ1704" s="32"/>
      <c r="AR1704" s="32"/>
      <c r="AS1704" s="32"/>
      <c r="AT1704" s="32"/>
    </row>
    <row r="1705" spans="2:46" ht="18.649999999999999" customHeight="1" thickTop="1" thickBot="1">
      <c r="B1705" s="36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9">
        <f t="shared" ref="L1705" si="7693">IF(0=(1-$J$9*$K$9*$B1705^2),10^14,$B1705*$K$9/(1-$J$9*$K$9*$B1705^2))</f>
        <v>-0.78171346985122137</v>
      </c>
      <c r="N1705" s="1">
        <f t="shared" ref="N1705" si="7694">D1705*I1705+F1705*I1708-E1705*J1705-G1705*J1708</f>
        <v>1</v>
      </c>
      <c r="O1705" s="9">
        <f t="shared" ref="O1705" si="7695">(D1705*J1705+E1705*I1705+F1705*J1708+G1705*I1708)</f>
        <v>0</v>
      </c>
      <c r="P1705" s="2">
        <f t="shared" ref="P1705" si="7696">D1705*K1705+F1705*K1708-E1705*L1705-G1705*L1708</f>
        <v>0</v>
      </c>
      <c r="Q1705" s="8">
        <f t="shared" ref="Q1705" si="7697">(D1705*L1705+E1705*K1705+F1705*L1708+G1705*K1708)</f>
        <v>-0.78171346985122137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7698">N1705*S1705+P1705*S1708-O1705*T1705-Q1705*T1708</f>
        <v>5.6131532159471513</v>
      </c>
      <c r="Y1705" s="9">
        <f t="shared" ref="Y1705" si="7699">(N1705*T1705+O1705*S1705+P1705*T1708+Q1705*S1708)</f>
        <v>0</v>
      </c>
      <c r="Z1705" s="2">
        <f t="shared" ref="Z1705" si="7700">N1705*U1705+P1705*U1708-O1705*V1705-Q1705*V1708</f>
        <v>0</v>
      </c>
      <c r="AA1705" s="8">
        <f t="shared" ref="AA1705" si="7701">(N1705*V1705+O1705*U1705+P1705*V1708+Q1705*U1708)</f>
        <v>-0.78171346985122137</v>
      </c>
      <c r="AB1705" s="22"/>
      <c r="AC1705" s="1">
        <v>1</v>
      </c>
      <c r="AD1705" s="9">
        <v>0</v>
      </c>
      <c r="AE1705" s="2">
        <v>0</v>
      </c>
      <c r="AF1705" s="9">
        <f t="shared" ref="AF1705" si="7702">$B1705*$AE$9</f>
        <v>3.9561671999999999</v>
      </c>
      <c r="AH1705" s="1">
        <f t="shared" ref="AH1705" si="7703">X1705*AC1705+Z1705*AC1708-Y1705*AD1705-AA1705*AD1708</f>
        <v>5.6131532159471513</v>
      </c>
      <c r="AI1705" s="9">
        <f t="shared" ref="AI1705" si="7704">(X1705*AD1705+Y1705*AC1705+Z1705*AD1708+AA1705*AC1708)</f>
        <v>0</v>
      </c>
      <c r="AJ1705" s="2">
        <f t="shared" ref="AJ1705" si="7705">X1705*AE1705+Z1705*AE1708-Y1705*AF1705-AA1705*AF1708</f>
        <v>0</v>
      </c>
      <c r="AK1705" s="8">
        <f t="shared" ref="AK1705" si="7706">(X1705*AF1705+Y1705*AE1705+Z1705*AF1708+AA1705*AE1708)</f>
        <v>21.424859171653413</v>
      </c>
      <c r="AM1705" s="26">
        <f t="shared" ref="AM1705" si="7707">20*LOG((2*$AH$9)/(($AH$9*AH1705+AJ1705+$AH$9*AH1708+AJ1708)^2+($AH$9*AI1705+AK1705+$AH$9*AI1708+AK1708)^2)^0.5)</f>
        <v>-32.793131722257314</v>
      </c>
      <c r="AO1705" s="133">
        <f t="shared" ref="AO1705" si="7708">((AI1705^2+AJ1705^2+AK1705^2+AL1705^2)/(AI1708^2+AJ1708^2+AK1708^2+AL1708^2))^0.5</f>
        <v>0.25395768587293949</v>
      </c>
      <c r="AP1705" s="13"/>
      <c r="AQ1705" s="32"/>
      <c r="AR1705" s="32"/>
      <c r="AS1705" s="32"/>
      <c r="AT1705" s="32"/>
    </row>
    <row r="1706" spans="2:46" ht="18.649999999999999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O1706" s="134"/>
      <c r="AP1706" s="33"/>
      <c r="AQ1706" s="32"/>
      <c r="AR1706" s="32"/>
      <c r="AS1706" s="32"/>
      <c r="AT1706" s="32"/>
    </row>
    <row r="1707" spans="2:46" ht="18.649999999999999" customHeight="1" thickBot="1">
      <c r="D1707" s="209" t="s">
        <v>66</v>
      </c>
      <c r="E1707" s="210"/>
      <c r="F1707" s="211" t="s">
        <v>67</v>
      </c>
      <c r="G1707" s="212"/>
      <c r="H1707" s="204"/>
      <c r="I1707" s="209" t="s">
        <v>68</v>
      </c>
      <c r="J1707" s="210"/>
      <c r="K1707" s="211" t="s">
        <v>69</v>
      </c>
      <c r="L1707" s="212"/>
      <c r="N1707" s="213" t="s">
        <v>70</v>
      </c>
      <c r="O1707" s="214"/>
      <c r="P1707" s="215" t="s">
        <v>71</v>
      </c>
      <c r="Q1707" s="216"/>
      <c r="S1707" s="209" t="s">
        <v>72</v>
      </c>
      <c r="T1707" s="210"/>
      <c r="U1707" s="211" t="s">
        <v>73</v>
      </c>
      <c r="V1707" s="212"/>
      <c r="W1707" s="22"/>
      <c r="X1707" s="213" t="s">
        <v>74</v>
      </c>
      <c r="Y1707" s="214"/>
      <c r="Z1707" s="215" t="s">
        <v>75</v>
      </c>
      <c r="AA1707" s="216"/>
      <c r="AB1707" s="22"/>
      <c r="AC1707" s="209" t="s">
        <v>76</v>
      </c>
      <c r="AD1707" s="210"/>
      <c r="AE1707" s="211" t="s">
        <v>77</v>
      </c>
      <c r="AF1707" s="212"/>
      <c r="AG1707" s="22"/>
      <c r="AH1707" s="213" t="s">
        <v>78</v>
      </c>
      <c r="AI1707" s="214"/>
      <c r="AJ1707" s="215" t="s">
        <v>79</v>
      </c>
      <c r="AK1707" s="216"/>
      <c r="AL1707" s="22"/>
      <c r="AM1707" s="44" t="s">
        <v>6</v>
      </c>
      <c r="AO1707" s="135" t="s">
        <v>42</v>
      </c>
      <c r="AP1707" s="33"/>
      <c r="AQ1707" s="32"/>
      <c r="AR1707" s="32"/>
      <c r="AS1707" s="32"/>
      <c r="AT1707" s="32"/>
    </row>
    <row r="1708" spans="2:46" ht="18.649999999999999" customHeight="1" thickTop="1" thickBot="1">
      <c r="D1708" s="1">
        <v>0</v>
      </c>
      <c r="E1708" s="8">
        <f t="shared" ref="E1708" si="7709">$E$9*$B1705</f>
        <v>2.7655448000000002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7710">D1708*I1705+F1708*I1708-E1708*J1705-G1708*J1708</f>
        <v>0</v>
      </c>
      <c r="O1708" s="9">
        <f t="shared" ref="O1708" si="7711">(D1708*J1705+E1708*I1705+F1708*J1708+G1708*I1708)</f>
        <v>2.7655448000000002</v>
      </c>
      <c r="P1708" s="2">
        <f t="shared" ref="P1708" si="7712">D1708*K1705+F1708*K1708-E1708*L1705-G1708*L1708</f>
        <v>3.1618636216370022</v>
      </c>
      <c r="Q1708" s="8">
        <f t="shared" ref="Q1708" si="7713">(D1708*L1705+E1708*K1705+F1708*L1708+G1708*K1708)</f>
        <v>0</v>
      </c>
      <c r="S1708" s="1">
        <v>0</v>
      </c>
      <c r="T1708" s="8">
        <f t="shared" ref="T1708" si="7714">$T$9*$B1705</f>
        <v>5.9013352000000001</v>
      </c>
      <c r="U1708" s="2">
        <v>1</v>
      </c>
      <c r="V1708" s="8">
        <v>0</v>
      </c>
      <c r="X1708" s="1">
        <f t="shared" ref="X1708" si="7715">N1708*S1705+P1708*S1708-O1708*T1705-Q1708*T1708</f>
        <v>0</v>
      </c>
      <c r="Y1708" s="9">
        <f t="shared" ref="Y1708" si="7716">(N1708*T1705+O1708*S1705+P1708*T1708+Q1708*S1708)</f>
        <v>21.424761887965925</v>
      </c>
      <c r="Z1708" s="2">
        <f t="shared" ref="Z1708" si="7717">N1708*U1705+P1708*U1708-O1708*V1705-Q1708*V1708</f>
        <v>3.1618636216370022</v>
      </c>
      <c r="AA1708" s="8">
        <f t="shared" ref="AA1708" si="7718">(N1708*V1705+O1708*U1705+P1708*V1708+Q1708*U1708)</f>
        <v>0</v>
      </c>
      <c r="AB1708" s="22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7719">X1708*AC1705+Z1708*AC1708-Y1708*AD1705-AA1708*AD1708</f>
        <v>0</v>
      </c>
      <c r="AI1708" s="9">
        <f t="shared" ref="AI1708" si="7720">(X1708*AD1705+Y1708*AC1705+Z1708*AD1708+AA1708*AC1708)</f>
        <v>21.424761887965925</v>
      </c>
      <c r="AJ1708" s="2">
        <f t="shared" ref="AJ1708" si="7721">X1708*AE1705+Z1708*AE1708-Y1708*AF1705-AA1708*AF1708</f>
        <v>-81.598076627343872</v>
      </c>
      <c r="AK1708" s="8">
        <f t="shared" ref="AK1708" si="7722">(X1708*AF1705+Y1708*AE1705+Z1708*AF1708+AA1708*AE1708)</f>
        <v>0</v>
      </c>
      <c r="AM1708" s="45">
        <f t="shared" ref="AM1708" si="7723">(180/PI())*ATAN(-1*(($AH$9*AJ1705+AL1705+$AH$9*AJ1708+AL1708)/($AH$9*AI1705+AK1705+$AH$9*AI1708+AK1708)))</f>
        <v>62.294675740779866</v>
      </c>
      <c r="AO1708" s="206">
        <f t="shared" ref="AO1708" si="7724">20*LOG(((($AH$9*AH1705+AJ1705-$AH$9*AH1708-AJ1708)^2+($AH$9*AI1705+AK1705-$AH$9*AI1708-AK1708)^2)/(($AH$9*AH1705+AJ1705+$AH$9*AH1708+AJ1708)^2+($AH$9*AI1705+AK1705+$AH$9*AI1708+AK1708)^2))^0.5)</f>
        <v>-2.2834173937885502E-3</v>
      </c>
      <c r="AP1708" s="33"/>
      <c r="AQ1708" s="32"/>
      <c r="AR1708" s="32"/>
      <c r="AS1708" s="32"/>
      <c r="AT1708" s="32"/>
    </row>
    <row r="1709" spans="2:46" ht="18.649999999999999" customHeight="1">
      <c r="AO1709" s="33"/>
      <c r="AP1709" s="33"/>
    </row>
    <row r="1710" spans="2:46" ht="18.649999999999999" customHeight="1" thickBot="1">
      <c r="D1710" s="22" t="s">
        <v>80</v>
      </c>
      <c r="E1710" s="22"/>
      <c r="F1710" s="22"/>
      <c r="G1710" s="22"/>
      <c r="H1710" s="22"/>
      <c r="I1710" s="22" t="s">
        <v>81</v>
      </c>
      <c r="J1710" s="22"/>
      <c r="K1710" s="22"/>
      <c r="L1710" s="22"/>
      <c r="M1710" s="23"/>
      <c r="N1710" s="23"/>
      <c r="O1710" s="24" t="s">
        <v>82</v>
      </c>
      <c r="P1710" s="23"/>
      <c r="Q1710" s="23"/>
      <c r="R1710" s="23"/>
      <c r="S1710" s="22"/>
      <c r="T1710" s="22" t="s">
        <v>83</v>
      </c>
      <c r="U1710" s="23"/>
      <c r="V1710" s="23"/>
      <c r="W1710" s="23"/>
      <c r="X1710" s="23"/>
      <c r="Y1710" s="24" t="s">
        <v>84</v>
      </c>
      <c r="Z1710" s="23"/>
      <c r="AA1710" s="23"/>
      <c r="AB1710" s="23"/>
      <c r="AC1710" s="24" t="s">
        <v>85</v>
      </c>
      <c r="AD1710" s="22"/>
      <c r="AE1710" s="22"/>
      <c r="AF1710" s="22"/>
      <c r="AG1710" s="22"/>
      <c r="AH1710" s="23"/>
      <c r="AI1710" s="24" t="s">
        <v>86</v>
      </c>
      <c r="AJ1710" s="23"/>
      <c r="AK1710" s="23"/>
      <c r="AL1710" s="22"/>
    </row>
    <row r="1711" spans="2:46" ht="18.649999999999999" customHeight="1" thickBot="1">
      <c r="B1711" s="11"/>
      <c r="D1711" s="217" t="s">
        <v>55</v>
      </c>
      <c r="E1711" s="218"/>
      <c r="F1711" s="219" t="s">
        <v>56</v>
      </c>
      <c r="G1711" s="220"/>
      <c r="H1711" s="204"/>
      <c r="I1711" s="217" t="s">
        <v>87</v>
      </c>
      <c r="J1711" s="218"/>
      <c r="K1711" s="219" t="s">
        <v>88</v>
      </c>
      <c r="L1711" s="220"/>
      <c r="M1711" s="23"/>
      <c r="N1711" s="213" t="s">
        <v>57</v>
      </c>
      <c r="O1711" s="214"/>
      <c r="P1711" s="215" t="s">
        <v>58</v>
      </c>
      <c r="Q1711" s="216"/>
      <c r="R1711" s="23"/>
      <c r="S1711" s="217" t="s">
        <v>59</v>
      </c>
      <c r="T1711" s="218"/>
      <c r="U1711" s="219" t="s">
        <v>60</v>
      </c>
      <c r="V1711" s="220"/>
      <c r="W1711" s="22"/>
      <c r="X1711" s="213" t="s">
        <v>61</v>
      </c>
      <c r="Y1711" s="214"/>
      <c r="Z1711" s="215" t="s">
        <v>62</v>
      </c>
      <c r="AA1711" s="216"/>
      <c r="AB1711" s="22"/>
      <c r="AC1711" s="217" t="s">
        <v>63</v>
      </c>
      <c r="AD1711" s="218"/>
      <c r="AE1711" s="219" t="s">
        <v>89</v>
      </c>
      <c r="AF1711" s="220"/>
      <c r="AG1711" s="22"/>
      <c r="AH1711" s="213" t="s">
        <v>64</v>
      </c>
      <c r="AI1711" s="214"/>
      <c r="AJ1711" s="215" t="s">
        <v>65</v>
      </c>
      <c r="AK1711" s="216"/>
      <c r="AL1711" s="22"/>
      <c r="AM1711" s="25" t="s">
        <v>2</v>
      </c>
      <c r="AO1711" s="132" t="s">
        <v>41</v>
      </c>
      <c r="AQ1711" s="32"/>
      <c r="AR1711" s="32"/>
      <c r="AS1711" s="32"/>
      <c r="AT1711" s="32"/>
    </row>
    <row r="1712" spans="2:46" ht="18.649999999999999" customHeight="1" thickTop="1" thickBot="1">
      <c r="B1712" s="36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9">
        <f t="shared" ref="L1712" si="7725">IF(0=(1-$J$9*$K$9*$B1712^2),10^14,$B1712*$K$9/(1-$J$9*$K$9*$B1712^2))</f>
        <v>-0.7774717552832453</v>
      </c>
      <c r="N1712" s="1">
        <f t="shared" ref="N1712" si="7726">D1712*I1712+F1712*I1715-E1712*J1712-G1712*J1715</f>
        <v>1</v>
      </c>
      <c r="O1712" s="9">
        <f t="shared" ref="O1712" si="7727">(D1712*J1712+E1712*I1712+F1712*J1715+G1712*I1715)</f>
        <v>0</v>
      </c>
      <c r="P1712" s="2">
        <f t="shared" ref="P1712" si="7728">D1712*K1712+F1712*K1715-E1712*L1712-G1712*L1715</f>
        <v>0</v>
      </c>
      <c r="Q1712" s="8">
        <f t="shared" ref="Q1712" si="7729">(D1712*L1712+E1712*K1712+F1712*L1715+G1712*K1715)</f>
        <v>-0.7774717552832453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7730">N1712*S1712+P1712*S1715-O1712*T1712-Q1712*T1715</f>
        <v>5.6069252128377318</v>
      </c>
      <c r="Y1712" s="9">
        <f t="shared" ref="Y1712" si="7731">(N1712*T1712+O1712*S1712+P1712*T1715+Q1712*S1715)</f>
        <v>0</v>
      </c>
      <c r="Z1712" s="2">
        <f t="shared" ref="Z1712" si="7732">N1712*U1712+P1712*U1715-O1712*V1712-Q1712*V1715</f>
        <v>0</v>
      </c>
      <c r="AA1712" s="8">
        <f t="shared" ref="AA1712" si="7733">(N1712*V1712+O1712*U1712+P1712*V1715+Q1712*U1715)</f>
        <v>-0.7774717552832453</v>
      </c>
      <c r="AB1712" s="22"/>
      <c r="AC1712" s="1">
        <v>1</v>
      </c>
      <c r="AD1712" s="9">
        <v>0</v>
      </c>
      <c r="AE1712" s="2">
        <v>0</v>
      </c>
      <c r="AF1712" s="9">
        <f t="shared" ref="AF1712" si="7734">$B1712*$AE$9</f>
        <v>3.9723810000000004</v>
      </c>
      <c r="AH1712" s="1">
        <f t="shared" ref="AH1712" si="7735">X1712*AC1712+Z1712*AC1715-Y1712*AD1712-AA1712*AD1715</f>
        <v>5.6069252128377318</v>
      </c>
      <c r="AI1712" s="9">
        <f t="shared" ref="AI1712" si="7736">(X1712*AD1712+Y1712*AC1712+Z1712*AD1715+AA1712*AC1715)</f>
        <v>0</v>
      </c>
      <c r="AJ1712" s="2">
        <f t="shared" ref="AJ1712" si="7737">X1712*AE1712+Z1712*AE1715-Y1712*AF1712-AA1712*AF1715</f>
        <v>0</v>
      </c>
      <c r="AK1712" s="8">
        <f t="shared" ref="AK1712" si="7738">(X1712*AF1712+Y1712*AE1712+Z1712*AF1715+AA1712*AE1715)</f>
        <v>21.49537142861432</v>
      </c>
      <c r="AM1712" s="26">
        <f t="shared" ref="AM1712" si="7739">20*LOG((2*$AH$9)/(($AH$9*AH1712+AJ1712+$AH$9*AH1715+AJ1715)^2+($AH$9*AI1712+AK1712+$AH$9*AI1715+AK1715)^2)^0.5)</f>
        <v>-32.855042622474926</v>
      </c>
      <c r="AO1712" s="133">
        <f t="shared" ref="AO1712" si="7740">((AI1712^2+AJ1712^2+AK1712^2+AL1712^2)/(AI1715^2+AJ1715^2+AK1715^2+AL1715^2))^0.5</f>
        <v>0.25291177886865379</v>
      </c>
      <c r="AP1712" s="13"/>
      <c r="AQ1712" s="32"/>
      <c r="AR1712" s="32"/>
      <c r="AS1712" s="32"/>
      <c r="AT1712" s="32"/>
    </row>
    <row r="1713" spans="2:46" ht="18.649999999999999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O1713" s="134"/>
      <c r="AP1713" s="33"/>
      <c r="AQ1713" s="32"/>
      <c r="AR1713" s="32"/>
      <c r="AS1713" s="32"/>
      <c r="AT1713" s="32"/>
    </row>
    <row r="1714" spans="2:46" ht="18.649999999999999" customHeight="1" thickBot="1">
      <c r="D1714" s="209" t="s">
        <v>66</v>
      </c>
      <c r="E1714" s="210"/>
      <c r="F1714" s="211" t="s">
        <v>67</v>
      </c>
      <c r="G1714" s="212"/>
      <c r="H1714" s="204"/>
      <c r="I1714" s="209" t="s">
        <v>68</v>
      </c>
      <c r="J1714" s="210"/>
      <c r="K1714" s="211" t="s">
        <v>69</v>
      </c>
      <c r="L1714" s="212"/>
      <c r="N1714" s="213" t="s">
        <v>70</v>
      </c>
      <c r="O1714" s="214"/>
      <c r="P1714" s="215" t="s">
        <v>71</v>
      </c>
      <c r="Q1714" s="216"/>
      <c r="S1714" s="209" t="s">
        <v>72</v>
      </c>
      <c r="T1714" s="210"/>
      <c r="U1714" s="211" t="s">
        <v>73</v>
      </c>
      <c r="V1714" s="212"/>
      <c r="W1714" s="22"/>
      <c r="X1714" s="213" t="s">
        <v>74</v>
      </c>
      <c r="Y1714" s="214"/>
      <c r="Z1714" s="215" t="s">
        <v>75</v>
      </c>
      <c r="AA1714" s="216"/>
      <c r="AB1714" s="22"/>
      <c r="AC1714" s="209" t="s">
        <v>76</v>
      </c>
      <c r="AD1714" s="210"/>
      <c r="AE1714" s="211" t="s">
        <v>77</v>
      </c>
      <c r="AF1714" s="212"/>
      <c r="AG1714" s="22"/>
      <c r="AH1714" s="213" t="s">
        <v>78</v>
      </c>
      <c r="AI1714" s="214"/>
      <c r="AJ1714" s="215" t="s">
        <v>79</v>
      </c>
      <c r="AK1714" s="216"/>
      <c r="AL1714" s="22"/>
      <c r="AM1714" s="44" t="s">
        <v>6</v>
      </c>
      <c r="AO1714" s="135" t="s">
        <v>42</v>
      </c>
      <c r="AP1714" s="33"/>
      <c r="AQ1714" s="32"/>
      <c r="AR1714" s="32"/>
      <c r="AS1714" s="32"/>
      <c r="AT1714" s="32"/>
    </row>
    <row r="1715" spans="2:46" ht="18.649999999999999" customHeight="1" thickTop="1" thickBot="1">
      <c r="D1715" s="1">
        <v>0</v>
      </c>
      <c r="E1715" s="8">
        <f t="shared" ref="E1715" si="7741">$E$9*$B1712</f>
        <v>2.7768790000000005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7742">D1715*I1712+F1715*I1715-E1715*J1712-G1715*J1715</f>
        <v>0</v>
      </c>
      <c r="O1715" s="9">
        <f t="shared" ref="O1715" si="7743">(D1715*J1712+E1715*I1712+F1715*J1715+G1715*I1715)</f>
        <v>2.7768790000000005</v>
      </c>
      <c r="P1715" s="2">
        <f t="shared" ref="P1715" si="7744">D1715*K1712+F1715*K1715-E1715*L1712-G1715*L1715</f>
        <v>3.1589449903391835</v>
      </c>
      <c r="Q1715" s="8">
        <f t="shared" ref="Q1715" si="7745">(D1715*L1712+E1715*K1712+F1715*L1715+G1715*K1715)</f>
        <v>0</v>
      </c>
      <c r="S1715" s="1">
        <v>0</v>
      </c>
      <c r="T1715" s="8">
        <f t="shared" ref="T1715" si="7746">$T$9*$B1712</f>
        <v>5.9255210000000007</v>
      </c>
      <c r="U1715" s="2">
        <v>1</v>
      </c>
      <c r="V1715" s="8">
        <v>0</v>
      </c>
      <c r="X1715" s="1">
        <f t="shared" ref="X1715" si="7747">N1715*S1712+P1715*S1715-O1715*T1712-Q1715*T1715</f>
        <v>0</v>
      </c>
      <c r="Y1715" s="9">
        <f t="shared" ref="Y1715" si="7748">(N1715*T1712+O1715*S1712+P1715*T1715+Q1715*S1715)</f>
        <v>21.495273878099631</v>
      </c>
      <c r="Z1715" s="2">
        <f t="shared" ref="Z1715" si="7749">N1715*U1712+P1715*U1715-O1715*V1712-Q1715*V1715</f>
        <v>3.1589449903391835</v>
      </c>
      <c r="AA1715" s="8">
        <f t="shared" ref="AA1715" si="7750">(N1715*V1712+O1715*U1712+P1715*V1715+Q1715*U1715)</f>
        <v>0</v>
      </c>
      <c r="AB1715" s="22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7751">X1715*AC1712+Z1715*AC1715-Y1715*AD1712-AA1715*AD1715</f>
        <v>0</v>
      </c>
      <c r="AI1715" s="9">
        <f t="shared" ref="AI1715" si="7752">(X1715*AD1712+Y1715*AC1712+Z1715*AD1715+AA1715*AC1715)</f>
        <v>21.495273878099631</v>
      </c>
      <c r="AJ1715" s="2">
        <f t="shared" ref="AJ1715" si="7753">X1715*AE1712+Z1715*AE1715-Y1715*AF1712-AA1715*AF1715</f>
        <v>-82.228472552820122</v>
      </c>
      <c r="AK1715" s="8">
        <f t="shared" ref="AK1715" si="7754">(X1715*AF1712+Y1715*AE1712+Z1715*AF1715+AA1715*AE1715)</f>
        <v>0</v>
      </c>
      <c r="AM1715" s="45">
        <f t="shared" ref="AM1715" si="7755">(180/PI())*ATAN(-1*(($AH$9*AJ1712+AL1712+$AH$9*AJ1715+AL1715)/($AH$9*AI1712+AK1712+$AH$9*AI1715+AK1715)))</f>
        <v>62.398556044583565</v>
      </c>
      <c r="AO1715" s="206">
        <f t="shared" ref="AO1715" si="7756">20*LOG(((($AH$9*AH1712+AJ1712-$AH$9*AH1715-AJ1715)^2+($AH$9*AI1712+AK1712-$AH$9*AI1715-AK1715)^2)/(($AH$9*AH1712+AJ1712+$AH$9*AH1715+AJ1715)^2+($AH$9*AI1712+AK1712+$AH$9*AI1715+AK1715)^2))^0.5)</f>
        <v>-2.2510886518604892E-3</v>
      </c>
      <c r="AP1715" s="33"/>
      <c r="AQ1715" s="32"/>
      <c r="AR1715" s="32"/>
      <c r="AS1715" s="32"/>
      <c r="AT1715" s="32"/>
    </row>
    <row r="1716" spans="2:46" ht="18.649999999999999" customHeight="1">
      <c r="AO1716" s="33"/>
      <c r="AP1716" s="33"/>
    </row>
    <row r="1717" spans="2:46" ht="18.649999999999999" customHeight="1" thickBot="1">
      <c r="D1717" s="22" t="s">
        <v>80</v>
      </c>
      <c r="E1717" s="22"/>
      <c r="F1717" s="22"/>
      <c r="G1717" s="22"/>
      <c r="H1717" s="22"/>
      <c r="I1717" s="22" t="s">
        <v>81</v>
      </c>
      <c r="J1717" s="22"/>
      <c r="K1717" s="22"/>
      <c r="L1717" s="22"/>
      <c r="M1717" s="23"/>
      <c r="N1717" s="23"/>
      <c r="O1717" s="24" t="s">
        <v>82</v>
      </c>
      <c r="P1717" s="23"/>
      <c r="Q1717" s="23"/>
      <c r="R1717" s="23"/>
      <c r="S1717" s="22"/>
      <c r="T1717" s="22" t="s">
        <v>83</v>
      </c>
      <c r="U1717" s="23"/>
      <c r="V1717" s="23"/>
      <c r="W1717" s="23"/>
      <c r="X1717" s="23"/>
      <c r="Y1717" s="24" t="s">
        <v>84</v>
      </c>
      <c r="Z1717" s="23"/>
      <c r="AA1717" s="23"/>
      <c r="AB1717" s="23"/>
      <c r="AC1717" s="24" t="s">
        <v>85</v>
      </c>
      <c r="AD1717" s="22"/>
      <c r="AE1717" s="22"/>
      <c r="AF1717" s="22"/>
      <c r="AG1717" s="22"/>
      <c r="AH1717" s="23"/>
      <c r="AI1717" s="24" t="s">
        <v>86</v>
      </c>
      <c r="AJ1717" s="23"/>
      <c r="AK1717" s="23"/>
      <c r="AL1717" s="22"/>
    </row>
    <row r="1718" spans="2:46" ht="18.649999999999999" customHeight="1" thickBot="1">
      <c r="B1718" s="11"/>
      <c r="D1718" s="217" t="s">
        <v>55</v>
      </c>
      <c r="E1718" s="218"/>
      <c r="F1718" s="219" t="s">
        <v>56</v>
      </c>
      <c r="G1718" s="220"/>
      <c r="H1718" s="204"/>
      <c r="I1718" s="217" t="s">
        <v>87</v>
      </c>
      <c r="J1718" s="218"/>
      <c r="K1718" s="219" t="s">
        <v>88</v>
      </c>
      <c r="L1718" s="220"/>
      <c r="M1718" s="23"/>
      <c r="N1718" s="213" t="s">
        <v>57</v>
      </c>
      <c r="O1718" s="214"/>
      <c r="P1718" s="215" t="s">
        <v>58</v>
      </c>
      <c r="Q1718" s="216"/>
      <c r="R1718" s="23"/>
      <c r="S1718" s="217" t="s">
        <v>59</v>
      </c>
      <c r="T1718" s="218"/>
      <c r="U1718" s="219" t="s">
        <v>60</v>
      </c>
      <c r="V1718" s="220"/>
      <c r="W1718" s="22"/>
      <c r="X1718" s="213" t="s">
        <v>61</v>
      </c>
      <c r="Y1718" s="214"/>
      <c r="Z1718" s="215" t="s">
        <v>62</v>
      </c>
      <c r="AA1718" s="216"/>
      <c r="AB1718" s="22"/>
      <c r="AC1718" s="217" t="s">
        <v>63</v>
      </c>
      <c r="AD1718" s="218"/>
      <c r="AE1718" s="219" t="s">
        <v>89</v>
      </c>
      <c r="AF1718" s="220"/>
      <c r="AG1718" s="22"/>
      <c r="AH1718" s="213" t="s">
        <v>64</v>
      </c>
      <c r="AI1718" s="214"/>
      <c r="AJ1718" s="215" t="s">
        <v>65</v>
      </c>
      <c r="AK1718" s="216"/>
      <c r="AL1718" s="22"/>
      <c r="AM1718" s="25" t="s">
        <v>2</v>
      </c>
      <c r="AO1718" s="132" t="s">
        <v>41</v>
      </c>
      <c r="AQ1718" s="32"/>
      <c r="AR1718" s="32"/>
      <c r="AS1718" s="32"/>
      <c r="AT1718" s="32"/>
    </row>
    <row r="1719" spans="2:46" ht="18.649999999999999" customHeight="1" thickTop="1" thickBot="1">
      <c r="B1719" s="36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9">
        <f t="shared" ref="L1719" si="7757">IF(0=(1-$J$9*$K$9*$B1719^2),10^14,$B1719*$K$9/(1-$J$9*$K$9*$B1719^2))</f>
        <v>-0.77328003710169069</v>
      </c>
      <c r="N1719" s="1">
        <f t="shared" ref="N1719" si="7758">D1719*I1719+F1719*I1722-E1719*J1719-G1719*J1722</f>
        <v>1</v>
      </c>
      <c r="O1719" s="9">
        <f t="shared" ref="O1719" si="7759">(D1719*J1719+E1719*I1719+F1719*J1722+G1719*I1722)</f>
        <v>0</v>
      </c>
      <c r="P1719" s="2">
        <f t="shared" ref="P1719" si="7760">D1719*K1719+F1719*K1722-E1719*L1719-G1719*L1722</f>
        <v>0</v>
      </c>
      <c r="Q1719" s="8">
        <f t="shared" ref="Q1719" si="7761">(D1719*L1719+E1719*K1719+F1719*L1722+G1719*K1722)</f>
        <v>-0.77328003710169069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7762">N1719*S1719+P1719*S1722-O1719*T1719-Q1719*T1722</f>
        <v>5.6007894950481809</v>
      </c>
      <c r="Y1719" s="9">
        <f t="shared" ref="Y1719" si="7763">(N1719*T1719+O1719*S1719+P1719*T1722+Q1719*S1722)</f>
        <v>0</v>
      </c>
      <c r="Z1719" s="2">
        <f t="shared" ref="Z1719" si="7764">N1719*U1719+P1719*U1722-O1719*V1719-Q1719*V1722</f>
        <v>0</v>
      </c>
      <c r="AA1719" s="8">
        <f t="shared" ref="AA1719" si="7765">(N1719*V1719+O1719*U1719+P1719*V1722+Q1719*U1722)</f>
        <v>-0.77328003710169069</v>
      </c>
      <c r="AB1719" s="22"/>
      <c r="AC1719" s="1">
        <v>1</v>
      </c>
      <c r="AD1719" s="9">
        <v>0</v>
      </c>
      <c r="AE1719" s="2">
        <v>0</v>
      </c>
      <c r="AF1719" s="9">
        <f t="shared" ref="AF1719" si="7766">$B1719*$AE$9</f>
        <v>3.9885948</v>
      </c>
      <c r="AH1719" s="1">
        <f t="shared" ref="AH1719" si="7767">X1719*AC1719+Z1719*AC1722-Y1719*AD1719-AA1719*AD1722</f>
        <v>5.6007894950481809</v>
      </c>
      <c r="AI1719" s="9">
        <f t="shared" ref="AI1719" si="7768">(X1719*AD1719+Y1719*AC1719+Z1719*AD1722+AA1719*AC1722)</f>
        <v>0</v>
      </c>
      <c r="AJ1719" s="2">
        <f t="shared" ref="AJ1719" si="7769">X1719*AE1719+Z1719*AE1722-Y1719*AF1719-AA1719*AF1722</f>
        <v>0</v>
      </c>
      <c r="AK1719" s="8">
        <f t="shared" ref="AK1719" si="7770">(X1719*AF1719+Y1719*AE1719+Z1719*AF1722+AA1719*AE1722)</f>
        <v>21.565999818742107</v>
      </c>
      <c r="AM1719" s="26">
        <f t="shared" ref="AM1719" si="7771">20*LOG((2*$AH$9)/(($AH$9*AH1719+AJ1719+$AH$9*AH1722+AJ1722)^2+($AH$9*AI1719+AK1719+$AH$9*AI1722+AK1722)^2)^0.5)</f>
        <v>-32.916790252351667</v>
      </c>
      <c r="AO1719" s="133">
        <f t="shared" ref="AO1719" si="7772">((AI1719^2+AJ1719^2+AK1719^2+AL1719^2)/(AI1722^2+AJ1722^2+AK1722^2+AL1722^2))^0.5</f>
        <v>0.251874484307198</v>
      </c>
      <c r="AP1719" s="13"/>
      <c r="AQ1719" s="32"/>
      <c r="AR1719" s="32"/>
      <c r="AS1719" s="32"/>
      <c r="AT1719" s="32"/>
    </row>
    <row r="1720" spans="2:46" ht="18.649999999999999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O1720" s="134"/>
      <c r="AP1720" s="33"/>
      <c r="AQ1720" s="32"/>
      <c r="AR1720" s="32"/>
      <c r="AS1720" s="32"/>
      <c r="AT1720" s="32"/>
    </row>
    <row r="1721" spans="2:46" ht="18.649999999999999" customHeight="1" thickBot="1">
      <c r="D1721" s="209" t="s">
        <v>66</v>
      </c>
      <c r="E1721" s="210"/>
      <c r="F1721" s="211" t="s">
        <v>67</v>
      </c>
      <c r="G1721" s="212"/>
      <c r="H1721" s="204"/>
      <c r="I1721" s="209" t="s">
        <v>68</v>
      </c>
      <c r="J1721" s="210"/>
      <c r="K1721" s="211" t="s">
        <v>69</v>
      </c>
      <c r="L1721" s="212"/>
      <c r="N1721" s="213" t="s">
        <v>70</v>
      </c>
      <c r="O1721" s="214"/>
      <c r="P1721" s="215" t="s">
        <v>71</v>
      </c>
      <c r="Q1721" s="216"/>
      <c r="S1721" s="209" t="s">
        <v>72</v>
      </c>
      <c r="T1721" s="210"/>
      <c r="U1721" s="211" t="s">
        <v>73</v>
      </c>
      <c r="V1721" s="212"/>
      <c r="W1721" s="22"/>
      <c r="X1721" s="213" t="s">
        <v>74</v>
      </c>
      <c r="Y1721" s="214"/>
      <c r="Z1721" s="215" t="s">
        <v>75</v>
      </c>
      <c r="AA1721" s="216"/>
      <c r="AB1721" s="22"/>
      <c r="AC1721" s="209" t="s">
        <v>76</v>
      </c>
      <c r="AD1721" s="210"/>
      <c r="AE1721" s="211" t="s">
        <v>77</v>
      </c>
      <c r="AF1721" s="212"/>
      <c r="AG1721" s="22"/>
      <c r="AH1721" s="213" t="s">
        <v>78</v>
      </c>
      <c r="AI1721" s="214"/>
      <c r="AJ1721" s="215" t="s">
        <v>79</v>
      </c>
      <c r="AK1721" s="216"/>
      <c r="AL1721" s="22"/>
      <c r="AM1721" s="44" t="s">
        <v>6</v>
      </c>
      <c r="AO1721" s="135" t="s">
        <v>42</v>
      </c>
      <c r="AP1721" s="33"/>
      <c r="AQ1721" s="32"/>
      <c r="AR1721" s="32"/>
      <c r="AS1721" s="32"/>
      <c r="AT1721" s="32"/>
    </row>
    <row r="1722" spans="2:46" ht="18.649999999999999" customHeight="1" thickTop="1" thickBot="1">
      <c r="D1722" s="1">
        <v>0</v>
      </c>
      <c r="E1722" s="8">
        <f t="shared" ref="E1722" si="7773">$E$9*$B1719</f>
        <v>2.7882132000000004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7774">D1722*I1719+F1722*I1722-E1722*J1719-G1722*J1722</f>
        <v>0</v>
      </c>
      <c r="O1722" s="9">
        <f t="shared" ref="O1722" si="7775">(D1722*J1719+E1722*I1719+F1722*J1722+G1722*I1722)</f>
        <v>2.7882132000000004</v>
      </c>
      <c r="P1722" s="2">
        <f t="shared" ref="P1722" si="7776">D1722*K1719+F1722*K1722-E1722*L1719-G1722*L1722</f>
        <v>3.156069606743424</v>
      </c>
      <c r="Q1722" s="8">
        <f t="shared" ref="Q1722" si="7777">(D1722*L1719+E1722*K1719+F1722*L1722+G1722*K1722)</f>
        <v>0</v>
      </c>
      <c r="S1722" s="1">
        <v>0</v>
      </c>
      <c r="T1722" s="8">
        <f t="shared" ref="T1722" si="7778">$T$9*$B1719</f>
        <v>5.9497067999999995</v>
      </c>
      <c r="U1722" s="2">
        <v>1</v>
      </c>
      <c r="V1722" s="8">
        <v>0</v>
      </c>
      <c r="X1722" s="1">
        <f t="shared" ref="X1722" si="7779">N1722*S1719+P1722*S1722-O1722*T1719-Q1722*T1722</f>
        <v>0</v>
      </c>
      <c r="Y1722" s="9">
        <f t="shared" ref="Y1722" si="7780">(N1722*T1719+O1722*S1719+P1722*T1722+Q1722*S1722)</f>
        <v>21.565902000514676</v>
      </c>
      <c r="Z1722" s="2">
        <f t="shared" ref="Z1722" si="7781">N1722*U1719+P1722*U1722-O1722*V1719-Q1722*V1722</f>
        <v>3.156069606743424</v>
      </c>
      <c r="AA1722" s="8">
        <f t="shared" ref="AA1722" si="7782">(N1722*V1719+O1722*U1719+P1722*V1722+Q1722*U1722)</f>
        <v>0</v>
      </c>
      <c r="AB1722" s="22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7783">X1722*AC1719+Z1722*AC1722-Y1722*AD1719-AA1722*AD1722</f>
        <v>0</v>
      </c>
      <c r="AI1722" s="9">
        <f t="shared" ref="AI1722" si="7784">(X1722*AD1719+Y1722*AC1719+Z1722*AD1722+AA1722*AC1722)</f>
        <v>21.565902000514676</v>
      </c>
      <c r="AJ1722" s="2">
        <f t="shared" ref="AJ1722" si="7785">X1722*AE1719+Z1722*AE1722-Y1722*AF1719-AA1722*AF1722</f>
        <v>-82.861574969819003</v>
      </c>
      <c r="AK1722" s="8">
        <f t="shared" ref="AK1722" si="7786">(X1722*AF1719+Y1722*AE1719+Z1722*AF1722+AA1722*AE1722)</f>
        <v>0</v>
      </c>
      <c r="AM1722" s="45">
        <f t="shared" ref="AM1722" si="7787">(180/PI())*ATAN(-1*(($AH$9*AJ1719+AL1719+$AH$9*AJ1722+AL1722)/($AH$9*AI1719+AK1719+$AH$9*AI1722+AK1722)))</f>
        <v>62.501688639883888</v>
      </c>
      <c r="AO1722" s="206">
        <f t="shared" ref="AO1722" si="7788">20*LOG(((($AH$9*AH1719+AJ1719-$AH$9*AH1722-AJ1722)^2+($AH$9*AI1719+AK1719-$AH$9*AI1722-AK1722)^2)/(($AH$9*AH1719+AJ1719+$AH$9*AH1722+AJ1722)^2+($AH$9*AI1719+AK1719+$AH$9*AI1722+AK1722)^2))^0.5)</f>
        <v>-2.2193011919106917E-3</v>
      </c>
      <c r="AP1722" s="33"/>
      <c r="AQ1722" s="32"/>
      <c r="AR1722" s="32"/>
      <c r="AS1722" s="32"/>
      <c r="AT1722" s="32"/>
    </row>
    <row r="1723" spans="2:46" ht="18.649999999999999" customHeight="1">
      <c r="AO1723" s="33"/>
      <c r="AP1723" s="33"/>
    </row>
    <row r="1724" spans="2:46" ht="18.649999999999999" customHeight="1" thickBot="1">
      <c r="D1724" s="22" t="s">
        <v>80</v>
      </c>
      <c r="E1724" s="22"/>
      <c r="F1724" s="22"/>
      <c r="G1724" s="22"/>
      <c r="H1724" s="22"/>
      <c r="I1724" s="22" t="s">
        <v>81</v>
      </c>
      <c r="J1724" s="22"/>
      <c r="K1724" s="22"/>
      <c r="L1724" s="22"/>
      <c r="M1724" s="23"/>
      <c r="N1724" s="23"/>
      <c r="O1724" s="24" t="s">
        <v>82</v>
      </c>
      <c r="P1724" s="23"/>
      <c r="Q1724" s="23"/>
      <c r="R1724" s="23"/>
      <c r="S1724" s="22"/>
      <c r="T1724" s="22" t="s">
        <v>83</v>
      </c>
      <c r="U1724" s="23"/>
      <c r="V1724" s="23"/>
      <c r="W1724" s="23"/>
      <c r="X1724" s="23"/>
      <c r="Y1724" s="24" t="s">
        <v>84</v>
      </c>
      <c r="Z1724" s="23"/>
      <c r="AA1724" s="23"/>
      <c r="AB1724" s="23"/>
      <c r="AC1724" s="24" t="s">
        <v>85</v>
      </c>
      <c r="AD1724" s="22"/>
      <c r="AE1724" s="22"/>
      <c r="AF1724" s="22"/>
      <c r="AG1724" s="22"/>
      <c r="AH1724" s="23"/>
      <c r="AI1724" s="24" t="s">
        <v>86</v>
      </c>
      <c r="AJ1724" s="23"/>
      <c r="AK1724" s="23"/>
      <c r="AL1724" s="22"/>
    </row>
    <row r="1725" spans="2:46" ht="18.649999999999999" customHeight="1" thickBot="1">
      <c r="B1725" s="11"/>
      <c r="D1725" s="217" t="s">
        <v>55</v>
      </c>
      <c r="E1725" s="218"/>
      <c r="F1725" s="219" t="s">
        <v>56</v>
      </c>
      <c r="G1725" s="220"/>
      <c r="H1725" s="204"/>
      <c r="I1725" s="217" t="s">
        <v>87</v>
      </c>
      <c r="J1725" s="218"/>
      <c r="K1725" s="219" t="s">
        <v>88</v>
      </c>
      <c r="L1725" s="220"/>
      <c r="M1725" s="23"/>
      <c r="N1725" s="213" t="s">
        <v>57</v>
      </c>
      <c r="O1725" s="214"/>
      <c r="P1725" s="215" t="s">
        <v>58</v>
      </c>
      <c r="Q1725" s="216"/>
      <c r="R1725" s="23"/>
      <c r="S1725" s="217" t="s">
        <v>59</v>
      </c>
      <c r="T1725" s="218"/>
      <c r="U1725" s="219" t="s">
        <v>60</v>
      </c>
      <c r="V1725" s="220"/>
      <c r="W1725" s="22"/>
      <c r="X1725" s="213" t="s">
        <v>61</v>
      </c>
      <c r="Y1725" s="214"/>
      <c r="Z1725" s="215" t="s">
        <v>62</v>
      </c>
      <c r="AA1725" s="216"/>
      <c r="AB1725" s="22"/>
      <c r="AC1725" s="217" t="s">
        <v>63</v>
      </c>
      <c r="AD1725" s="218"/>
      <c r="AE1725" s="219" t="s">
        <v>89</v>
      </c>
      <c r="AF1725" s="220"/>
      <c r="AG1725" s="22"/>
      <c r="AH1725" s="213" t="s">
        <v>64</v>
      </c>
      <c r="AI1725" s="214"/>
      <c r="AJ1725" s="215" t="s">
        <v>65</v>
      </c>
      <c r="AK1725" s="216"/>
      <c r="AL1725" s="22"/>
      <c r="AM1725" s="25" t="s">
        <v>2</v>
      </c>
      <c r="AO1725" s="132" t="s">
        <v>41</v>
      </c>
      <c r="AQ1725" s="32"/>
      <c r="AR1725" s="32"/>
      <c r="AS1725" s="32"/>
      <c r="AT1725" s="32"/>
    </row>
    <row r="1726" spans="2:46" ht="18.649999999999999" customHeight="1" thickTop="1" thickBot="1">
      <c r="B1726" s="36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9">
        <f t="shared" ref="L1726" si="7789">IF(0=(1-$J$9*$K$9*$B1726^2),10^14,$B1726*$K$9/(1-$J$9*$K$9*$B1726^2))</f>
        <v>-0.76913739222842192</v>
      </c>
      <c r="N1726" s="1">
        <f t="shared" ref="N1726" si="7790">D1726*I1726+F1726*I1729-E1726*J1726-G1726*J1729</f>
        <v>1</v>
      </c>
      <c r="O1726" s="9">
        <f t="shared" ref="O1726" si="7791">(D1726*J1726+E1726*I1726+F1726*J1729+G1726*I1729)</f>
        <v>0</v>
      </c>
      <c r="P1726" s="2">
        <f t="shared" ref="P1726" si="7792">D1726*K1726+F1726*K1729-E1726*L1726-G1726*L1729</f>
        <v>0</v>
      </c>
      <c r="Q1726" s="8">
        <f t="shared" ref="Q1726" si="7793">(D1726*L1726+E1726*K1726+F1726*L1729+G1726*K1729)</f>
        <v>-0.76913739222842192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7794">N1726*S1726+P1726*S1729-O1726*T1726-Q1726*T1729</f>
        <v>5.5947441758166674</v>
      </c>
      <c r="Y1726" s="9">
        <f t="shared" ref="Y1726" si="7795">(N1726*T1726+O1726*S1726+P1726*T1729+Q1726*S1729)</f>
        <v>0</v>
      </c>
      <c r="Z1726" s="2">
        <f t="shared" ref="Z1726" si="7796">N1726*U1726+P1726*U1729-O1726*V1726-Q1726*V1729</f>
        <v>0</v>
      </c>
      <c r="AA1726" s="8">
        <f t="shared" ref="AA1726" si="7797">(N1726*V1726+O1726*U1726+P1726*V1729+Q1726*U1729)</f>
        <v>-0.76913739222842192</v>
      </c>
      <c r="AB1726" s="22"/>
      <c r="AC1726" s="1">
        <v>1</v>
      </c>
      <c r="AD1726" s="9">
        <v>0</v>
      </c>
      <c r="AE1726" s="2">
        <v>0</v>
      </c>
      <c r="AF1726" s="9">
        <f t="shared" ref="AF1726" si="7798">$B1726*$AE$9</f>
        <v>4.0048086000000005</v>
      </c>
      <c r="AH1726" s="1">
        <f t="shared" ref="AH1726" si="7799">X1726*AC1726+Z1726*AC1729-Y1726*AD1726-AA1726*AD1729</f>
        <v>5.5947441758166674</v>
      </c>
      <c r="AI1726" s="9">
        <f t="shared" ref="AI1726" si="7800">(X1726*AD1726+Y1726*AC1726+Z1726*AD1729+AA1726*AC1729)</f>
        <v>0</v>
      </c>
      <c r="AJ1726" s="2">
        <f t="shared" ref="AJ1726" si="7801">X1726*AE1726+Z1726*AE1729-Y1726*AF1726-AA1726*AF1729</f>
        <v>0</v>
      </c>
      <c r="AK1726" s="8">
        <f t="shared" ref="AK1726" si="7802">(X1726*AF1726+Y1726*AE1726+Z1726*AF1729+AA1726*AE1729)</f>
        <v>21.636742197882082</v>
      </c>
      <c r="AM1726" s="26">
        <f t="shared" ref="AM1726" si="7803">20*LOG((2*$AH$9)/(($AH$9*AH1726+AJ1726+$AH$9*AH1729+AJ1729)^2+($AH$9*AI1726+AK1726+$AH$9*AI1729+AK1729)^2)^0.5)</f>
        <v>-32.978374583799294</v>
      </c>
      <c r="AO1726" s="133">
        <f t="shared" ref="AO1726" si="7804">((AI1726^2+AJ1726^2+AK1726^2+AL1726^2)/(AI1729^2+AJ1729^2+AK1729^2+AL1729^2))^0.5</f>
        <v>0.25084569589944627</v>
      </c>
      <c r="AP1726" s="13"/>
      <c r="AQ1726" s="32"/>
      <c r="AR1726" s="32"/>
      <c r="AS1726" s="32"/>
      <c r="AT1726" s="32"/>
    </row>
    <row r="1727" spans="2:46" ht="18.649999999999999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O1727" s="134"/>
      <c r="AP1727" s="33"/>
      <c r="AQ1727" s="32"/>
      <c r="AR1727" s="32"/>
      <c r="AS1727" s="32"/>
      <c r="AT1727" s="32"/>
    </row>
    <row r="1728" spans="2:46" ht="18.649999999999999" customHeight="1" thickBot="1">
      <c r="D1728" s="209" t="s">
        <v>66</v>
      </c>
      <c r="E1728" s="210"/>
      <c r="F1728" s="211" t="s">
        <v>67</v>
      </c>
      <c r="G1728" s="212"/>
      <c r="H1728" s="204"/>
      <c r="I1728" s="209" t="s">
        <v>68</v>
      </c>
      <c r="J1728" s="210"/>
      <c r="K1728" s="211" t="s">
        <v>69</v>
      </c>
      <c r="L1728" s="212"/>
      <c r="N1728" s="213" t="s">
        <v>70</v>
      </c>
      <c r="O1728" s="214"/>
      <c r="P1728" s="215" t="s">
        <v>71</v>
      </c>
      <c r="Q1728" s="216"/>
      <c r="S1728" s="209" t="s">
        <v>72</v>
      </c>
      <c r="T1728" s="210"/>
      <c r="U1728" s="211" t="s">
        <v>73</v>
      </c>
      <c r="V1728" s="212"/>
      <c r="W1728" s="22"/>
      <c r="X1728" s="213" t="s">
        <v>74</v>
      </c>
      <c r="Y1728" s="214"/>
      <c r="Z1728" s="215" t="s">
        <v>75</v>
      </c>
      <c r="AA1728" s="216"/>
      <c r="AB1728" s="22"/>
      <c r="AC1728" s="209" t="s">
        <v>76</v>
      </c>
      <c r="AD1728" s="210"/>
      <c r="AE1728" s="211" t="s">
        <v>77</v>
      </c>
      <c r="AF1728" s="212"/>
      <c r="AG1728" s="22"/>
      <c r="AH1728" s="213" t="s">
        <v>78</v>
      </c>
      <c r="AI1728" s="214"/>
      <c r="AJ1728" s="215" t="s">
        <v>79</v>
      </c>
      <c r="AK1728" s="216"/>
      <c r="AL1728" s="22"/>
      <c r="AM1728" s="44" t="s">
        <v>6</v>
      </c>
      <c r="AO1728" s="135" t="s">
        <v>42</v>
      </c>
      <c r="AP1728" s="33"/>
      <c r="AQ1728" s="32"/>
      <c r="AR1728" s="32"/>
      <c r="AS1728" s="32"/>
      <c r="AT1728" s="32"/>
    </row>
    <row r="1729" spans="2:46" ht="18.649999999999999" customHeight="1" thickTop="1" thickBot="1">
      <c r="D1729" s="1">
        <v>0</v>
      </c>
      <c r="E1729" s="8">
        <f t="shared" ref="E1729" si="7805">$E$9*$B1726</f>
        <v>2.7995474000000002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7806">D1729*I1726+F1729*I1729-E1729*J1726-G1729*J1729</f>
        <v>0</v>
      </c>
      <c r="O1729" s="9">
        <f t="shared" ref="O1729" si="7807">(D1729*J1726+E1729*I1726+F1729*J1729+G1729*I1729)</f>
        <v>2.7995474000000002</v>
      </c>
      <c r="P1729" s="2">
        <f t="shared" ref="P1729" si="7808">D1729*K1726+F1729*K1729-E1729*L1726-G1729*L1729</f>
        <v>3.1532365866558592</v>
      </c>
      <c r="Q1729" s="8">
        <f t="shared" ref="Q1729" si="7809">(D1729*L1726+E1729*K1726+F1729*L1729+G1729*K1729)</f>
        <v>0</v>
      </c>
      <c r="S1729" s="1">
        <v>0</v>
      </c>
      <c r="T1729" s="8">
        <f t="shared" ref="T1729" si="7810">$T$9*$B1726</f>
        <v>5.9738926000000001</v>
      </c>
      <c r="U1729" s="2">
        <v>1</v>
      </c>
      <c r="V1729" s="8">
        <v>0</v>
      </c>
      <c r="X1729" s="1">
        <f t="shared" ref="X1729" si="7811">N1729*S1726+P1729*S1729-O1729*T1726-Q1729*T1729</f>
        <v>0</v>
      </c>
      <c r="Y1729" s="9">
        <f t="shared" ref="Y1729" si="7812">(N1729*T1726+O1729*S1726+P1729*T1729+Q1729*S1729)</f>
        <v>21.636644111072698</v>
      </c>
      <c r="Z1729" s="2">
        <f t="shared" ref="Z1729" si="7813">N1729*U1726+P1729*U1729-O1729*V1726-Q1729*V1729</f>
        <v>3.1532365866558592</v>
      </c>
      <c r="AA1729" s="8">
        <f t="shared" ref="AA1729" si="7814">(N1729*V1726+O1729*U1726+P1729*V1729+Q1729*U1729)</f>
        <v>0</v>
      </c>
      <c r="AB1729" s="22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7815">X1729*AC1726+Z1729*AC1729-Y1729*AD1726-AA1729*AD1729</f>
        <v>0</v>
      </c>
      <c r="AI1729" s="9">
        <f t="shared" ref="AI1729" si="7816">(X1729*AD1726+Y1729*AC1726+Z1729*AD1729+AA1729*AC1729)</f>
        <v>21.636644111072698</v>
      </c>
      <c r="AJ1729" s="2">
        <f t="shared" ref="AJ1729" si="7817">X1729*AE1726+Z1729*AE1729-Y1729*AF1726-AA1729*AF1729</f>
        <v>-83.497381824507443</v>
      </c>
      <c r="AK1729" s="8">
        <f t="shared" ref="AK1729" si="7818">(X1729*AF1726+Y1729*AE1726+Z1729*AF1729+AA1729*AE1729)</f>
        <v>0</v>
      </c>
      <c r="AM1729" s="45">
        <f t="shared" ref="AM1729" si="7819">(180/PI())*ATAN(-1*(($AH$9*AJ1726+AL1726+$AH$9*AJ1729+AL1729)/($AH$9*AI1726+AK1726+$AH$9*AI1729+AK1729)))</f>
        <v>62.604081307677689</v>
      </c>
      <c r="AO1729" s="206">
        <f t="shared" ref="AO1729" si="7820">20*LOG(((($AH$9*AH1726+AJ1726-$AH$9*AH1729-AJ1729)^2+($AH$9*AI1726+AK1726-$AH$9*AI1729-AK1729)^2)/(($AH$9*AH1726+AJ1726+$AH$9*AH1729+AJ1729)^2+($AH$9*AI1726+AK1726+$AH$9*AI1729+AK1729)^2))^0.5)</f>
        <v>-2.188045004996511E-3</v>
      </c>
      <c r="AP1729" s="33"/>
      <c r="AQ1729" s="32"/>
      <c r="AR1729" s="32"/>
      <c r="AS1729" s="32"/>
      <c r="AT1729" s="32"/>
    </row>
    <row r="1730" spans="2:46" ht="18.649999999999999" customHeight="1">
      <c r="AO1730" s="33"/>
      <c r="AP1730" s="33"/>
    </row>
    <row r="1731" spans="2:46" ht="18.649999999999999" customHeight="1" thickBot="1">
      <c r="D1731" s="22" t="s">
        <v>80</v>
      </c>
      <c r="E1731" s="22"/>
      <c r="F1731" s="22"/>
      <c r="G1731" s="22"/>
      <c r="H1731" s="22"/>
      <c r="I1731" s="22" t="s">
        <v>81</v>
      </c>
      <c r="J1731" s="22"/>
      <c r="K1731" s="22"/>
      <c r="L1731" s="22"/>
      <c r="M1731" s="23"/>
      <c r="N1731" s="23"/>
      <c r="O1731" s="24" t="s">
        <v>82</v>
      </c>
      <c r="P1731" s="23"/>
      <c r="Q1731" s="23"/>
      <c r="R1731" s="23"/>
      <c r="S1731" s="22"/>
      <c r="T1731" s="22" t="s">
        <v>83</v>
      </c>
      <c r="U1731" s="23"/>
      <c r="V1731" s="23"/>
      <c r="W1731" s="23"/>
      <c r="X1731" s="23"/>
      <c r="Y1731" s="24" t="s">
        <v>84</v>
      </c>
      <c r="Z1731" s="23"/>
      <c r="AA1731" s="23"/>
      <c r="AB1731" s="23"/>
      <c r="AC1731" s="24" t="s">
        <v>85</v>
      </c>
      <c r="AD1731" s="22"/>
      <c r="AE1731" s="22"/>
      <c r="AF1731" s="22"/>
      <c r="AG1731" s="22"/>
      <c r="AH1731" s="23"/>
      <c r="AI1731" s="24" t="s">
        <v>86</v>
      </c>
      <c r="AJ1731" s="23"/>
      <c r="AK1731" s="23"/>
      <c r="AL1731" s="22"/>
    </row>
    <row r="1732" spans="2:46" ht="18.649999999999999" customHeight="1" thickBot="1">
      <c r="B1732" s="11"/>
      <c r="D1732" s="217" t="s">
        <v>55</v>
      </c>
      <c r="E1732" s="218"/>
      <c r="F1732" s="219" t="s">
        <v>56</v>
      </c>
      <c r="G1732" s="220"/>
      <c r="H1732" s="204"/>
      <c r="I1732" s="217" t="s">
        <v>87</v>
      </c>
      <c r="J1732" s="218"/>
      <c r="K1732" s="219" t="s">
        <v>88</v>
      </c>
      <c r="L1732" s="220"/>
      <c r="M1732" s="23"/>
      <c r="N1732" s="213" t="s">
        <v>57</v>
      </c>
      <c r="O1732" s="214"/>
      <c r="P1732" s="215" t="s">
        <v>58</v>
      </c>
      <c r="Q1732" s="216"/>
      <c r="R1732" s="23"/>
      <c r="S1732" s="217" t="s">
        <v>59</v>
      </c>
      <c r="T1732" s="218"/>
      <c r="U1732" s="219" t="s">
        <v>60</v>
      </c>
      <c r="V1732" s="220"/>
      <c r="W1732" s="22"/>
      <c r="X1732" s="213" t="s">
        <v>61</v>
      </c>
      <c r="Y1732" s="214"/>
      <c r="Z1732" s="215" t="s">
        <v>62</v>
      </c>
      <c r="AA1732" s="216"/>
      <c r="AB1732" s="22"/>
      <c r="AC1732" s="217" t="s">
        <v>63</v>
      </c>
      <c r="AD1732" s="218"/>
      <c r="AE1732" s="219" t="s">
        <v>89</v>
      </c>
      <c r="AF1732" s="220"/>
      <c r="AG1732" s="22"/>
      <c r="AH1732" s="213" t="s">
        <v>64</v>
      </c>
      <c r="AI1732" s="214"/>
      <c r="AJ1732" s="215" t="s">
        <v>65</v>
      </c>
      <c r="AK1732" s="216"/>
      <c r="AL1732" s="22"/>
      <c r="AM1732" s="25" t="s">
        <v>2</v>
      </c>
      <c r="AO1732" s="132" t="s">
        <v>41</v>
      </c>
      <c r="AQ1732" s="32"/>
      <c r="AR1732" s="32"/>
      <c r="AS1732" s="32"/>
      <c r="AT1732" s="32"/>
    </row>
    <row r="1733" spans="2:46" ht="18.649999999999999" customHeight="1" thickTop="1" thickBot="1">
      <c r="B1733" s="36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9">
        <f t="shared" ref="L1733" si="7821">IF(0=(1-$J$9*$K$9*$B1733^2),10^14,$B1733*$K$9/(1-$J$9*$K$9*$B1733^2))</f>
        <v>-0.76504292073685354</v>
      </c>
      <c r="N1733" s="1">
        <f t="shared" ref="N1733" si="7822">D1733*I1733+F1733*I1736-E1733*J1733-G1733*J1736</f>
        <v>1</v>
      </c>
      <c r="O1733" s="9">
        <f t="shared" ref="O1733" si="7823">(D1733*J1733+E1733*I1733+F1733*J1736+G1733*I1736)</f>
        <v>0</v>
      </c>
      <c r="P1733" s="2">
        <f t="shared" ref="P1733" si="7824">D1733*K1733+F1733*K1736-E1733*L1733-G1733*L1736</f>
        <v>0</v>
      </c>
      <c r="Q1733" s="8">
        <f t="shared" ref="Q1733" si="7825">(D1733*L1733+E1733*K1733+F1733*L1736+G1733*K1736)</f>
        <v>-0.76504292073685354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7826">N1733*S1733+P1733*S1736-O1733*T1733-Q1733*T1736</f>
        <v>5.5887874179446335</v>
      </c>
      <c r="Y1733" s="9">
        <f t="shared" ref="Y1733" si="7827">(N1733*T1733+O1733*S1733+P1733*T1736+Q1733*S1736)</f>
        <v>0</v>
      </c>
      <c r="Z1733" s="2">
        <f t="shared" ref="Z1733" si="7828">N1733*U1733+P1733*U1736-O1733*V1733-Q1733*V1736</f>
        <v>0</v>
      </c>
      <c r="AA1733" s="8">
        <f t="shared" ref="AA1733" si="7829">(N1733*V1733+O1733*U1733+P1733*V1736+Q1733*U1736)</f>
        <v>-0.76504292073685354</v>
      </c>
      <c r="AB1733" s="22"/>
      <c r="AC1733" s="1">
        <v>1</v>
      </c>
      <c r="AD1733" s="9">
        <v>0</v>
      </c>
      <c r="AE1733" s="2">
        <v>0</v>
      </c>
      <c r="AF1733" s="9">
        <f t="shared" ref="AF1733" si="7830">$B1733*$AE$9</f>
        <v>4.0210223999999997</v>
      </c>
      <c r="AH1733" s="1">
        <f t="shared" ref="AH1733" si="7831">X1733*AC1733+Z1733*AC1736-Y1733*AD1733-AA1733*AD1736</f>
        <v>5.5887874179446335</v>
      </c>
      <c r="AI1733" s="9">
        <f t="shared" ref="AI1733" si="7832">(X1733*AD1733+Y1733*AC1733+Z1733*AD1736+AA1733*AC1736)</f>
        <v>0</v>
      </c>
      <c r="AJ1733" s="2">
        <f t="shared" ref="AJ1733" si="7833">X1733*AE1733+Z1733*AE1736-Y1733*AF1733-AA1733*AF1736</f>
        <v>0</v>
      </c>
      <c r="AK1733" s="8">
        <f t="shared" ref="AK1733" si="7834">(X1733*AF1733+Y1733*AE1733+Z1733*AF1736+AA1733*AE1736)</f>
        <v>21.707596475656679</v>
      </c>
      <c r="AM1733" s="26">
        <f t="shared" ref="AM1733" si="7835">20*LOG((2*$AH$9)/(($AH$9*AH1733+AJ1733+$AH$9*AH1736+AJ1736)^2+($AH$9*AI1733+AK1733+$AH$9*AI1736+AK1736)^2)^0.5)</f>
        <v>-33.039795617400785</v>
      </c>
      <c r="AO1733" s="133">
        <f t="shared" ref="AO1733" si="7836">((AI1733^2+AJ1733^2+AK1733^2+AL1733^2)/(AI1736^2+AJ1736^2+AK1736^2+AL1736^2))^0.5</f>
        <v>0.24982530910296963</v>
      </c>
      <c r="AP1733" s="13"/>
      <c r="AQ1733" s="32"/>
      <c r="AR1733" s="32"/>
      <c r="AS1733" s="32"/>
      <c r="AT1733" s="32"/>
    </row>
    <row r="1734" spans="2:46" ht="18.649999999999999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O1734" s="134"/>
      <c r="AP1734" s="33"/>
      <c r="AQ1734" s="32"/>
      <c r="AR1734" s="32"/>
      <c r="AS1734" s="32"/>
      <c r="AT1734" s="32"/>
    </row>
    <row r="1735" spans="2:46" ht="18.649999999999999" customHeight="1" thickBot="1">
      <c r="D1735" s="209" t="s">
        <v>66</v>
      </c>
      <c r="E1735" s="210"/>
      <c r="F1735" s="211" t="s">
        <v>67</v>
      </c>
      <c r="G1735" s="212"/>
      <c r="H1735" s="204"/>
      <c r="I1735" s="209" t="s">
        <v>68</v>
      </c>
      <c r="J1735" s="210"/>
      <c r="K1735" s="211" t="s">
        <v>69</v>
      </c>
      <c r="L1735" s="212"/>
      <c r="N1735" s="213" t="s">
        <v>70</v>
      </c>
      <c r="O1735" s="214"/>
      <c r="P1735" s="215" t="s">
        <v>71</v>
      </c>
      <c r="Q1735" s="216"/>
      <c r="S1735" s="209" t="s">
        <v>72</v>
      </c>
      <c r="T1735" s="210"/>
      <c r="U1735" s="211" t="s">
        <v>73</v>
      </c>
      <c r="V1735" s="212"/>
      <c r="W1735" s="22"/>
      <c r="X1735" s="213" t="s">
        <v>74</v>
      </c>
      <c r="Y1735" s="214"/>
      <c r="Z1735" s="215" t="s">
        <v>75</v>
      </c>
      <c r="AA1735" s="216"/>
      <c r="AB1735" s="22"/>
      <c r="AC1735" s="209" t="s">
        <v>76</v>
      </c>
      <c r="AD1735" s="210"/>
      <c r="AE1735" s="211" t="s">
        <v>77</v>
      </c>
      <c r="AF1735" s="212"/>
      <c r="AG1735" s="22"/>
      <c r="AH1735" s="213" t="s">
        <v>78</v>
      </c>
      <c r="AI1735" s="214"/>
      <c r="AJ1735" s="215" t="s">
        <v>79</v>
      </c>
      <c r="AK1735" s="216"/>
      <c r="AL1735" s="22"/>
      <c r="AM1735" s="44" t="s">
        <v>6</v>
      </c>
      <c r="AO1735" s="135" t="s">
        <v>42</v>
      </c>
      <c r="AP1735" s="33"/>
      <c r="AQ1735" s="32"/>
      <c r="AR1735" s="32"/>
      <c r="AS1735" s="32"/>
      <c r="AT1735" s="32"/>
    </row>
    <row r="1736" spans="2:46" ht="18.649999999999999" customHeight="1" thickTop="1" thickBot="1">
      <c r="D1736" s="1">
        <v>0</v>
      </c>
      <c r="E1736" s="8">
        <f t="shared" ref="E1736" si="7837">$E$9*$B1733</f>
        <v>2.8108816000000001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7838">D1736*I1733+F1736*I1736-E1736*J1733-G1736*J1736</f>
        <v>0</v>
      </c>
      <c r="O1736" s="9">
        <f t="shared" ref="O1736" si="7839">(D1736*J1733+E1736*I1733+F1736*J1736+G1736*I1736)</f>
        <v>2.8108816000000001</v>
      </c>
      <c r="P1736" s="2">
        <f t="shared" ref="P1736" si="7840">D1736*K1733+F1736*K1736-E1736*L1733-G1736*L1736</f>
        <v>3.1504450691094803</v>
      </c>
      <c r="Q1736" s="8">
        <f t="shared" ref="Q1736" si="7841">(D1736*L1733+E1736*K1733+F1736*L1736+G1736*K1736)</f>
        <v>0</v>
      </c>
      <c r="S1736" s="1">
        <v>0</v>
      </c>
      <c r="T1736" s="8">
        <f t="shared" ref="T1736" si="7842">$T$9*$B1733</f>
        <v>5.9980783999999998</v>
      </c>
      <c r="U1736" s="2">
        <v>1</v>
      </c>
      <c r="V1736" s="8">
        <v>0</v>
      </c>
      <c r="X1736" s="1">
        <f t="shared" ref="X1736" si="7843">N1736*S1733+P1736*S1736-O1736*T1733-Q1736*T1736</f>
        <v>0</v>
      </c>
      <c r="Y1736" s="9">
        <f t="shared" ref="Y1736" si="7844">(N1736*T1733+O1736*S1733+P1736*T1736+Q1736*S1736)</f>
        <v>21.70749811941208</v>
      </c>
      <c r="Z1736" s="2">
        <f t="shared" ref="Z1736" si="7845">N1736*U1733+P1736*U1736-O1736*V1733-Q1736*V1736</f>
        <v>3.1504450691094803</v>
      </c>
      <c r="AA1736" s="8">
        <f t="shared" ref="AA1736" si="7846">(N1736*V1733+O1736*U1733+P1736*V1736+Q1736*U1736)</f>
        <v>0</v>
      </c>
      <c r="AB1736" s="22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7847">X1736*AC1733+Z1736*AC1736-Y1736*AD1733-AA1736*AD1736</f>
        <v>0</v>
      </c>
      <c r="AI1736" s="9">
        <f t="shared" ref="AI1736" si="7848">(X1736*AD1733+Y1736*AC1733+Z1736*AD1736+AA1736*AC1736)</f>
        <v>21.70749811941208</v>
      </c>
      <c r="AJ1736" s="2">
        <f t="shared" ref="AJ1736" si="7849">X1736*AE1733+Z1736*AE1736-Y1736*AF1733-AA1736*AF1736</f>
        <v>-84.135891117004363</v>
      </c>
      <c r="AK1736" s="8">
        <f t="shared" ref="AK1736" si="7850">(X1736*AF1733+Y1736*AE1733+Z1736*AF1736+AA1736*AE1736)</f>
        <v>0</v>
      </c>
      <c r="AM1736" s="45">
        <f t="shared" ref="AM1736" si="7851">(180/PI())*ATAN(-1*(($AH$9*AJ1733+AL1733+$AH$9*AJ1736+AL1736)/($AH$9*AI1733+AK1733+$AH$9*AI1736+AK1736)))</f>
        <v>62.70574172419753</v>
      </c>
      <c r="AO1736" s="206">
        <f t="shared" ref="AO1736" si="7852">20*LOG(((($AH$9*AH1733+AJ1733-$AH$9*AH1736-AJ1736)^2+($AH$9*AI1733+AK1733-$AH$9*AI1736-AK1736)^2)/(($AH$9*AH1733+AJ1733+$AH$9*AH1736+AJ1736)^2+($AH$9*AI1733+AK1733+$AH$9*AI1736+AK1736)^2))^0.5)</f>
        <v>-2.1573102682467048E-3</v>
      </c>
      <c r="AP1736" s="33"/>
      <c r="AQ1736" s="32"/>
      <c r="AR1736" s="32"/>
      <c r="AS1736" s="32"/>
      <c r="AT1736" s="32"/>
    </row>
    <row r="1737" spans="2:46" ht="18.649999999999999" customHeight="1">
      <c r="AO1737" s="33"/>
      <c r="AP1737" s="33"/>
    </row>
    <row r="1738" spans="2:46" ht="18.649999999999999" customHeight="1" thickBot="1">
      <c r="D1738" s="22" t="s">
        <v>80</v>
      </c>
      <c r="E1738" s="22"/>
      <c r="F1738" s="22"/>
      <c r="G1738" s="22"/>
      <c r="H1738" s="22"/>
      <c r="I1738" s="22" t="s">
        <v>81</v>
      </c>
      <c r="J1738" s="22"/>
      <c r="K1738" s="22"/>
      <c r="L1738" s="22"/>
      <c r="M1738" s="23"/>
      <c r="N1738" s="23"/>
      <c r="O1738" s="24" t="s">
        <v>82</v>
      </c>
      <c r="P1738" s="23"/>
      <c r="Q1738" s="23"/>
      <c r="R1738" s="23"/>
      <c r="S1738" s="22"/>
      <c r="T1738" s="22" t="s">
        <v>83</v>
      </c>
      <c r="U1738" s="23"/>
      <c r="V1738" s="23"/>
      <c r="W1738" s="23"/>
      <c r="X1738" s="23"/>
      <c r="Y1738" s="24" t="s">
        <v>84</v>
      </c>
      <c r="Z1738" s="23"/>
      <c r="AA1738" s="23"/>
      <c r="AB1738" s="23"/>
      <c r="AC1738" s="24" t="s">
        <v>85</v>
      </c>
      <c r="AD1738" s="22"/>
      <c r="AE1738" s="22"/>
      <c r="AF1738" s="22"/>
      <c r="AG1738" s="22"/>
      <c r="AH1738" s="23"/>
      <c r="AI1738" s="24" t="s">
        <v>86</v>
      </c>
      <c r="AJ1738" s="23"/>
      <c r="AK1738" s="23"/>
      <c r="AL1738" s="22"/>
    </row>
    <row r="1739" spans="2:46" ht="18.649999999999999" customHeight="1" thickBot="1">
      <c r="B1739" s="11"/>
      <c r="D1739" s="217" t="s">
        <v>55</v>
      </c>
      <c r="E1739" s="218"/>
      <c r="F1739" s="219" t="s">
        <v>56</v>
      </c>
      <c r="G1739" s="220"/>
      <c r="H1739" s="204"/>
      <c r="I1739" s="217" t="s">
        <v>87</v>
      </c>
      <c r="J1739" s="218"/>
      <c r="K1739" s="219" t="s">
        <v>88</v>
      </c>
      <c r="L1739" s="220"/>
      <c r="M1739" s="23"/>
      <c r="N1739" s="213" t="s">
        <v>57</v>
      </c>
      <c r="O1739" s="214"/>
      <c r="P1739" s="215" t="s">
        <v>58</v>
      </c>
      <c r="Q1739" s="216"/>
      <c r="R1739" s="23"/>
      <c r="S1739" s="217" t="s">
        <v>59</v>
      </c>
      <c r="T1739" s="218"/>
      <c r="U1739" s="219" t="s">
        <v>60</v>
      </c>
      <c r="V1739" s="220"/>
      <c r="W1739" s="22"/>
      <c r="X1739" s="213" t="s">
        <v>61</v>
      </c>
      <c r="Y1739" s="214"/>
      <c r="Z1739" s="215" t="s">
        <v>62</v>
      </c>
      <c r="AA1739" s="216"/>
      <c r="AB1739" s="22"/>
      <c r="AC1739" s="217" t="s">
        <v>63</v>
      </c>
      <c r="AD1739" s="218"/>
      <c r="AE1739" s="219" t="s">
        <v>89</v>
      </c>
      <c r="AF1739" s="220"/>
      <c r="AG1739" s="22"/>
      <c r="AH1739" s="213" t="s">
        <v>64</v>
      </c>
      <c r="AI1739" s="214"/>
      <c r="AJ1739" s="215" t="s">
        <v>65</v>
      </c>
      <c r="AK1739" s="216"/>
      <c r="AL1739" s="22"/>
      <c r="AM1739" s="25" t="s">
        <v>2</v>
      </c>
      <c r="AO1739" s="132" t="s">
        <v>41</v>
      </c>
      <c r="AQ1739" s="32"/>
      <c r="AR1739" s="32"/>
      <c r="AS1739" s="32"/>
      <c r="AT1739" s="32"/>
    </row>
    <row r="1740" spans="2:46" ht="18.649999999999999" customHeight="1" thickTop="1" thickBot="1">
      <c r="B1740" s="36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9">
        <f t="shared" ref="L1740" si="7853">IF(0=(1-$J$9*$K$9*$B1740^2),10^14,$B1740*$K$9/(1-$J$9*$K$9*$B1740^2))</f>
        <v>-0.76099574512204005</v>
      </c>
      <c r="N1740" s="1">
        <f t="shared" ref="N1740" si="7854">D1740*I1740+F1740*I1743-E1740*J1740-G1740*J1743</f>
        <v>1</v>
      </c>
      <c r="O1740" s="9">
        <f t="shared" ref="O1740" si="7855">(D1740*J1740+E1740*I1740+F1740*J1743+G1740*I1743)</f>
        <v>0</v>
      </c>
      <c r="P1740" s="2">
        <f t="shared" ref="P1740" si="7856">D1740*K1740+F1740*K1743-E1740*L1740-G1740*L1743</f>
        <v>0</v>
      </c>
      <c r="Q1740" s="8">
        <f t="shared" ref="Q1740" si="7857">(D1740*L1740+E1740*K1740+F1740*L1743+G1740*K1743)</f>
        <v>-0.76099574512204005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7858">N1740*S1740+P1740*S1743-O1740*T1740-Q1740*T1743</f>
        <v>5.5829174322007864</v>
      </c>
      <c r="Y1740" s="9">
        <f t="shared" ref="Y1740" si="7859">(N1740*T1740+O1740*S1740+P1740*T1743+Q1740*S1743)</f>
        <v>0</v>
      </c>
      <c r="Z1740" s="2">
        <f t="shared" ref="Z1740" si="7860">N1740*U1740+P1740*U1743-O1740*V1740-Q1740*V1743</f>
        <v>0</v>
      </c>
      <c r="AA1740" s="8">
        <f t="shared" ref="AA1740" si="7861">(N1740*V1740+O1740*U1740+P1740*V1743+Q1740*U1743)</f>
        <v>-0.76099574512204005</v>
      </c>
      <c r="AB1740" s="22"/>
      <c r="AC1740" s="1">
        <v>1</v>
      </c>
      <c r="AD1740" s="9">
        <v>0</v>
      </c>
      <c r="AE1740" s="2">
        <v>0</v>
      </c>
      <c r="AF1740" s="9">
        <f t="shared" ref="AF1740" si="7862">$B1740*$AE$9</f>
        <v>4.0372362000000006</v>
      </c>
      <c r="AH1740" s="1">
        <f t="shared" ref="AH1740" si="7863">X1740*AC1740+Z1740*AC1743-Y1740*AD1740-AA1740*AD1743</f>
        <v>5.5829174322007864</v>
      </c>
      <c r="AI1740" s="9">
        <f t="shared" ref="AI1740" si="7864">(X1740*AD1740+Y1740*AC1740+Z1740*AD1743+AA1740*AC1743)</f>
        <v>0</v>
      </c>
      <c r="AJ1740" s="2">
        <f t="shared" ref="AJ1740" si="7865">X1740*AE1740+Z1740*AE1743-Y1740*AF1740-AA1740*AF1743</f>
        <v>0</v>
      </c>
      <c r="AK1740" s="8">
        <f t="shared" ref="AK1740" si="7866">(X1740*AF1740+Y1740*AE1740+Z1740*AF1743+AA1740*AE1743)</f>
        <v>21.778560613770022</v>
      </c>
      <c r="AM1740" s="26">
        <f t="shared" ref="AM1740" si="7867">20*LOG((2*$AH$9)/(($AH$9*AH1740+AJ1740+$AH$9*AH1743+AJ1743)^2+($AH$9*AI1740+AK1740+$AH$9*AI1743+AK1743)^2)^0.5)</f>
        <v>-33.101053381189601</v>
      </c>
      <c r="AO1740" s="133">
        <f t="shared" ref="AO1740" si="7868">((AI1740^2+AJ1740^2+AK1740^2+AL1740^2)/(AI1743^2+AJ1743^2+AK1743^2+AL1743^2))^0.5</f>
        <v>0.24881322108621423</v>
      </c>
      <c r="AP1740" s="13"/>
      <c r="AQ1740" s="32"/>
      <c r="AR1740" s="32"/>
      <c r="AS1740" s="32"/>
      <c r="AT1740" s="32"/>
    </row>
    <row r="1741" spans="2:46" ht="18.649999999999999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O1741" s="134"/>
      <c r="AP1741" s="33"/>
      <c r="AQ1741" s="32"/>
      <c r="AR1741" s="32"/>
      <c r="AS1741" s="32"/>
      <c r="AT1741" s="32"/>
    </row>
    <row r="1742" spans="2:46" ht="18.649999999999999" customHeight="1" thickBot="1">
      <c r="D1742" s="209" t="s">
        <v>66</v>
      </c>
      <c r="E1742" s="210"/>
      <c r="F1742" s="211" t="s">
        <v>67</v>
      </c>
      <c r="G1742" s="212"/>
      <c r="H1742" s="204"/>
      <c r="I1742" s="209" t="s">
        <v>68</v>
      </c>
      <c r="J1742" s="210"/>
      <c r="K1742" s="211" t="s">
        <v>69</v>
      </c>
      <c r="L1742" s="212"/>
      <c r="N1742" s="213" t="s">
        <v>70</v>
      </c>
      <c r="O1742" s="214"/>
      <c r="P1742" s="215" t="s">
        <v>71</v>
      </c>
      <c r="Q1742" s="216"/>
      <c r="S1742" s="209" t="s">
        <v>72</v>
      </c>
      <c r="T1742" s="210"/>
      <c r="U1742" s="211" t="s">
        <v>73</v>
      </c>
      <c r="V1742" s="212"/>
      <c r="W1742" s="22"/>
      <c r="X1742" s="213" t="s">
        <v>74</v>
      </c>
      <c r="Y1742" s="214"/>
      <c r="Z1742" s="215" t="s">
        <v>75</v>
      </c>
      <c r="AA1742" s="216"/>
      <c r="AB1742" s="22"/>
      <c r="AC1742" s="209" t="s">
        <v>76</v>
      </c>
      <c r="AD1742" s="210"/>
      <c r="AE1742" s="211" t="s">
        <v>77</v>
      </c>
      <c r="AF1742" s="212"/>
      <c r="AG1742" s="22"/>
      <c r="AH1742" s="213" t="s">
        <v>78</v>
      </c>
      <c r="AI1742" s="214"/>
      <c r="AJ1742" s="215" t="s">
        <v>79</v>
      </c>
      <c r="AK1742" s="216"/>
      <c r="AL1742" s="22"/>
      <c r="AM1742" s="44" t="s">
        <v>6</v>
      </c>
      <c r="AO1742" s="135" t="s">
        <v>42</v>
      </c>
      <c r="AP1742" s="33"/>
      <c r="AQ1742" s="32"/>
      <c r="AR1742" s="32"/>
      <c r="AS1742" s="32"/>
      <c r="AT1742" s="32"/>
    </row>
    <row r="1743" spans="2:46" ht="18.649999999999999" customHeight="1" thickTop="1" thickBot="1">
      <c r="D1743" s="1">
        <v>0</v>
      </c>
      <c r="E1743" s="8">
        <f t="shared" ref="E1743" si="7869">$E$9*$B1740</f>
        <v>2.8222158000000004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7870">D1743*I1740+F1743*I1743-E1743*J1740-G1743*J1743</f>
        <v>0</v>
      </c>
      <c r="O1743" s="9">
        <f t="shared" ref="O1743" si="7871">(D1743*J1740+E1743*I1740+F1743*J1743+G1743*I1743)</f>
        <v>2.8222158000000004</v>
      </c>
      <c r="P1743" s="2">
        <f t="shared" ref="P1743" si="7872">D1743*K1740+F1743*K1743-E1743*L1740-G1743*L1743</f>
        <v>3.1476942156161947</v>
      </c>
      <c r="Q1743" s="8">
        <f t="shared" ref="Q1743" si="7873">(D1743*L1740+E1743*K1740+F1743*L1743+G1743*K1743)</f>
        <v>0</v>
      </c>
      <c r="S1743" s="1">
        <v>0</v>
      </c>
      <c r="T1743" s="8">
        <f t="shared" ref="T1743" si="7874">$T$9*$B1740</f>
        <v>6.0222642000000004</v>
      </c>
      <c r="U1743" s="2">
        <v>1</v>
      </c>
      <c r="V1743" s="8">
        <v>0</v>
      </c>
      <c r="X1743" s="1">
        <f t="shared" ref="X1743" si="7875">N1743*S1740+P1743*S1743-O1743*T1740-Q1743*T1743</f>
        <v>0</v>
      </c>
      <c r="Y1743" s="9">
        <f t="shared" ref="Y1743" si="7876">(N1743*T1740+O1743*S1740+P1743*T1743+Q1743*S1743)</f>
        <v>21.778461987252491</v>
      </c>
      <c r="Z1743" s="2">
        <f t="shared" ref="Z1743" si="7877">N1743*U1740+P1743*U1743-O1743*V1740-Q1743*V1743</f>
        <v>3.1476942156161947</v>
      </c>
      <c r="AA1743" s="8">
        <f t="shared" ref="AA1743" si="7878">(N1743*V1740+O1743*U1740+P1743*V1743+Q1743*U1743)</f>
        <v>0</v>
      </c>
      <c r="AB1743" s="22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7879">X1743*AC1740+Z1743*AC1743-Y1743*AD1740-AA1743*AD1743</f>
        <v>0</v>
      </c>
      <c r="AI1743" s="9">
        <f t="shared" ref="AI1743" si="7880">(X1743*AD1740+Y1743*AC1740+Z1743*AD1743+AA1743*AC1743)</f>
        <v>21.778461987252491</v>
      </c>
      <c r="AJ1743" s="2">
        <f t="shared" ref="AJ1743" si="7881">X1743*AE1740+Z1743*AE1743-Y1743*AF1740-AA1743*AF1743</f>
        <v>-84.777100899643514</v>
      </c>
      <c r="AK1743" s="8">
        <f t="shared" ref="AK1743" si="7882">(X1743*AF1740+Y1743*AE1740+Z1743*AF1743+AA1743*AE1743)</f>
        <v>0</v>
      </c>
      <c r="AM1743" s="45">
        <f t="shared" ref="AM1743" si="7883">(180/PI())*ATAN(-1*(($AH$9*AJ1740+AL1740+$AH$9*AJ1743+AL1743)/($AH$9*AI1740+AK1740+$AH$9*AI1743+AK1743)))</f>
        <v>62.806677462643869</v>
      </c>
      <c r="AO1743" s="206">
        <f t="shared" ref="AO1743" si="7884">20*LOG(((($AH$9*AH1740+AJ1740-$AH$9*AH1743-AJ1743)^2+($AH$9*AI1740+AK1740-$AH$9*AI1743-AK1743)^2)/(($AH$9*AH1740+AJ1740+$AH$9*AH1743+AJ1743)^2+($AH$9*AI1740+AK1740+$AH$9*AI1743+AK1743)^2))^0.5)</f>
        <v>-2.1270873421610024E-3</v>
      </c>
      <c r="AP1743" s="33"/>
      <c r="AQ1743" s="32"/>
      <c r="AR1743" s="32"/>
      <c r="AS1743" s="32"/>
      <c r="AT1743" s="32"/>
    </row>
    <row r="1744" spans="2:46" ht="18.649999999999999" customHeight="1">
      <c r="AO1744" s="33"/>
      <c r="AP1744" s="33"/>
    </row>
    <row r="1745" spans="2:46" ht="18.649999999999999" customHeight="1" thickBot="1">
      <c r="D1745" s="22" t="s">
        <v>80</v>
      </c>
      <c r="E1745" s="22"/>
      <c r="F1745" s="22"/>
      <c r="G1745" s="22"/>
      <c r="H1745" s="22"/>
      <c r="I1745" s="22" t="s">
        <v>81</v>
      </c>
      <c r="J1745" s="22"/>
      <c r="K1745" s="22"/>
      <c r="L1745" s="22"/>
      <c r="M1745" s="23"/>
      <c r="N1745" s="23"/>
      <c r="O1745" s="24" t="s">
        <v>82</v>
      </c>
      <c r="P1745" s="23"/>
      <c r="Q1745" s="23"/>
      <c r="R1745" s="23"/>
      <c r="S1745" s="22"/>
      <c r="T1745" s="22" t="s">
        <v>83</v>
      </c>
      <c r="U1745" s="23"/>
      <c r="V1745" s="23"/>
      <c r="W1745" s="23"/>
      <c r="X1745" s="23"/>
      <c r="Y1745" s="24" t="s">
        <v>84</v>
      </c>
      <c r="Z1745" s="23"/>
      <c r="AA1745" s="23"/>
      <c r="AB1745" s="23"/>
      <c r="AC1745" s="24" t="s">
        <v>85</v>
      </c>
      <c r="AD1745" s="22"/>
      <c r="AE1745" s="22"/>
      <c r="AF1745" s="22"/>
      <c r="AG1745" s="22"/>
      <c r="AH1745" s="23"/>
      <c r="AI1745" s="24" t="s">
        <v>86</v>
      </c>
      <c r="AJ1745" s="23"/>
      <c r="AK1745" s="23"/>
      <c r="AL1745" s="22"/>
    </row>
    <row r="1746" spans="2:46" ht="18.649999999999999" customHeight="1" thickBot="1">
      <c r="B1746" s="11"/>
      <c r="D1746" s="217" t="s">
        <v>55</v>
      </c>
      <c r="E1746" s="218"/>
      <c r="F1746" s="219" t="s">
        <v>56</v>
      </c>
      <c r="G1746" s="220"/>
      <c r="H1746" s="204"/>
      <c r="I1746" s="217" t="s">
        <v>87</v>
      </c>
      <c r="J1746" s="218"/>
      <c r="K1746" s="219" t="s">
        <v>88</v>
      </c>
      <c r="L1746" s="220"/>
      <c r="M1746" s="23"/>
      <c r="N1746" s="213" t="s">
        <v>57</v>
      </c>
      <c r="O1746" s="214"/>
      <c r="P1746" s="215" t="s">
        <v>58</v>
      </c>
      <c r="Q1746" s="216"/>
      <c r="R1746" s="23"/>
      <c r="S1746" s="217" t="s">
        <v>59</v>
      </c>
      <c r="T1746" s="218"/>
      <c r="U1746" s="219" t="s">
        <v>60</v>
      </c>
      <c r="V1746" s="220"/>
      <c r="W1746" s="22"/>
      <c r="X1746" s="213" t="s">
        <v>61</v>
      </c>
      <c r="Y1746" s="214"/>
      <c r="Z1746" s="215" t="s">
        <v>62</v>
      </c>
      <c r="AA1746" s="216"/>
      <c r="AB1746" s="22"/>
      <c r="AC1746" s="217" t="s">
        <v>63</v>
      </c>
      <c r="AD1746" s="218"/>
      <c r="AE1746" s="219" t="s">
        <v>89</v>
      </c>
      <c r="AF1746" s="220"/>
      <c r="AG1746" s="22"/>
      <c r="AH1746" s="213" t="s">
        <v>64</v>
      </c>
      <c r="AI1746" s="214"/>
      <c r="AJ1746" s="215" t="s">
        <v>65</v>
      </c>
      <c r="AK1746" s="216"/>
      <c r="AL1746" s="22"/>
      <c r="AM1746" s="25" t="s">
        <v>2</v>
      </c>
      <c r="AO1746" s="132" t="s">
        <v>41</v>
      </c>
      <c r="AQ1746" s="32"/>
      <c r="AR1746" s="32"/>
      <c r="AS1746" s="32"/>
      <c r="AT1746" s="32"/>
    </row>
    <row r="1747" spans="2:46" ht="18.649999999999999" customHeight="1" thickTop="1" thickBot="1">
      <c r="B1747" s="36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9">
        <f t="shared" ref="L1747" si="7885">IF(0=(1-$J$9*$K$9*$B1747^2),10^14,$B1747*$K$9/(1-$J$9*$K$9*$B1747^2))</f>
        <v>-0.75699500959836674</v>
      </c>
      <c r="N1747" s="1">
        <f t="shared" ref="N1747" si="7886">D1747*I1747+F1747*I1750-E1747*J1747-G1747*J1750</f>
        <v>1</v>
      </c>
      <c r="O1747" s="9">
        <f t="shared" ref="O1747" si="7887">(D1747*J1747+E1747*I1747+F1747*J1750+G1747*I1750)</f>
        <v>0</v>
      </c>
      <c r="P1747" s="2">
        <f t="shared" ref="P1747" si="7888">D1747*K1747+F1747*K1750-E1747*L1747-G1747*L1750</f>
        <v>0</v>
      </c>
      <c r="Q1747" s="8">
        <f t="shared" ref="Q1747" si="7889">(D1747*L1747+E1747*K1747+F1747*L1750+G1747*K1750)</f>
        <v>-0.75699500959836674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7890">N1747*S1747+P1747*S1750-O1747*T1747-Q1747*T1750</f>
        <v>5.577132475786045</v>
      </c>
      <c r="Y1747" s="9">
        <f t="shared" ref="Y1747" si="7891">(N1747*T1747+O1747*S1747+P1747*T1750+Q1747*S1750)</f>
        <v>0</v>
      </c>
      <c r="Z1747" s="2">
        <f t="shared" ref="Z1747" si="7892">N1747*U1747+P1747*U1750-O1747*V1747-Q1747*V1750</f>
        <v>0</v>
      </c>
      <c r="AA1747" s="8">
        <f t="shared" ref="AA1747" si="7893">(N1747*V1747+O1747*U1747+P1747*V1750+Q1747*U1750)</f>
        <v>-0.75699500959836674</v>
      </c>
      <c r="AB1747" s="22"/>
      <c r="AC1747" s="1">
        <v>1</v>
      </c>
      <c r="AD1747" s="9">
        <v>0</v>
      </c>
      <c r="AE1747" s="2">
        <v>0</v>
      </c>
      <c r="AF1747" s="9">
        <f t="shared" ref="AF1747" si="7894">$B1747*$AE$9</f>
        <v>4.0534499999999998</v>
      </c>
      <c r="AH1747" s="1">
        <f t="shared" ref="AH1747" si="7895">X1747*AC1747+Z1747*AC1750-Y1747*AD1747-AA1747*AD1750</f>
        <v>5.577132475786045</v>
      </c>
      <c r="AI1747" s="9">
        <f t="shared" ref="AI1747" si="7896">(X1747*AD1747+Y1747*AC1747+Z1747*AD1750+AA1747*AC1750)</f>
        <v>0</v>
      </c>
      <c r="AJ1747" s="2">
        <f t="shared" ref="AJ1747" si="7897">X1747*AE1747+Z1747*AE1750-Y1747*AF1747-AA1747*AF1750</f>
        <v>0</v>
      </c>
      <c r="AK1747" s="8">
        <f t="shared" ref="AK1747" si="7898">(X1747*AF1747+Y1747*AE1747+Z1747*AF1750+AA1747*AE1750)</f>
        <v>21.849632624376575</v>
      </c>
      <c r="AM1747" s="26">
        <f t="shared" ref="AM1747" si="7899">20*LOG((2*$AH$9)/(($AH$9*AH1747+AJ1747+$AH$9*AH1750+AJ1750)^2+($AH$9*AI1747+AK1747+$AH$9*AI1750+AK1750)^2)^0.5)</f>
        <v>-33.162147929478294</v>
      </c>
      <c r="AO1747" s="133">
        <f t="shared" ref="AO1747" si="7900">((AI1747^2+AJ1747^2+AK1747^2+AL1747^2)/(AI1750^2+AJ1750^2+AK1750^2+AL1750^2))^0.5</f>
        <v>0.24780933069356073</v>
      </c>
      <c r="AP1747" s="13"/>
      <c r="AQ1747" s="32"/>
      <c r="AR1747" s="32"/>
      <c r="AS1747" s="32"/>
      <c r="AT1747" s="32"/>
    </row>
    <row r="1748" spans="2:46" ht="18.649999999999999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O1748" s="134"/>
      <c r="AP1748" s="33"/>
      <c r="AQ1748" s="32"/>
      <c r="AR1748" s="32"/>
      <c r="AS1748" s="32"/>
      <c r="AT1748" s="32"/>
    </row>
    <row r="1749" spans="2:46" ht="18.649999999999999" customHeight="1" thickBot="1">
      <c r="D1749" s="209" t="s">
        <v>66</v>
      </c>
      <c r="E1749" s="210"/>
      <c r="F1749" s="211" t="s">
        <v>67</v>
      </c>
      <c r="G1749" s="212"/>
      <c r="H1749" s="204"/>
      <c r="I1749" s="209" t="s">
        <v>68</v>
      </c>
      <c r="J1749" s="210"/>
      <c r="K1749" s="211" t="s">
        <v>69</v>
      </c>
      <c r="L1749" s="212"/>
      <c r="N1749" s="213" t="s">
        <v>70</v>
      </c>
      <c r="O1749" s="214"/>
      <c r="P1749" s="215" t="s">
        <v>71</v>
      </c>
      <c r="Q1749" s="216"/>
      <c r="S1749" s="209" t="s">
        <v>72</v>
      </c>
      <c r="T1749" s="210"/>
      <c r="U1749" s="211" t="s">
        <v>73</v>
      </c>
      <c r="V1749" s="212"/>
      <c r="W1749" s="22"/>
      <c r="X1749" s="213" t="s">
        <v>74</v>
      </c>
      <c r="Y1749" s="214"/>
      <c r="Z1749" s="215" t="s">
        <v>75</v>
      </c>
      <c r="AA1749" s="216"/>
      <c r="AB1749" s="22"/>
      <c r="AC1749" s="209" t="s">
        <v>76</v>
      </c>
      <c r="AD1749" s="210"/>
      <c r="AE1749" s="211" t="s">
        <v>77</v>
      </c>
      <c r="AF1749" s="212"/>
      <c r="AG1749" s="22"/>
      <c r="AH1749" s="213" t="s">
        <v>78</v>
      </c>
      <c r="AI1749" s="214"/>
      <c r="AJ1749" s="215" t="s">
        <v>79</v>
      </c>
      <c r="AK1749" s="216"/>
      <c r="AL1749" s="22"/>
      <c r="AM1749" s="44" t="s">
        <v>6</v>
      </c>
      <c r="AO1749" s="135" t="s">
        <v>42</v>
      </c>
      <c r="AP1749" s="33"/>
      <c r="AQ1749" s="32"/>
      <c r="AR1749" s="32"/>
      <c r="AS1749" s="32"/>
      <c r="AT1749" s="32"/>
    </row>
    <row r="1750" spans="2:46" ht="18.649999999999999" customHeight="1" thickTop="1" thickBot="1">
      <c r="D1750" s="1">
        <v>0</v>
      </c>
      <c r="E1750" s="8">
        <f t="shared" ref="E1750" si="7901">$E$9*$B1747</f>
        <v>2.8335500000000002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7902">D1750*I1747+F1750*I1750-E1750*J1747-G1750*J1750</f>
        <v>0</v>
      </c>
      <c r="O1750" s="9">
        <f t="shared" ref="O1750" si="7903">(D1750*J1747+E1750*I1747+F1750*J1750+G1750*I1750)</f>
        <v>2.8335500000000002</v>
      </c>
      <c r="P1750" s="2">
        <f t="shared" ref="P1750" si="7904">D1750*K1747+F1750*K1750-E1750*L1747-G1750*L1750</f>
        <v>3.1449832094474521</v>
      </c>
      <c r="Q1750" s="8">
        <f t="shared" ref="Q1750" si="7905">(D1750*L1747+E1750*K1747+F1750*L1750+G1750*K1750)</f>
        <v>0</v>
      </c>
      <c r="S1750" s="1">
        <v>0</v>
      </c>
      <c r="T1750" s="8">
        <f t="shared" ref="T1750" si="7906">$T$9*$B1747</f>
        <v>6.0464500000000001</v>
      </c>
      <c r="U1750" s="2">
        <v>1</v>
      </c>
      <c r="V1750" s="8">
        <v>0</v>
      </c>
      <c r="X1750" s="1">
        <f t="shared" ref="X1750" si="7907">N1750*S1747+P1750*S1750-O1750*T1747-Q1750*T1750</f>
        <v>0</v>
      </c>
      <c r="Y1750" s="9">
        <f t="shared" ref="Y1750" si="7908">(N1750*T1747+O1750*S1747+P1750*T1750+Q1750*S1750)</f>
        <v>21.849533726763546</v>
      </c>
      <c r="Z1750" s="2">
        <f t="shared" ref="Z1750" si="7909">N1750*U1747+P1750*U1750-O1750*V1747-Q1750*V1750</f>
        <v>3.1449832094474521</v>
      </c>
      <c r="AA1750" s="8">
        <f t="shared" ref="AA1750" si="7910">(N1750*V1747+O1750*U1747+P1750*V1750+Q1750*U1750)</f>
        <v>0</v>
      </c>
      <c r="AB1750" s="22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7911">X1750*AC1747+Z1750*AC1750-Y1750*AD1747-AA1750*AD1750</f>
        <v>0</v>
      </c>
      <c r="AI1750" s="9">
        <f t="shared" ref="AI1750" si="7912">(X1750*AD1747+Y1750*AC1747+Z1750*AD1750+AA1750*AC1750)</f>
        <v>21.849533726763546</v>
      </c>
      <c r="AJ1750" s="2">
        <f t="shared" ref="AJ1750" si="7913">X1750*AE1747+Z1750*AE1750-Y1750*AF1747-AA1750*AF1750</f>
        <v>-85.421009275302239</v>
      </c>
      <c r="AK1750" s="8">
        <f t="shared" ref="AK1750" si="7914">(X1750*AF1747+Y1750*AE1747+Z1750*AF1750+AA1750*AE1750)</f>
        <v>0</v>
      </c>
      <c r="AM1750" s="45">
        <f t="shared" ref="AM1750" si="7915">(180/PI())*ATAN(-1*(($AH$9*AJ1747+AL1747+$AH$9*AJ1750+AL1750)/($AH$9*AI1747+AK1747+$AH$9*AI1750+AK1750)))</f>
        <v>62.906895994882881</v>
      </c>
      <c r="AO1750" s="206">
        <f t="shared" ref="AO1750" si="7916">20*LOG(((($AH$9*AH1747+AJ1747-$AH$9*AH1750-AJ1750)^2+($AH$9*AI1747+AK1747-$AH$9*AI1750-AK1750)^2)/(($AH$9*AH1747+AJ1747+$AH$9*AH1750+AJ1750)^2+($AH$9*AI1747+AK1747+$AH$9*AI1750+AK1750)^2))^0.5)</f>
        <v>-2.0973667679186881E-3</v>
      </c>
      <c r="AP1750" s="33"/>
      <c r="AQ1750" s="32"/>
      <c r="AR1750" s="32"/>
      <c r="AS1750" s="32"/>
      <c r="AT1750" s="32"/>
    </row>
    <row r="1751" spans="2:46" ht="18.649999999999999" customHeight="1">
      <c r="AO1751" s="33"/>
      <c r="AP1751" s="33"/>
    </row>
    <row r="1752" spans="2:46" ht="18.649999999999999" customHeight="1" thickBot="1">
      <c r="D1752" s="22" t="s">
        <v>80</v>
      </c>
      <c r="E1752" s="22"/>
      <c r="F1752" s="22"/>
      <c r="G1752" s="22"/>
      <c r="H1752" s="22"/>
      <c r="I1752" s="22" t="s">
        <v>81</v>
      </c>
      <c r="J1752" s="22"/>
      <c r="K1752" s="22"/>
      <c r="L1752" s="22"/>
      <c r="M1752" s="23"/>
      <c r="N1752" s="23"/>
      <c r="O1752" s="24" t="s">
        <v>82</v>
      </c>
      <c r="P1752" s="23"/>
      <c r="Q1752" s="23"/>
      <c r="R1752" s="23"/>
      <c r="S1752" s="22"/>
      <c r="T1752" s="22" t="s">
        <v>83</v>
      </c>
      <c r="U1752" s="23"/>
      <c r="V1752" s="23"/>
      <c r="W1752" s="23"/>
      <c r="X1752" s="23"/>
      <c r="Y1752" s="24" t="s">
        <v>84</v>
      </c>
      <c r="Z1752" s="23"/>
      <c r="AA1752" s="23"/>
      <c r="AB1752" s="23"/>
      <c r="AC1752" s="24" t="s">
        <v>85</v>
      </c>
      <c r="AD1752" s="22"/>
      <c r="AE1752" s="22"/>
      <c r="AF1752" s="22"/>
      <c r="AG1752" s="22"/>
      <c r="AH1752" s="23"/>
      <c r="AI1752" s="24" t="s">
        <v>86</v>
      </c>
      <c r="AJ1752" s="23"/>
      <c r="AK1752" s="23"/>
      <c r="AL1752" s="22"/>
    </row>
    <row r="1753" spans="2:46" ht="18.649999999999999" customHeight="1" thickBot="1">
      <c r="B1753" s="11"/>
      <c r="D1753" s="217" t="s">
        <v>55</v>
      </c>
      <c r="E1753" s="218"/>
      <c r="F1753" s="219" t="s">
        <v>56</v>
      </c>
      <c r="G1753" s="220"/>
      <c r="H1753" s="204"/>
      <c r="I1753" s="217" t="s">
        <v>87</v>
      </c>
      <c r="J1753" s="218"/>
      <c r="K1753" s="219" t="s">
        <v>88</v>
      </c>
      <c r="L1753" s="220"/>
      <c r="M1753" s="23"/>
      <c r="N1753" s="213" t="s">
        <v>57</v>
      </c>
      <c r="O1753" s="214"/>
      <c r="P1753" s="215" t="s">
        <v>58</v>
      </c>
      <c r="Q1753" s="216"/>
      <c r="R1753" s="23"/>
      <c r="S1753" s="217" t="s">
        <v>59</v>
      </c>
      <c r="T1753" s="218"/>
      <c r="U1753" s="219" t="s">
        <v>60</v>
      </c>
      <c r="V1753" s="220"/>
      <c r="W1753" s="22"/>
      <c r="X1753" s="213" t="s">
        <v>61</v>
      </c>
      <c r="Y1753" s="214"/>
      <c r="Z1753" s="215" t="s">
        <v>62</v>
      </c>
      <c r="AA1753" s="216"/>
      <c r="AB1753" s="22"/>
      <c r="AC1753" s="217" t="s">
        <v>63</v>
      </c>
      <c r="AD1753" s="218"/>
      <c r="AE1753" s="219" t="s">
        <v>89</v>
      </c>
      <c r="AF1753" s="220"/>
      <c r="AG1753" s="22"/>
      <c r="AH1753" s="213" t="s">
        <v>64</v>
      </c>
      <c r="AI1753" s="214"/>
      <c r="AJ1753" s="215" t="s">
        <v>65</v>
      </c>
      <c r="AK1753" s="216"/>
      <c r="AL1753" s="22"/>
      <c r="AM1753" s="25" t="s">
        <v>2</v>
      </c>
      <c r="AO1753" s="132" t="s">
        <v>41</v>
      </c>
      <c r="AQ1753" s="32"/>
      <c r="AR1753" s="32"/>
      <c r="AS1753" s="32"/>
      <c r="AT1753" s="32"/>
    </row>
    <row r="1754" spans="2:46" ht="18.649999999999999" customHeight="1" thickTop="1" thickBot="1">
      <c r="B1754" s="36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9">
        <f t="shared" ref="L1754" si="7917">IF(0=(1-$J$9*$K$9*$B1754^2),10^14,$B1754*$K$9/(1-$J$9*$K$9*$B1754^2))</f>
        <v>-0.75303987942361694</v>
      </c>
      <c r="N1754" s="1">
        <f t="shared" ref="N1754" si="7918">D1754*I1754+F1754*I1757-E1754*J1754-G1754*J1757</f>
        <v>1</v>
      </c>
      <c r="O1754" s="9">
        <f t="shared" ref="O1754" si="7919">(D1754*J1754+E1754*I1754+F1754*J1757+G1754*I1757)</f>
        <v>0</v>
      </c>
      <c r="P1754" s="2">
        <f t="shared" ref="P1754" si="7920">D1754*K1754+F1754*K1757-E1754*L1754-G1754*L1757</f>
        <v>0</v>
      </c>
      <c r="Q1754" s="8">
        <f t="shared" ref="Q1754" si="7921">(D1754*L1754+E1754*K1754+F1754*L1757+G1754*K1757)</f>
        <v>-0.75303987942361694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7922">N1754*S1754+P1754*S1757-O1754*T1754-Q1754*T1757</f>
        <v>5.5714308508566921</v>
      </c>
      <c r="Y1754" s="9">
        <f t="shared" ref="Y1754" si="7923">(N1754*T1754+O1754*S1754+P1754*T1757+Q1754*S1757)</f>
        <v>0</v>
      </c>
      <c r="Z1754" s="2">
        <f t="shared" ref="Z1754" si="7924">N1754*U1754+P1754*U1757-O1754*V1754-Q1754*V1757</f>
        <v>0</v>
      </c>
      <c r="AA1754" s="8">
        <f t="shared" ref="AA1754" si="7925">(N1754*V1754+O1754*U1754+P1754*V1757+Q1754*U1757)</f>
        <v>-0.75303987942361694</v>
      </c>
      <c r="AB1754" s="22"/>
      <c r="AC1754" s="1">
        <v>1</v>
      </c>
      <c r="AD1754" s="9">
        <v>0</v>
      </c>
      <c r="AE1754" s="2">
        <v>0</v>
      </c>
      <c r="AF1754" s="9">
        <f t="shared" ref="AF1754" si="7926">$B1754*$AE$9</f>
        <v>4.0696637999999998</v>
      </c>
      <c r="AH1754" s="1">
        <f t="shared" ref="AH1754" si="7927">X1754*AC1754+Z1754*AC1757-Y1754*AD1754-AA1754*AD1757</f>
        <v>5.5714308508566921</v>
      </c>
      <c r="AI1754" s="9">
        <f t="shared" ref="AI1754" si="7928">(X1754*AD1754+Y1754*AC1754+Z1754*AD1757+AA1754*AC1757)</f>
        <v>0</v>
      </c>
      <c r="AJ1754" s="2">
        <f t="shared" ref="AJ1754" si="7929">X1754*AE1754+Z1754*AE1757-Y1754*AF1754-AA1754*AF1757</f>
        <v>0</v>
      </c>
      <c r="AK1754" s="8">
        <f t="shared" ref="AK1754" si="7930">(X1754*AF1754+Y1754*AE1754+Z1754*AF1757+AA1754*AE1757)</f>
        <v>21.920810568511062</v>
      </c>
      <c r="AM1754" s="26">
        <f t="shared" ref="AM1754" si="7931">20*LOG((2*$AH$9)/(($AH$9*AH1754+AJ1754+$AH$9*AH1757+AJ1757)^2+($AH$9*AI1754+AK1754+$AH$9*AI1757+AK1757)^2)^0.5)</f>
        <v>-33.223079341734262</v>
      </c>
      <c r="AO1754" s="133">
        <f t="shared" ref="AO1754" si="7932">((AI1754^2+AJ1754^2+AK1754^2+AL1754^2)/(AI1757^2+AJ1757^2+AK1757^2+AL1757^2))^0.5</f>
        <v>0.24681353841123707</v>
      </c>
      <c r="AP1754" s="13"/>
      <c r="AQ1754" s="32"/>
      <c r="AR1754" s="32"/>
      <c r="AS1754" s="32"/>
      <c r="AT1754" s="32"/>
    </row>
    <row r="1755" spans="2:46" ht="18.649999999999999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O1755" s="134"/>
      <c r="AP1755" s="33"/>
      <c r="AQ1755" s="32"/>
      <c r="AR1755" s="32"/>
      <c r="AS1755" s="32"/>
      <c r="AT1755" s="32"/>
    </row>
    <row r="1756" spans="2:46" ht="18.649999999999999" customHeight="1" thickBot="1">
      <c r="D1756" s="209" t="s">
        <v>66</v>
      </c>
      <c r="E1756" s="210"/>
      <c r="F1756" s="211" t="s">
        <v>67</v>
      </c>
      <c r="G1756" s="212"/>
      <c r="H1756" s="204"/>
      <c r="I1756" s="209" t="s">
        <v>68</v>
      </c>
      <c r="J1756" s="210"/>
      <c r="K1756" s="211" t="s">
        <v>69</v>
      </c>
      <c r="L1756" s="212"/>
      <c r="N1756" s="213" t="s">
        <v>70</v>
      </c>
      <c r="O1756" s="214"/>
      <c r="P1756" s="215" t="s">
        <v>71</v>
      </c>
      <c r="Q1756" s="216"/>
      <c r="S1756" s="209" t="s">
        <v>72</v>
      </c>
      <c r="T1756" s="210"/>
      <c r="U1756" s="211" t="s">
        <v>73</v>
      </c>
      <c r="V1756" s="212"/>
      <c r="W1756" s="22"/>
      <c r="X1756" s="213" t="s">
        <v>74</v>
      </c>
      <c r="Y1756" s="214"/>
      <c r="Z1756" s="215" t="s">
        <v>75</v>
      </c>
      <c r="AA1756" s="216"/>
      <c r="AB1756" s="22"/>
      <c r="AC1756" s="209" t="s">
        <v>76</v>
      </c>
      <c r="AD1756" s="210"/>
      <c r="AE1756" s="211" t="s">
        <v>77</v>
      </c>
      <c r="AF1756" s="212"/>
      <c r="AG1756" s="22"/>
      <c r="AH1756" s="213" t="s">
        <v>78</v>
      </c>
      <c r="AI1756" s="214"/>
      <c r="AJ1756" s="215" t="s">
        <v>79</v>
      </c>
      <c r="AK1756" s="216"/>
      <c r="AL1756" s="22"/>
      <c r="AM1756" s="44" t="s">
        <v>6</v>
      </c>
      <c r="AO1756" s="135" t="s">
        <v>42</v>
      </c>
      <c r="AP1756" s="33"/>
      <c r="AQ1756" s="32"/>
      <c r="AR1756" s="32"/>
      <c r="AS1756" s="32"/>
      <c r="AT1756" s="32"/>
    </row>
    <row r="1757" spans="2:46" ht="18.649999999999999" customHeight="1" thickTop="1" thickBot="1">
      <c r="D1757" s="1">
        <v>0</v>
      </c>
      <c r="E1757" s="8">
        <f t="shared" ref="E1757" si="7933">$E$9*$B1754</f>
        <v>2.8448842000000001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7934">D1757*I1754+F1757*I1757-E1757*J1754-G1757*J1757</f>
        <v>0</v>
      </c>
      <c r="O1757" s="9">
        <f t="shared" ref="O1757" si="7935">(D1757*J1754+E1757*I1754+F1757*J1757+G1757*I1757)</f>
        <v>2.8448842000000001</v>
      </c>
      <c r="P1757" s="2">
        <f t="shared" ref="P1757" si="7936">D1757*K1754+F1757*K1757-E1757*L1754-G1757*L1757</f>
        <v>3.142311254942153</v>
      </c>
      <c r="Q1757" s="8">
        <f t="shared" ref="Q1757" si="7937">(D1757*L1754+E1757*K1754+F1757*L1757+G1757*K1757)</f>
        <v>0</v>
      </c>
      <c r="S1757" s="1">
        <v>0</v>
      </c>
      <c r="T1757" s="8">
        <f t="shared" ref="T1757" si="7938">$T$9*$B1754</f>
        <v>6.0706357999999998</v>
      </c>
      <c r="U1757" s="2">
        <v>1</v>
      </c>
      <c r="V1757" s="8">
        <v>0</v>
      </c>
      <c r="X1757" s="1">
        <f t="shared" ref="X1757" si="7939">N1757*S1754+P1757*S1757-O1757*T1754-Q1757*T1757</f>
        <v>0</v>
      </c>
      <c r="Y1757" s="9">
        <f t="shared" ref="Y1757" si="7940">(N1757*T1754+O1757*S1754+P1757*T1757+Q1757*S1757)</f>
        <v>21.920711398994758</v>
      </c>
      <c r="Z1757" s="2">
        <f t="shared" ref="Z1757" si="7941">N1757*U1754+P1757*U1757-O1757*V1754-Q1757*V1757</f>
        <v>3.142311254942153</v>
      </c>
      <c r="AA1757" s="8">
        <f t="shared" ref="AA1757" si="7942">(N1757*V1754+O1757*U1754+P1757*V1757+Q1757*U1757)</f>
        <v>0</v>
      </c>
      <c r="AB1757" s="22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7943">X1757*AC1754+Z1757*AC1757-Y1757*AD1754-AA1757*AD1757</f>
        <v>0</v>
      </c>
      <c r="AI1757" s="9">
        <f t="shared" ref="AI1757" si="7944">(X1757*AD1754+Y1757*AC1754+Z1757*AD1757+AA1757*AC1757)</f>
        <v>21.920711398994758</v>
      </c>
      <c r="AJ1757" s="2">
        <f t="shared" ref="AJ1757" si="7945">X1757*AE1754+Z1757*AE1757-Y1757*AF1754-AA1757*AF1757</f>
        <v>-86.067614395794166</v>
      </c>
      <c r="AK1757" s="8">
        <f t="shared" ref="AK1757" si="7946">(X1757*AF1754+Y1757*AE1754+Z1757*AF1757+AA1757*AE1757)</f>
        <v>0</v>
      </c>
      <c r="AM1757" s="45">
        <f t="shared" ref="AM1757" si="7947">(180/PI())*ATAN(-1*(($AH$9*AJ1754+AL1754+$AH$9*AJ1757+AL1757)/($AH$9*AI1754+AK1754+$AH$9*AI1757+AK1757)))</f>
        <v>63.006404693110497</v>
      </c>
      <c r="AO1757" s="206">
        <f t="shared" ref="AO1757" si="7948">20*LOG(((($AH$9*AH1754+AJ1754-$AH$9*AH1757-AJ1757)^2+($AH$9*AI1754+AK1754-$AH$9*AI1757-AK1757)^2)/(($AH$9*AH1754+AJ1754+$AH$9*AH1757+AJ1757)^2+($AH$9*AI1754+AK1754+$AH$9*AI1757+AK1757)^2))^0.5)</f>
        <v>-2.0681392646402395E-3</v>
      </c>
      <c r="AP1757" s="33"/>
      <c r="AQ1757" s="32"/>
      <c r="AR1757" s="32"/>
      <c r="AS1757" s="32"/>
      <c r="AT1757" s="32"/>
    </row>
    <row r="1758" spans="2:46" ht="18.649999999999999" customHeight="1">
      <c r="AO1758" s="33"/>
      <c r="AP1758" s="33"/>
    </row>
    <row r="1759" spans="2:46" ht="18.649999999999999" customHeight="1" thickBot="1">
      <c r="D1759" s="22" t="s">
        <v>80</v>
      </c>
      <c r="E1759" s="22"/>
      <c r="F1759" s="22"/>
      <c r="G1759" s="22"/>
      <c r="H1759" s="22"/>
      <c r="I1759" s="22" t="s">
        <v>81</v>
      </c>
      <c r="J1759" s="22"/>
      <c r="K1759" s="22"/>
      <c r="L1759" s="22"/>
      <c r="M1759" s="23"/>
      <c r="N1759" s="23"/>
      <c r="O1759" s="24" t="s">
        <v>82</v>
      </c>
      <c r="P1759" s="23"/>
      <c r="Q1759" s="23"/>
      <c r="R1759" s="23"/>
      <c r="S1759" s="22"/>
      <c r="T1759" s="22" t="s">
        <v>83</v>
      </c>
      <c r="U1759" s="23"/>
      <c r="V1759" s="23"/>
      <c r="W1759" s="23"/>
      <c r="X1759" s="23"/>
      <c r="Y1759" s="24" t="s">
        <v>84</v>
      </c>
      <c r="Z1759" s="23"/>
      <c r="AA1759" s="23"/>
      <c r="AB1759" s="23"/>
      <c r="AC1759" s="24" t="s">
        <v>85</v>
      </c>
      <c r="AD1759" s="22"/>
      <c r="AE1759" s="22"/>
      <c r="AF1759" s="22"/>
      <c r="AG1759" s="22"/>
      <c r="AH1759" s="23"/>
      <c r="AI1759" s="24" t="s">
        <v>86</v>
      </c>
      <c r="AJ1759" s="23"/>
      <c r="AK1759" s="23"/>
      <c r="AL1759" s="22"/>
    </row>
    <row r="1760" spans="2:46" ht="18.649999999999999" customHeight="1" thickBot="1">
      <c r="B1760" s="11"/>
      <c r="D1760" s="217" t="s">
        <v>55</v>
      </c>
      <c r="E1760" s="218"/>
      <c r="F1760" s="219" t="s">
        <v>56</v>
      </c>
      <c r="G1760" s="220"/>
      <c r="H1760" s="204"/>
      <c r="I1760" s="217" t="s">
        <v>87</v>
      </c>
      <c r="J1760" s="218"/>
      <c r="K1760" s="219" t="s">
        <v>88</v>
      </c>
      <c r="L1760" s="220"/>
      <c r="M1760" s="23"/>
      <c r="N1760" s="213" t="s">
        <v>57</v>
      </c>
      <c r="O1760" s="214"/>
      <c r="P1760" s="215" t="s">
        <v>58</v>
      </c>
      <c r="Q1760" s="216"/>
      <c r="R1760" s="23"/>
      <c r="S1760" s="217" t="s">
        <v>59</v>
      </c>
      <c r="T1760" s="218"/>
      <c r="U1760" s="219" t="s">
        <v>60</v>
      </c>
      <c r="V1760" s="220"/>
      <c r="W1760" s="22"/>
      <c r="X1760" s="213" t="s">
        <v>61</v>
      </c>
      <c r="Y1760" s="214"/>
      <c r="Z1760" s="215" t="s">
        <v>62</v>
      </c>
      <c r="AA1760" s="216"/>
      <c r="AB1760" s="22"/>
      <c r="AC1760" s="217" t="s">
        <v>63</v>
      </c>
      <c r="AD1760" s="218"/>
      <c r="AE1760" s="219" t="s">
        <v>89</v>
      </c>
      <c r="AF1760" s="220"/>
      <c r="AG1760" s="22"/>
      <c r="AH1760" s="213" t="s">
        <v>64</v>
      </c>
      <c r="AI1760" s="214"/>
      <c r="AJ1760" s="215" t="s">
        <v>65</v>
      </c>
      <c r="AK1760" s="216"/>
      <c r="AL1760" s="22"/>
      <c r="AM1760" s="25" t="s">
        <v>2</v>
      </c>
      <c r="AO1760" s="132" t="s">
        <v>41</v>
      </c>
      <c r="AQ1760" s="32"/>
      <c r="AR1760" s="32"/>
      <c r="AS1760" s="32"/>
      <c r="AT1760" s="32"/>
    </row>
    <row r="1761" spans="2:46" ht="18.649999999999999" customHeight="1" thickTop="1" thickBot="1">
      <c r="B1761" s="36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9">
        <f t="shared" ref="L1761" si="7949">IF(0=(1-$J$9*$K$9*$B1761^2),10^14,$B1761*$K$9/(1-$J$9*$K$9*$B1761^2))</f>
        <v>-0.74912954024827116</v>
      </c>
      <c r="N1761" s="1">
        <f t="shared" ref="N1761" si="7950">D1761*I1761+F1761*I1764-E1761*J1761-G1761*J1764</f>
        <v>1</v>
      </c>
      <c r="O1761" s="9">
        <f t="shared" ref="O1761" si="7951">(D1761*J1761+E1761*I1761+F1761*J1764+G1761*I1764)</f>
        <v>0</v>
      </c>
      <c r="P1761" s="2">
        <f t="shared" ref="P1761" si="7952">D1761*K1761+F1761*K1764-E1761*L1761-G1761*L1764</f>
        <v>0</v>
      </c>
      <c r="Q1761" s="8">
        <f t="shared" ref="Q1761" si="7953">(D1761*L1761+E1761*K1761+F1761*L1764+G1761*K1764)</f>
        <v>-0.74912954024827116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7954">N1761*S1761+P1761*S1764-O1761*T1761-Q1761*T1764</f>
        <v>5.5658109031032321</v>
      </c>
      <c r="Y1761" s="9">
        <f t="shared" ref="Y1761" si="7955">(N1761*T1761+O1761*S1761+P1761*T1764+Q1761*S1764)</f>
        <v>0</v>
      </c>
      <c r="Z1761" s="2">
        <f t="shared" ref="Z1761" si="7956">N1761*U1761+P1761*U1764-O1761*V1761-Q1761*V1764</f>
        <v>0</v>
      </c>
      <c r="AA1761" s="8">
        <f t="shared" ref="AA1761" si="7957">(N1761*V1761+O1761*U1761+P1761*V1764+Q1761*U1764)</f>
        <v>-0.74912954024827116</v>
      </c>
      <c r="AB1761" s="22"/>
      <c r="AC1761" s="1">
        <v>1</v>
      </c>
      <c r="AD1761" s="9">
        <v>0</v>
      </c>
      <c r="AE1761" s="2">
        <v>0</v>
      </c>
      <c r="AF1761" s="9">
        <f t="shared" ref="AF1761" si="7958">$B1761*$AE$9</f>
        <v>4.0858775999999999</v>
      </c>
      <c r="AH1761" s="1">
        <f t="shared" ref="AH1761" si="7959">X1761*AC1761+Z1761*AC1764-Y1761*AD1761-AA1761*AD1764</f>
        <v>5.5658109031032321</v>
      </c>
      <c r="AI1761" s="9">
        <f t="shared" ref="AI1761" si="7960">(X1761*AD1761+Y1761*AC1761+Z1761*AD1764+AA1761*AC1764)</f>
        <v>0</v>
      </c>
      <c r="AJ1761" s="2">
        <f t="shared" ref="AJ1761" si="7961">X1761*AE1761+Z1761*AE1764-Y1761*AF1761-AA1761*AF1764</f>
        <v>0</v>
      </c>
      <c r="AK1761" s="8">
        <f t="shared" ref="AK1761" si="7962">(X1761*AF1761+Y1761*AE1761+Z1761*AF1764+AA1761*AE1764)</f>
        <v>21.992092554576992</v>
      </c>
      <c r="AM1761" s="26">
        <f t="shared" ref="AM1761" si="7963">20*LOG((2*$AH$9)/(($AH$9*AH1761+AJ1761+$AH$9*AH1764+AJ1764)^2+($AH$9*AI1761+AK1761+$AH$9*AI1764+AK1764)^2)^0.5)</f>
        <v>-33.283847721500578</v>
      </c>
      <c r="AO1761" s="133">
        <f t="shared" ref="AO1761" si="7964">((AI1761^2+AJ1761^2+AK1761^2+AL1761^2)/(AI1764^2+AJ1764^2+AK1764^2+AL1764^2))^0.5</f>
        <v>0.24582574633406301</v>
      </c>
      <c r="AP1761" s="13"/>
      <c r="AQ1761" s="32"/>
      <c r="AR1761" s="32"/>
      <c r="AS1761" s="32"/>
      <c r="AT1761" s="32"/>
    </row>
    <row r="1762" spans="2:46" ht="18.649999999999999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O1762" s="134"/>
      <c r="AP1762" s="33"/>
      <c r="AQ1762" s="32"/>
      <c r="AR1762" s="32"/>
      <c r="AS1762" s="32"/>
      <c r="AT1762" s="32"/>
    </row>
    <row r="1763" spans="2:46" ht="18.649999999999999" customHeight="1" thickBot="1">
      <c r="D1763" s="209" t="s">
        <v>66</v>
      </c>
      <c r="E1763" s="210"/>
      <c r="F1763" s="211" t="s">
        <v>67</v>
      </c>
      <c r="G1763" s="212"/>
      <c r="H1763" s="204"/>
      <c r="I1763" s="209" t="s">
        <v>68</v>
      </c>
      <c r="J1763" s="210"/>
      <c r="K1763" s="211" t="s">
        <v>69</v>
      </c>
      <c r="L1763" s="212"/>
      <c r="N1763" s="213" t="s">
        <v>70</v>
      </c>
      <c r="O1763" s="214"/>
      <c r="P1763" s="215" t="s">
        <v>71</v>
      </c>
      <c r="Q1763" s="216"/>
      <c r="S1763" s="209" t="s">
        <v>72</v>
      </c>
      <c r="T1763" s="210"/>
      <c r="U1763" s="211" t="s">
        <v>73</v>
      </c>
      <c r="V1763" s="212"/>
      <c r="W1763" s="22"/>
      <c r="X1763" s="213" t="s">
        <v>74</v>
      </c>
      <c r="Y1763" s="214"/>
      <c r="Z1763" s="215" t="s">
        <v>75</v>
      </c>
      <c r="AA1763" s="216"/>
      <c r="AB1763" s="22"/>
      <c r="AC1763" s="209" t="s">
        <v>76</v>
      </c>
      <c r="AD1763" s="210"/>
      <c r="AE1763" s="211" t="s">
        <v>77</v>
      </c>
      <c r="AF1763" s="212"/>
      <c r="AG1763" s="22"/>
      <c r="AH1763" s="213" t="s">
        <v>78</v>
      </c>
      <c r="AI1763" s="214"/>
      <c r="AJ1763" s="215" t="s">
        <v>79</v>
      </c>
      <c r="AK1763" s="216"/>
      <c r="AL1763" s="22"/>
      <c r="AM1763" s="44" t="s">
        <v>6</v>
      </c>
      <c r="AO1763" s="135" t="s">
        <v>42</v>
      </c>
      <c r="AP1763" s="33"/>
      <c r="AQ1763" s="32"/>
      <c r="AR1763" s="32"/>
      <c r="AS1763" s="32"/>
      <c r="AT1763" s="32"/>
    </row>
    <row r="1764" spans="2:46" ht="18.649999999999999" customHeight="1" thickTop="1" thickBot="1">
      <c r="D1764" s="1">
        <v>0</v>
      </c>
      <c r="E1764" s="8">
        <f t="shared" ref="E1764" si="7965">$E$9*$B1761</f>
        <v>2.8562184000000004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7966">D1764*I1761+F1764*I1764-E1764*J1761-G1764*J1764</f>
        <v>0</v>
      </c>
      <c r="O1764" s="9">
        <f t="shared" ref="O1764" si="7967">(D1764*J1761+E1764*I1761+F1764*J1764+G1764*I1764)</f>
        <v>2.8562184000000004</v>
      </c>
      <c r="P1764" s="2">
        <f t="shared" ref="P1764" si="7968">D1764*K1761+F1764*K1764-E1764*L1761-G1764*L1764</f>
        <v>3.1396775768406529</v>
      </c>
      <c r="Q1764" s="8">
        <f t="shared" ref="Q1764" si="7969">(D1764*L1761+E1764*K1761+F1764*L1764+G1764*K1764)</f>
        <v>0</v>
      </c>
      <c r="S1764" s="1">
        <v>0</v>
      </c>
      <c r="T1764" s="8">
        <f t="shared" ref="T1764" si="7970">$T$9*$B1761</f>
        <v>6.0948215999999995</v>
      </c>
      <c r="U1764" s="2">
        <v>1</v>
      </c>
      <c r="V1764" s="8">
        <v>0</v>
      </c>
      <c r="X1764" s="1">
        <f t="shared" ref="X1764" si="7971">N1764*S1761+P1764*S1764-O1764*T1761-Q1764*T1764</f>
        <v>0</v>
      </c>
      <c r="Y1764" s="9">
        <f t="shared" ref="Y1764" si="7972">(N1764*T1761+O1764*S1761+P1764*T1764+Q1764*S1764)</f>
        <v>21.991993112364067</v>
      </c>
      <c r="Z1764" s="2">
        <f t="shared" ref="Z1764" si="7973">N1764*U1761+P1764*U1764-O1764*V1761-Q1764*V1764</f>
        <v>3.1396775768406529</v>
      </c>
      <c r="AA1764" s="8">
        <f t="shared" ref="AA1764" si="7974">(N1764*V1761+O1764*U1761+P1764*V1764+Q1764*U1764)</f>
        <v>0</v>
      </c>
      <c r="AB1764" s="22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7975">X1764*AC1761+Z1764*AC1764-Y1764*AD1761-AA1764*AD1764</f>
        <v>0</v>
      </c>
      <c r="AI1764" s="9">
        <f t="shared" ref="AI1764" si="7976">(X1764*AD1761+Y1764*AC1761+Z1764*AD1764+AA1764*AC1764)</f>
        <v>21.991993112364067</v>
      </c>
      <c r="AJ1764" s="2">
        <f t="shared" ref="AJ1764" si="7977">X1764*AE1761+Z1764*AE1764-Y1764*AF1761-AA1764*AF1764</f>
        <v>-86.716914460321973</v>
      </c>
      <c r="AK1764" s="8">
        <f t="shared" ref="AK1764" si="7978">(X1764*AF1761+Y1764*AE1761+Z1764*AF1764+AA1764*AE1764)</f>
        <v>0</v>
      </c>
      <c r="AM1764" s="45">
        <f t="shared" ref="AM1764" si="7979">(180/PI())*ATAN(-1*(($AH$9*AJ1761+AL1761+$AH$9*AJ1764+AL1764)/($AH$9*AI1761+AK1761+$AH$9*AI1764+AK1764)))</f>
        <v>63.105210831483539</v>
      </c>
      <c r="AO1764" s="206">
        <f t="shared" ref="AO1764" si="7980">20*LOG(((($AH$9*AH1761+AJ1761-$AH$9*AH1764-AJ1764)^2+($AH$9*AI1761+AK1761-$AH$9*AI1764-AK1764)^2)/(($AH$9*AH1761+AJ1761+$AH$9*AH1764+AJ1764)^2+($AH$9*AI1761+AK1761+$AH$9*AI1764+AK1764)^2))^0.5)</f>
        <v>-2.0393957266483156E-3</v>
      </c>
      <c r="AP1764" s="33"/>
      <c r="AQ1764" s="32"/>
      <c r="AR1764" s="32"/>
      <c r="AS1764" s="32"/>
      <c r="AT1764" s="32"/>
    </row>
    <row r="1765" spans="2:46" ht="18.649999999999999" customHeight="1">
      <c r="AO1765" s="33"/>
      <c r="AP1765" s="33"/>
    </row>
    <row r="1766" spans="2:46" ht="18.649999999999999" customHeight="1" thickBot="1">
      <c r="D1766" s="22" t="s">
        <v>80</v>
      </c>
      <c r="E1766" s="22"/>
      <c r="F1766" s="22"/>
      <c r="G1766" s="22"/>
      <c r="H1766" s="22"/>
      <c r="I1766" s="22" t="s">
        <v>81</v>
      </c>
      <c r="J1766" s="22"/>
      <c r="K1766" s="22"/>
      <c r="L1766" s="22"/>
      <c r="M1766" s="23"/>
      <c r="N1766" s="23"/>
      <c r="O1766" s="24" t="s">
        <v>82</v>
      </c>
      <c r="P1766" s="23"/>
      <c r="Q1766" s="23"/>
      <c r="R1766" s="23"/>
      <c r="S1766" s="22"/>
      <c r="T1766" s="22" t="s">
        <v>83</v>
      </c>
      <c r="U1766" s="23"/>
      <c r="V1766" s="23"/>
      <c r="W1766" s="23"/>
      <c r="X1766" s="23"/>
      <c r="Y1766" s="24" t="s">
        <v>84</v>
      </c>
      <c r="Z1766" s="23"/>
      <c r="AA1766" s="23"/>
      <c r="AB1766" s="23"/>
      <c r="AC1766" s="24" t="s">
        <v>85</v>
      </c>
      <c r="AD1766" s="22"/>
      <c r="AE1766" s="22"/>
      <c r="AF1766" s="22"/>
      <c r="AG1766" s="22"/>
      <c r="AH1766" s="23"/>
      <c r="AI1766" s="24" t="s">
        <v>86</v>
      </c>
      <c r="AJ1766" s="23"/>
      <c r="AK1766" s="23"/>
      <c r="AL1766" s="22"/>
    </row>
    <row r="1767" spans="2:46" ht="18.649999999999999" customHeight="1" thickBot="1">
      <c r="B1767" s="11"/>
      <c r="D1767" s="217" t="s">
        <v>55</v>
      </c>
      <c r="E1767" s="218"/>
      <c r="F1767" s="219" t="s">
        <v>56</v>
      </c>
      <c r="G1767" s="220"/>
      <c r="H1767" s="204"/>
      <c r="I1767" s="217" t="s">
        <v>87</v>
      </c>
      <c r="J1767" s="218"/>
      <c r="K1767" s="219" t="s">
        <v>88</v>
      </c>
      <c r="L1767" s="220"/>
      <c r="M1767" s="23"/>
      <c r="N1767" s="213" t="s">
        <v>57</v>
      </c>
      <c r="O1767" s="214"/>
      <c r="P1767" s="215" t="s">
        <v>58</v>
      </c>
      <c r="Q1767" s="216"/>
      <c r="R1767" s="23"/>
      <c r="S1767" s="217" t="s">
        <v>59</v>
      </c>
      <c r="T1767" s="218"/>
      <c r="U1767" s="219" t="s">
        <v>60</v>
      </c>
      <c r="V1767" s="220"/>
      <c r="W1767" s="22"/>
      <c r="X1767" s="213" t="s">
        <v>61</v>
      </c>
      <c r="Y1767" s="214"/>
      <c r="Z1767" s="215" t="s">
        <v>62</v>
      </c>
      <c r="AA1767" s="216"/>
      <c r="AB1767" s="22"/>
      <c r="AC1767" s="217" t="s">
        <v>63</v>
      </c>
      <c r="AD1767" s="218"/>
      <c r="AE1767" s="219" t="s">
        <v>89</v>
      </c>
      <c r="AF1767" s="220"/>
      <c r="AG1767" s="22"/>
      <c r="AH1767" s="213" t="s">
        <v>64</v>
      </c>
      <c r="AI1767" s="214"/>
      <c r="AJ1767" s="215" t="s">
        <v>65</v>
      </c>
      <c r="AK1767" s="216"/>
      <c r="AL1767" s="22"/>
      <c r="AM1767" s="25" t="s">
        <v>2</v>
      </c>
      <c r="AO1767" s="132" t="s">
        <v>41</v>
      </c>
      <c r="AQ1767" s="32"/>
      <c r="AR1767" s="32"/>
      <c r="AS1767" s="32"/>
      <c r="AT1767" s="32"/>
    </row>
    <row r="1768" spans="2:46" ht="18.649999999999999" customHeight="1" thickTop="1" thickBot="1">
      <c r="B1768" s="36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9">
        <f t="shared" ref="L1768" si="7981">IF(0=(1-$J$9*$K$9*$B1768^2),10^14,$B1768*$K$9/(1-$J$9*$K$9*$B1768^2))</f>
        <v>-0.74526319748894077</v>
      </c>
      <c r="N1768" s="1">
        <f t="shared" ref="N1768" si="7982">D1768*I1768+F1768*I1771-E1768*J1768-G1768*J1771</f>
        <v>1</v>
      </c>
      <c r="O1768" s="9">
        <f t="shared" ref="O1768" si="7983">(D1768*J1768+E1768*I1768+F1768*J1771+G1768*I1771)</f>
        <v>0</v>
      </c>
      <c r="P1768" s="2">
        <f t="shared" ref="P1768" si="7984">D1768*K1768+F1768*K1771-E1768*L1768-G1768*L1771</f>
        <v>0</v>
      </c>
      <c r="Q1768" s="8">
        <f t="shared" ref="Q1768" si="7985">(D1768*L1768+E1768*K1768+F1768*L1771+G1768*K1771)</f>
        <v>-0.74526319748894077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7986">N1768*S1768+P1768*S1771-O1768*T1768-Q1768*T1771</f>
        <v>5.5602710203824897</v>
      </c>
      <c r="Y1768" s="9">
        <f t="shared" ref="Y1768" si="7987">(N1768*T1768+O1768*S1768+P1768*T1771+Q1768*S1771)</f>
        <v>0</v>
      </c>
      <c r="Z1768" s="2">
        <f t="shared" ref="Z1768" si="7988">N1768*U1768+P1768*U1771-O1768*V1768-Q1768*V1771</f>
        <v>0</v>
      </c>
      <c r="AA1768" s="8">
        <f t="shared" ref="AA1768" si="7989">(N1768*V1768+O1768*U1768+P1768*V1771+Q1768*U1771)</f>
        <v>-0.74526319748894077</v>
      </c>
      <c r="AB1768" s="22"/>
      <c r="AC1768" s="1">
        <v>1</v>
      </c>
      <c r="AD1768" s="9">
        <v>0</v>
      </c>
      <c r="AE1768" s="2">
        <v>0</v>
      </c>
      <c r="AF1768" s="9">
        <f t="shared" ref="AF1768" si="7990">$B1768*$AE$9</f>
        <v>4.1020913999999999</v>
      </c>
      <c r="AH1768" s="1">
        <f t="shared" ref="AH1768" si="7991">X1768*AC1768+Z1768*AC1771-Y1768*AD1768-AA1768*AD1771</f>
        <v>5.5602710203824897</v>
      </c>
      <c r="AI1768" s="9">
        <f t="shared" ref="AI1768" si="7992">(X1768*AD1768+Y1768*AC1768+Z1768*AD1771+AA1768*AC1771)</f>
        <v>0</v>
      </c>
      <c r="AJ1768" s="2">
        <f t="shared" ref="AJ1768" si="7993">X1768*AE1768+Z1768*AE1771-Y1768*AF1768-AA1768*AF1771</f>
        <v>0</v>
      </c>
      <c r="AK1768" s="8">
        <f t="shared" ref="AK1768" si="7994">(X1768*AF1768+Y1768*AE1768+Z1768*AF1771+AA1768*AE1771)</f>
        <v>22.063476736891293</v>
      </c>
      <c r="AM1768" s="26">
        <f t="shared" ref="AM1768" si="7995">20*LOG((2*$AH$9)/(($AH$9*AH1768+AJ1768+$AH$9*AH1771+AJ1771)^2+($AH$9*AI1768+AK1768+$AH$9*AI1771+AK1771)^2)^0.5)</f>
        <v>-33.344453195360032</v>
      </c>
      <c r="AO1768" s="133">
        <f t="shared" ref="AO1768" si="7996">((AI1768^2+AJ1768^2+AK1768^2+AL1768^2)/(AI1771^2+AJ1771^2+AK1771^2+AL1771^2))^0.5</f>
        <v>0.24484585813300119</v>
      </c>
      <c r="AP1768" s="13"/>
      <c r="AQ1768" s="32"/>
      <c r="AR1768" s="32"/>
      <c r="AS1768" s="32"/>
      <c r="AT1768" s="32"/>
    </row>
    <row r="1769" spans="2:46" ht="18.649999999999999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O1769" s="134"/>
      <c r="AP1769" s="33"/>
      <c r="AQ1769" s="32"/>
      <c r="AR1769" s="32"/>
      <c r="AS1769" s="32"/>
      <c r="AT1769" s="32"/>
    </row>
    <row r="1770" spans="2:46" ht="18.649999999999999" customHeight="1" thickBot="1">
      <c r="D1770" s="209" t="s">
        <v>66</v>
      </c>
      <c r="E1770" s="210"/>
      <c r="F1770" s="211" t="s">
        <v>67</v>
      </c>
      <c r="G1770" s="212"/>
      <c r="H1770" s="204"/>
      <c r="I1770" s="209" t="s">
        <v>68</v>
      </c>
      <c r="J1770" s="210"/>
      <c r="K1770" s="211" t="s">
        <v>69</v>
      </c>
      <c r="L1770" s="212"/>
      <c r="N1770" s="213" t="s">
        <v>70</v>
      </c>
      <c r="O1770" s="214"/>
      <c r="P1770" s="215" t="s">
        <v>71</v>
      </c>
      <c r="Q1770" s="216"/>
      <c r="S1770" s="209" t="s">
        <v>72</v>
      </c>
      <c r="T1770" s="210"/>
      <c r="U1770" s="211" t="s">
        <v>73</v>
      </c>
      <c r="V1770" s="212"/>
      <c r="W1770" s="22"/>
      <c r="X1770" s="213" t="s">
        <v>74</v>
      </c>
      <c r="Y1770" s="214"/>
      <c r="Z1770" s="215" t="s">
        <v>75</v>
      </c>
      <c r="AA1770" s="216"/>
      <c r="AB1770" s="22"/>
      <c r="AC1770" s="209" t="s">
        <v>76</v>
      </c>
      <c r="AD1770" s="210"/>
      <c r="AE1770" s="211" t="s">
        <v>77</v>
      </c>
      <c r="AF1770" s="212"/>
      <c r="AG1770" s="22"/>
      <c r="AH1770" s="213" t="s">
        <v>78</v>
      </c>
      <c r="AI1770" s="214"/>
      <c r="AJ1770" s="215" t="s">
        <v>79</v>
      </c>
      <c r="AK1770" s="216"/>
      <c r="AL1770" s="22"/>
      <c r="AM1770" s="44" t="s">
        <v>6</v>
      </c>
      <c r="AO1770" s="135" t="s">
        <v>42</v>
      </c>
      <c r="AP1770" s="33"/>
      <c r="AQ1770" s="32"/>
      <c r="AR1770" s="32"/>
      <c r="AS1770" s="32"/>
      <c r="AT1770" s="32"/>
    </row>
    <row r="1771" spans="2:46" ht="18.649999999999999" customHeight="1" thickTop="1" thickBot="1">
      <c r="D1771" s="1">
        <v>0</v>
      </c>
      <c r="E1771" s="8">
        <f t="shared" ref="E1771" si="7997">$E$9*$B1768</f>
        <v>2.8675526000000002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7998">D1771*I1768+F1771*I1771-E1771*J1768-G1771*J1771</f>
        <v>0</v>
      </c>
      <c r="O1771" s="9">
        <f t="shared" ref="O1771" si="7999">(D1771*J1768+E1771*I1768+F1771*J1771+G1771*I1771)</f>
        <v>2.8675526000000002</v>
      </c>
      <c r="P1771" s="2">
        <f t="shared" ref="P1771" si="8000">D1771*K1768+F1771*K1771-E1771*L1768-G1771*L1771</f>
        <v>3.1370814196437258</v>
      </c>
      <c r="Q1771" s="8">
        <f t="shared" ref="Q1771" si="8001">(D1771*L1768+E1771*K1768+F1771*L1771+G1771*K1771)</f>
        <v>0</v>
      </c>
      <c r="S1771" s="1">
        <v>0</v>
      </c>
      <c r="T1771" s="8">
        <f t="shared" ref="T1771" si="8002">$T$9*$B1768</f>
        <v>6.1190073999999992</v>
      </c>
      <c r="U1771" s="2">
        <v>1</v>
      </c>
      <c r="V1771" s="8">
        <v>0</v>
      </c>
      <c r="X1771" s="1">
        <f t="shared" ref="X1771" si="8003">N1771*S1768+P1771*S1771-O1771*T1768-Q1771*T1771</f>
        <v>0</v>
      </c>
      <c r="Y1771" s="9">
        <f t="shared" ref="Y1771" si="8004">(N1771*T1768+O1771*S1768+P1771*T1771+Q1771*S1771)</f>
        <v>22.063377021202459</v>
      </c>
      <c r="Z1771" s="2">
        <f t="shared" ref="Z1771" si="8005">N1771*U1768+P1771*U1771-O1771*V1768-Q1771*V1771</f>
        <v>3.1370814196437258</v>
      </c>
      <c r="AA1771" s="8">
        <f t="shared" ref="AA1771" si="8006">(N1771*V1768+O1771*U1768+P1771*V1771+Q1771*U1771)</f>
        <v>0</v>
      </c>
      <c r="AB1771" s="22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8007">X1771*AC1768+Z1771*AC1771-Y1771*AD1768-AA1771*AD1771</f>
        <v>0</v>
      </c>
      <c r="AI1771" s="9">
        <f t="shared" ref="AI1771" si="8008">(X1771*AD1768+Y1771*AC1768+Z1771*AD1771+AA1771*AC1771)</f>
        <v>22.063377021202459</v>
      </c>
      <c r="AJ1771" s="2">
        <f t="shared" ref="AJ1771" si="8009">X1771*AE1768+Z1771*AE1771-Y1771*AF1768-AA1771*AF1771</f>
        <v>-87.368907713988506</v>
      </c>
      <c r="AK1771" s="8">
        <f t="shared" ref="AK1771" si="8010">(X1771*AF1768+Y1771*AE1768+Z1771*AF1771+AA1771*AE1771)</f>
        <v>0</v>
      </c>
      <c r="AM1771" s="45">
        <f t="shared" ref="AM1771" si="8011">(180/PI())*ATAN(-1*(($AH$9*AJ1768+AL1768+$AH$9*AJ1771+AL1771)/($AH$9*AI1768+AK1768+$AH$9*AI1771+AK1771)))</f>
        <v>63.203321587718747</v>
      </c>
      <c r="AO1771" s="206">
        <f t="shared" ref="AO1771" si="8012">20*LOG(((($AH$9*AH1768+AJ1768-$AH$9*AH1771-AJ1771)^2+($AH$9*AI1768+AK1768-$AH$9*AI1771-AK1771)^2)/(($AH$9*AH1768+AJ1768+$AH$9*AH1771+AJ1771)^2+($AH$9*AI1768+AK1768+$AH$9*AI1771+AK1771)^2))^0.5)</f>
        <v>-2.0111272207155428E-3</v>
      </c>
      <c r="AP1771" s="33"/>
      <c r="AQ1771" s="32"/>
      <c r="AR1771" s="32"/>
      <c r="AS1771" s="32"/>
      <c r="AT1771" s="32"/>
    </row>
    <row r="1772" spans="2:46" ht="18.649999999999999" customHeight="1">
      <c r="AO1772" s="33"/>
      <c r="AP1772" s="33"/>
    </row>
    <row r="1773" spans="2:46" ht="18.649999999999999" customHeight="1" thickBot="1">
      <c r="D1773" s="22" t="s">
        <v>80</v>
      </c>
      <c r="E1773" s="22"/>
      <c r="F1773" s="22"/>
      <c r="G1773" s="22"/>
      <c r="H1773" s="22"/>
      <c r="I1773" s="22" t="s">
        <v>81</v>
      </c>
      <c r="J1773" s="22"/>
      <c r="K1773" s="22"/>
      <c r="L1773" s="22"/>
      <c r="M1773" s="23"/>
      <c r="N1773" s="23"/>
      <c r="O1773" s="24" t="s">
        <v>82</v>
      </c>
      <c r="P1773" s="23"/>
      <c r="Q1773" s="23"/>
      <c r="R1773" s="23"/>
      <c r="S1773" s="22"/>
      <c r="T1773" s="22" t="s">
        <v>83</v>
      </c>
      <c r="U1773" s="23"/>
      <c r="V1773" s="23"/>
      <c r="W1773" s="23"/>
      <c r="X1773" s="23"/>
      <c r="Y1773" s="24" t="s">
        <v>84</v>
      </c>
      <c r="Z1773" s="23"/>
      <c r="AA1773" s="23"/>
      <c r="AB1773" s="23"/>
      <c r="AC1773" s="24" t="s">
        <v>85</v>
      </c>
      <c r="AD1773" s="22"/>
      <c r="AE1773" s="22"/>
      <c r="AF1773" s="22"/>
      <c r="AG1773" s="22"/>
      <c r="AH1773" s="23"/>
      <c r="AI1773" s="24" t="s">
        <v>86</v>
      </c>
      <c r="AJ1773" s="23"/>
      <c r="AK1773" s="23"/>
      <c r="AL1773" s="22"/>
    </row>
    <row r="1774" spans="2:46" ht="18.649999999999999" customHeight="1" thickBot="1">
      <c r="B1774" s="11"/>
      <c r="D1774" s="217" t="s">
        <v>55</v>
      </c>
      <c r="E1774" s="218"/>
      <c r="F1774" s="219" t="s">
        <v>56</v>
      </c>
      <c r="G1774" s="220"/>
      <c r="H1774" s="204"/>
      <c r="I1774" s="217" t="s">
        <v>87</v>
      </c>
      <c r="J1774" s="218"/>
      <c r="K1774" s="219" t="s">
        <v>88</v>
      </c>
      <c r="L1774" s="220"/>
      <c r="M1774" s="23"/>
      <c r="N1774" s="213" t="s">
        <v>57</v>
      </c>
      <c r="O1774" s="214"/>
      <c r="P1774" s="215" t="s">
        <v>58</v>
      </c>
      <c r="Q1774" s="216"/>
      <c r="R1774" s="23"/>
      <c r="S1774" s="217" t="s">
        <v>59</v>
      </c>
      <c r="T1774" s="218"/>
      <c r="U1774" s="219" t="s">
        <v>60</v>
      </c>
      <c r="V1774" s="220"/>
      <c r="W1774" s="22"/>
      <c r="X1774" s="213" t="s">
        <v>61</v>
      </c>
      <c r="Y1774" s="214"/>
      <c r="Z1774" s="215" t="s">
        <v>62</v>
      </c>
      <c r="AA1774" s="216"/>
      <c r="AB1774" s="22"/>
      <c r="AC1774" s="217" t="s">
        <v>63</v>
      </c>
      <c r="AD1774" s="218"/>
      <c r="AE1774" s="219" t="s">
        <v>89</v>
      </c>
      <c r="AF1774" s="220"/>
      <c r="AG1774" s="22"/>
      <c r="AH1774" s="213" t="s">
        <v>64</v>
      </c>
      <c r="AI1774" s="214"/>
      <c r="AJ1774" s="215" t="s">
        <v>65</v>
      </c>
      <c r="AK1774" s="216"/>
      <c r="AL1774" s="22"/>
      <c r="AM1774" s="25" t="s">
        <v>2</v>
      </c>
      <c r="AO1774" s="132" t="s">
        <v>41</v>
      </c>
      <c r="AQ1774" s="32"/>
      <c r="AR1774" s="32"/>
      <c r="AS1774" s="32"/>
      <c r="AT1774" s="32"/>
    </row>
    <row r="1775" spans="2:46" ht="18.649999999999999" customHeight="1" thickTop="1" thickBot="1">
      <c r="B1775" s="36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9">
        <f t="shared" ref="L1775" si="8013">IF(0=(1-$J$9*$K$9*$B1775^2),10^14,$B1775*$K$9/(1-$J$9*$K$9*$B1775^2))</f>
        <v>-0.74144007572489234</v>
      </c>
      <c r="N1775" s="1">
        <f t="shared" ref="N1775" si="8014">D1775*I1775+F1775*I1778-E1775*J1775-G1775*J1778</f>
        <v>1</v>
      </c>
      <c r="O1775" s="9">
        <f t="shared" ref="O1775" si="8015">(D1775*J1775+E1775*I1775+F1775*J1778+G1775*I1778)</f>
        <v>0</v>
      </c>
      <c r="P1775" s="2">
        <f t="shared" ref="P1775" si="8016">D1775*K1775+F1775*K1778-E1775*L1775-G1775*L1778</f>
        <v>0</v>
      </c>
      <c r="Q1775" s="8">
        <f t="shared" ref="Q1775" si="8017">(D1775*L1775+E1775*K1775+F1775*L1778+G1775*K1778)</f>
        <v>-0.74144007572489234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8018">N1775*S1775+P1775*S1778-O1775*T1775-Q1775*T1778</f>
        <v>5.5548096314006434</v>
      </c>
      <c r="Y1775" s="9">
        <f t="shared" ref="Y1775" si="8019">(N1775*T1775+O1775*S1775+P1775*T1778+Q1775*S1778)</f>
        <v>0</v>
      </c>
      <c r="Z1775" s="2">
        <f t="shared" ref="Z1775" si="8020">N1775*U1775+P1775*U1778-O1775*V1775-Q1775*V1778</f>
        <v>0</v>
      </c>
      <c r="AA1775" s="8">
        <f t="shared" ref="AA1775" si="8021">(N1775*V1775+O1775*U1775+P1775*V1778+Q1775*U1778)</f>
        <v>-0.74144007572489234</v>
      </c>
      <c r="AB1775" s="22"/>
      <c r="AC1775" s="1">
        <v>1</v>
      </c>
      <c r="AD1775" s="9">
        <v>0</v>
      </c>
      <c r="AE1775" s="2">
        <v>0</v>
      </c>
      <c r="AF1775" s="9">
        <f t="shared" ref="AF1775" si="8022">$B1775*$AE$9</f>
        <v>4.1183052</v>
      </c>
      <c r="AH1775" s="1">
        <f t="shared" ref="AH1775" si="8023">X1775*AC1775+Z1775*AC1778-Y1775*AD1775-AA1775*AD1778</f>
        <v>5.5548096314006434</v>
      </c>
      <c r="AI1775" s="9">
        <f t="shared" ref="AI1775" si="8024">(X1775*AD1775+Y1775*AC1775+Z1775*AD1778+AA1775*AC1778)</f>
        <v>0</v>
      </c>
      <c r="AJ1775" s="2">
        <f t="shared" ref="AJ1775" si="8025">X1775*AE1775+Z1775*AE1778-Y1775*AF1775-AA1775*AF1778</f>
        <v>0</v>
      </c>
      <c r="AK1775" s="8">
        <f t="shared" ref="AK1775" si="8026">(X1775*AF1775+Y1775*AE1775+Z1775*AF1778+AA1775*AE1778)</f>
        <v>22.13496131428246</v>
      </c>
      <c r="AM1775" s="26">
        <f t="shared" ref="AM1775" si="8027">20*LOG((2*$AH$9)/(($AH$9*AH1775+AJ1775+$AH$9*AH1778+AJ1778)^2+($AH$9*AI1775+AK1775+$AH$9*AI1778+AK1778)^2)^0.5)</f>
        <v>-33.404895911940493</v>
      </c>
      <c r="AO1775" s="133">
        <f t="shared" ref="AO1775" si="8028">((AI1775^2+AJ1775^2+AK1775^2+AL1775^2)/(AI1778^2+AJ1778^2+AK1778^2+AL1778^2))^0.5</f>
        <v>0.24387377902349169</v>
      </c>
      <c r="AP1775" s="13"/>
      <c r="AQ1775" s="32"/>
      <c r="AR1775" s="32"/>
      <c r="AS1775" s="32"/>
      <c r="AT1775" s="32"/>
    </row>
    <row r="1776" spans="2:46" ht="18.649999999999999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O1776" s="134"/>
      <c r="AP1776" s="33"/>
      <c r="AQ1776" s="32"/>
      <c r="AR1776" s="32"/>
      <c r="AS1776" s="32"/>
      <c r="AT1776" s="32"/>
    </row>
    <row r="1777" spans="2:46" ht="18.649999999999999" customHeight="1" thickBot="1">
      <c r="D1777" s="209" t="s">
        <v>66</v>
      </c>
      <c r="E1777" s="210"/>
      <c r="F1777" s="211" t="s">
        <v>67</v>
      </c>
      <c r="G1777" s="212"/>
      <c r="H1777" s="204"/>
      <c r="I1777" s="209" t="s">
        <v>68</v>
      </c>
      <c r="J1777" s="210"/>
      <c r="K1777" s="211" t="s">
        <v>69</v>
      </c>
      <c r="L1777" s="212"/>
      <c r="N1777" s="213" t="s">
        <v>70</v>
      </c>
      <c r="O1777" s="214"/>
      <c r="P1777" s="215" t="s">
        <v>71</v>
      </c>
      <c r="Q1777" s="216"/>
      <c r="S1777" s="209" t="s">
        <v>72</v>
      </c>
      <c r="T1777" s="210"/>
      <c r="U1777" s="211" t="s">
        <v>73</v>
      </c>
      <c r="V1777" s="212"/>
      <c r="W1777" s="22"/>
      <c r="X1777" s="213" t="s">
        <v>74</v>
      </c>
      <c r="Y1777" s="214"/>
      <c r="Z1777" s="215" t="s">
        <v>75</v>
      </c>
      <c r="AA1777" s="216"/>
      <c r="AB1777" s="22"/>
      <c r="AC1777" s="209" t="s">
        <v>76</v>
      </c>
      <c r="AD1777" s="210"/>
      <c r="AE1777" s="211" t="s">
        <v>77</v>
      </c>
      <c r="AF1777" s="212"/>
      <c r="AG1777" s="22"/>
      <c r="AH1777" s="213" t="s">
        <v>78</v>
      </c>
      <c r="AI1777" s="214"/>
      <c r="AJ1777" s="215" t="s">
        <v>79</v>
      </c>
      <c r="AK1777" s="216"/>
      <c r="AL1777" s="22"/>
      <c r="AM1777" s="44" t="s">
        <v>6</v>
      </c>
      <c r="AO1777" s="135" t="s">
        <v>42</v>
      </c>
      <c r="AP1777" s="33"/>
      <c r="AQ1777" s="32"/>
      <c r="AR1777" s="32"/>
      <c r="AS1777" s="32"/>
      <c r="AT1777" s="32"/>
    </row>
    <row r="1778" spans="2:46" ht="18.649999999999999" customHeight="1" thickTop="1" thickBot="1">
      <c r="D1778" s="1">
        <v>0</v>
      </c>
      <c r="E1778" s="8">
        <f t="shared" ref="E1778" si="8029">$E$9*$B1775</f>
        <v>2.8788868000000001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8030">D1778*I1775+F1778*I1778-E1778*J1775-G1778*J1778</f>
        <v>0</v>
      </c>
      <c r="O1778" s="9">
        <f t="shared" ref="O1778" si="8031">(D1778*J1775+E1778*I1775+F1778*J1778+G1778*I1778)</f>
        <v>2.8788868000000001</v>
      </c>
      <c r="P1778" s="2">
        <f t="shared" ref="P1778" si="8032">D1778*K1775+F1778*K1778-E1778*L1775-G1778*L1778</f>
        <v>3.1345220469953929</v>
      </c>
      <c r="Q1778" s="8">
        <f t="shared" ref="Q1778" si="8033">(D1778*L1775+E1778*K1775+F1778*L1778+G1778*K1778)</f>
        <v>0</v>
      </c>
      <c r="S1778" s="1">
        <v>0</v>
      </c>
      <c r="T1778" s="8">
        <f t="shared" ref="T1778" si="8034">$T$9*$B1775</f>
        <v>6.1431931999999998</v>
      </c>
      <c r="U1778" s="2">
        <v>1</v>
      </c>
      <c r="V1778" s="8">
        <v>0</v>
      </c>
      <c r="X1778" s="1">
        <f t="shared" ref="X1778" si="8035">N1778*S1775+P1778*S1778-O1778*T1775-Q1778*T1778</f>
        <v>0</v>
      </c>
      <c r="Y1778" s="9">
        <f t="shared" ref="Y1778" si="8036">(N1778*T1775+O1778*S1775+P1778*T1778+Q1778*S1778)</f>
        <v>22.134861324352176</v>
      </c>
      <c r="Z1778" s="2">
        <f t="shared" ref="Z1778" si="8037">N1778*U1775+P1778*U1778-O1778*V1775-Q1778*V1778</f>
        <v>3.1345220469953929</v>
      </c>
      <c r="AA1778" s="8">
        <f t="shared" ref="AA1778" si="8038">(N1778*V1775+O1778*U1775+P1778*V1778+Q1778*U1778)</f>
        <v>0</v>
      </c>
      <c r="AB1778" s="22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8039">X1778*AC1775+Z1778*AC1778-Y1778*AD1775-AA1778*AD1778</f>
        <v>0</v>
      </c>
      <c r="AI1778" s="9">
        <f t="shared" ref="AI1778" si="8040">(X1778*AD1775+Y1778*AC1775+Z1778*AD1778+AA1778*AC1778)</f>
        <v>22.134861324352176</v>
      </c>
      <c r="AJ1778" s="2">
        <f t="shared" ref="AJ1778" si="8041">X1778*AE1775+Z1778*AE1778-Y1778*AF1775-AA1778*AF1778</f>
        <v>-88.023592446363068</v>
      </c>
      <c r="AK1778" s="8">
        <f t="shared" ref="AK1778" si="8042">(X1778*AF1775+Y1778*AE1775+Z1778*AF1778+AA1778*AE1778)</f>
        <v>0</v>
      </c>
      <c r="AM1778" s="45">
        <f t="shared" ref="AM1778" si="8043">(180/PI())*ATAN(-1*(($AH$9*AJ1775+AL1775+$AH$9*AJ1778+AL1778)/($AH$9*AI1775+AK1775+$AH$9*AI1778+AK1778)))</f>
        <v>63.300744044660597</v>
      </c>
      <c r="AO1778" s="206">
        <f t="shared" ref="AO1778" si="8044">20*LOG(((($AH$9*AH1775+AJ1775-$AH$9*AH1778-AJ1778)^2+($AH$9*AI1775+AK1775-$AH$9*AI1778-AK1778)^2)/(($AH$9*AH1775+AJ1775+$AH$9*AH1778+AJ1778)^2+($AH$9*AI1775+AK1775+$AH$9*AI1778+AK1778)^2))^0.5)</f>
        <v>-1.9833249833010173E-3</v>
      </c>
      <c r="AP1778" s="33"/>
      <c r="AQ1778" s="32"/>
      <c r="AR1778" s="32"/>
      <c r="AS1778" s="32"/>
      <c r="AT1778" s="32"/>
    </row>
    <row r="1779" spans="2:46" ht="18.649999999999999" customHeight="1">
      <c r="AO1779" s="33"/>
      <c r="AP1779" s="33"/>
    </row>
    <row r="1780" spans="2:46" ht="18.649999999999999" customHeight="1" thickBot="1">
      <c r="D1780" s="22" t="s">
        <v>80</v>
      </c>
      <c r="E1780" s="22"/>
      <c r="F1780" s="22"/>
      <c r="G1780" s="22"/>
      <c r="H1780" s="22"/>
      <c r="I1780" s="22" t="s">
        <v>81</v>
      </c>
      <c r="J1780" s="22"/>
      <c r="K1780" s="22"/>
      <c r="L1780" s="22"/>
      <c r="M1780" s="23"/>
      <c r="N1780" s="23"/>
      <c r="O1780" s="24" t="s">
        <v>82</v>
      </c>
      <c r="P1780" s="23"/>
      <c r="Q1780" s="23"/>
      <c r="R1780" s="23"/>
      <c r="S1780" s="22"/>
      <c r="T1780" s="22" t="s">
        <v>83</v>
      </c>
      <c r="U1780" s="23"/>
      <c r="V1780" s="23"/>
      <c r="W1780" s="23"/>
      <c r="X1780" s="23"/>
      <c r="Y1780" s="24" t="s">
        <v>84</v>
      </c>
      <c r="Z1780" s="23"/>
      <c r="AA1780" s="23"/>
      <c r="AB1780" s="23"/>
      <c r="AC1780" s="24" t="s">
        <v>85</v>
      </c>
      <c r="AD1780" s="22"/>
      <c r="AE1780" s="22"/>
      <c r="AF1780" s="22"/>
      <c r="AG1780" s="22"/>
      <c r="AH1780" s="23"/>
      <c r="AI1780" s="24" t="s">
        <v>86</v>
      </c>
      <c r="AJ1780" s="23"/>
      <c r="AK1780" s="23"/>
      <c r="AL1780" s="22"/>
    </row>
    <row r="1781" spans="2:46" ht="18.649999999999999" customHeight="1" thickBot="1">
      <c r="B1781" s="11"/>
      <c r="D1781" s="217" t="s">
        <v>55</v>
      </c>
      <c r="E1781" s="218"/>
      <c r="F1781" s="219" t="s">
        <v>56</v>
      </c>
      <c r="G1781" s="220"/>
      <c r="H1781" s="204"/>
      <c r="I1781" s="217" t="s">
        <v>87</v>
      </c>
      <c r="J1781" s="218"/>
      <c r="K1781" s="219" t="s">
        <v>88</v>
      </c>
      <c r="L1781" s="220"/>
      <c r="M1781" s="23"/>
      <c r="N1781" s="213" t="s">
        <v>57</v>
      </c>
      <c r="O1781" s="214"/>
      <c r="P1781" s="215" t="s">
        <v>58</v>
      </c>
      <c r="Q1781" s="216"/>
      <c r="R1781" s="23"/>
      <c r="S1781" s="217" t="s">
        <v>59</v>
      </c>
      <c r="T1781" s="218"/>
      <c r="U1781" s="219" t="s">
        <v>60</v>
      </c>
      <c r="V1781" s="220"/>
      <c r="W1781" s="22"/>
      <c r="X1781" s="213" t="s">
        <v>61</v>
      </c>
      <c r="Y1781" s="214"/>
      <c r="Z1781" s="215" t="s">
        <v>62</v>
      </c>
      <c r="AA1781" s="216"/>
      <c r="AB1781" s="22"/>
      <c r="AC1781" s="217" t="s">
        <v>63</v>
      </c>
      <c r="AD1781" s="218"/>
      <c r="AE1781" s="219" t="s">
        <v>89</v>
      </c>
      <c r="AF1781" s="220"/>
      <c r="AG1781" s="22"/>
      <c r="AH1781" s="213" t="s">
        <v>64</v>
      </c>
      <c r="AI1781" s="214"/>
      <c r="AJ1781" s="215" t="s">
        <v>65</v>
      </c>
      <c r="AK1781" s="216"/>
      <c r="AL1781" s="22"/>
      <c r="AM1781" s="25" t="s">
        <v>2</v>
      </c>
      <c r="AO1781" s="132" t="s">
        <v>41</v>
      </c>
      <c r="AQ1781" s="32"/>
      <c r="AR1781" s="32"/>
      <c r="AS1781" s="32"/>
      <c r="AT1781" s="32"/>
    </row>
    <row r="1782" spans="2:46" ht="18.649999999999999" customHeight="1" thickTop="1" thickBot="1">
      <c r="B1782" s="36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9">
        <f t="shared" ref="L1782" si="8045">IF(0=(1-$J$9*$K$9*$B1782^2),10^14,$B1782*$K$9/(1-$J$9*$K$9*$B1782^2))</f>
        <v>-0.73765941811668134</v>
      </c>
      <c r="N1782" s="1">
        <f t="shared" ref="N1782" si="8046">D1782*I1782+F1782*I1785-E1782*J1782-G1782*J1785</f>
        <v>1</v>
      </c>
      <c r="O1782" s="9">
        <f t="shared" ref="O1782" si="8047">(D1782*J1782+E1782*I1782+F1782*J1785+G1782*I1785)</f>
        <v>0</v>
      </c>
      <c r="P1782" s="2">
        <f t="shared" ref="P1782" si="8048">D1782*K1782+F1782*K1785-E1782*L1782-G1782*L1785</f>
        <v>0</v>
      </c>
      <c r="Q1782" s="8">
        <f t="shared" ref="Q1782" si="8049">(D1782*L1782+E1782*K1782+F1782*L1785+G1782*K1785)</f>
        <v>-0.73765941811668134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8050">N1782*S1782+P1782*S1785-O1782*T1782-Q1782*T1785</f>
        <v>5.5494252044450398</v>
      </c>
      <c r="Y1782" s="9">
        <f t="shared" ref="Y1782" si="8051">(N1782*T1782+O1782*S1782+P1782*T1785+Q1782*S1785)</f>
        <v>0</v>
      </c>
      <c r="Z1782" s="2">
        <f t="shared" ref="Z1782" si="8052">N1782*U1782+P1782*U1785-O1782*V1782-Q1782*V1785</f>
        <v>0</v>
      </c>
      <c r="AA1782" s="8">
        <f t="shared" ref="AA1782" si="8053">(N1782*V1782+O1782*U1782+P1782*V1785+Q1782*U1785)</f>
        <v>-0.73765941811668134</v>
      </c>
      <c r="AB1782" s="22"/>
      <c r="AC1782" s="1">
        <v>1</v>
      </c>
      <c r="AD1782" s="9">
        <v>0</v>
      </c>
      <c r="AE1782" s="2">
        <v>0</v>
      </c>
      <c r="AF1782" s="9">
        <f t="shared" ref="AF1782" si="8054">$B1782*$AE$9</f>
        <v>4.1345190000000001</v>
      </c>
      <c r="AH1782" s="1">
        <f t="shared" ref="AH1782" si="8055">X1782*AC1782+Z1782*AC1785-Y1782*AD1782-AA1782*AD1785</f>
        <v>5.5494252044450398</v>
      </c>
      <c r="AI1782" s="9">
        <f t="shared" ref="AI1782" si="8056">(X1782*AD1782+Y1782*AC1782+Z1782*AD1785+AA1782*AC1785)</f>
        <v>0</v>
      </c>
      <c r="AJ1782" s="2">
        <f t="shared" ref="AJ1782" si="8057">X1782*AE1782+Z1782*AE1785-Y1782*AF1782-AA1782*AF1785</f>
        <v>0</v>
      </c>
      <c r="AK1782" s="8">
        <f t="shared" ref="AK1782" si="8058">(X1782*AF1782+Y1782*AE1782+Z1782*AF1785+AA1782*AE1785)</f>
        <v>22.206544528740221</v>
      </c>
      <c r="AM1782" s="26">
        <f t="shared" ref="AM1782" si="8059">20*LOG((2*$AH$9)/(($AH$9*AH1782+AJ1782+$AH$9*AH1785+AJ1785)^2+($AH$9*AI1782+AK1782+$AH$9*AI1785+AK1785)^2)^0.5)</f>
        <v>-33.465176040959847</v>
      </c>
      <c r="AO1782" s="133">
        <f t="shared" ref="AO1782" si="8060">((AI1782^2+AJ1782^2+AK1782^2+AL1782^2)/(AI1785^2+AJ1785^2+AK1785^2+AL1785^2))^0.5</f>
        <v>0.24290941573454969</v>
      </c>
      <c r="AP1782" s="13"/>
      <c r="AQ1782" s="32"/>
      <c r="AR1782" s="32"/>
      <c r="AS1782" s="32"/>
      <c r="AT1782" s="32"/>
    </row>
    <row r="1783" spans="2:46" ht="18.649999999999999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O1783" s="134"/>
      <c r="AP1783" s="33"/>
      <c r="AQ1783" s="32"/>
      <c r="AR1783" s="32"/>
      <c r="AS1783" s="32"/>
      <c r="AT1783" s="32"/>
    </row>
    <row r="1784" spans="2:46" ht="18.649999999999999" customHeight="1" thickBot="1">
      <c r="D1784" s="209" t="s">
        <v>66</v>
      </c>
      <c r="E1784" s="210"/>
      <c r="F1784" s="211" t="s">
        <v>67</v>
      </c>
      <c r="G1784" s="212"/>
      <c r="H1784" s="204"/>
      <c r="I1784" s="209" t="s">
        <v>68</v>
      </c>
      <c r="J1784" s="210"/>
      <c r="K1784" s="211" t="s">
        <v>69</v>
      </c>
      <c r="L1784" s="212"/>
      <c r="N1784" s="213" t="s">
        <v>70</v>
      </c>
      <c r="O1784" s="214"/>
      <c r="P1784" s="215" t="s">
        <v>71</v>
      </c>
      <c r="Q1784" s="216"/>
      <c r="S1784" s="209" t="s">
        <v>72</v>
      </c>
      <c r="T1784" s="210"/>
      <c r="U1784" s="211" t="s">
        <v>73</v>
      </c>
      <c r="V1784" s="212"/>
      <c r="W1784" s="22"/>
      <c r="X1784" s="213" t="s">
        <v>74</v>
      </c>
      <c r="Y1784" s="214"/>
      <c r="Z1784" s="215" t="s">
        <v>75</v>
      </c>
      <c r="AA1784" s="216"/>
      <c r="AB1784" s="22"/>
      <c r="AC1784" s="209" t="s">
        <v>76</v>
      </c>
      <c r="AD1784" s="210"/>
      <c r="AE1784" s="211" t="s">
        <v>77</v>
      </c>
      <c r="AF1784" s="212"/>
      <c r="AG1784" s="22"/>
      <c r="AH1784" s="213" t="s">
        <v>78</v>
      </c>
      <c r="AI1784" s="214"/>
      <c r="AJ1784" s="215" t="s">
        <v>79</v>
      </c>
      <c r="AK1784" s="216"/>
      <c r="AL1784" s="22"/>
      <c r="AM1784" s="44" t="s">
        <v>6</v>
      </c>
      <c r="AO1784" s="135" t="s">
        <v>42</v>
      </c>
      <c r="AP1784" s="33"/>
      <c r="AQ1784" s="32"/>
      <c r="AR1784" s="32"/>
      <c r="AS1784" s="32"/>
      <c r="AT1784" s="32"/>
    </row>
    <row r="1785" spans="2:46" ht="18.649999999999999" customHeight="1" thickTop="1" thickBot="1">
      <c r="D1785" s="1">
        <v>0</v>
      </c>
      <c r="E1785" s="8">
        <f t="shared" ref="E1785" si="8061">$E$9*$B1782</f>
        <v>2.8902209999999999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8062">D1785*I1782+F1785*I1785-E1785*J1782-G1785*J1785</f>
        <v>0</v>
      </c>
      <c r="O1785" s="9">
        <f t="shared" ref="O1785" si="8063">(D1785*J1782+E1785*I1782+F1785*J1785+G1785*I1785)</f>
        <v>2.8902209999999999</v>
      </c>
      <c r="P1785" s="2">
        <f t="shared" ref="P1785" si="8064">D1785*K1782+F1785*K1785-E1785*L1782-G1785*L1785</f>
        <v>3.131998741088613</v>
      </c>
      <c r="Q1785" s="8">
        <f t="shared" ref="Q1785" si="8065">(D1785*L1782+E1785*K1782+F1785*L1785+G1785*K1785)</f>
        <v>0</v>
      </c>
      <c r="S1785" s="1">
        <v>0</v>
      </c>
      <c r="T1785" s="8">
        <f t="shared" ref="T1785" si="8066">$T$9*$B1782</f>
        <v>6.1673789999999995</v>
      </c>
      <c r="U1785" s="2">
        <v>1</v>
      </c>
      <c r="V1785" s="8">
        <v>0</v>
      </c>
      <c r="X1785" s="1">
        <f t="shared" ref="X1785" si="8067">N1785*S1782+P1785*S1785-O1785*T1782-Q1785*T1785</f>
        <v>0</v>
      </c>
      <c r="Y1785" s="9">
        <f t="shared" ref="Y1785" si="8068">(N1785*T1782+O1785*S1782+P1785*T1785+Q1785*S1785)</f>
        <v>22.206444263816348</v>
      </c>
      <c r="Z1785" s="2">
        <f t="shared" ref="Z1785" si="8069">N1785*U1782+P1785*U1785-O1785*V1782-Q1785*V1785</f>
        <v>3.131998741088613</v>
      </c>
      <c r="AA1785" s="8">
        <f t="shared" ref="AA1785" si="8070">(N1785*V1782+O1785*U1782+P1785*V1785+Q1785*U1785)</f>
        <v>0</v>
      </c>
      <c r="AB1785" s="22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8071">X1785*AC1782+Z1785*AC1785-Y1785*AD1782-AA1785*AD1785</f>
        <v>0</v>
      </c>
      <c r="AI1785" s="9">
        <f t="shared" ref="AI1785" si="8072">(X1785*AD1782+Y1785*AC1782+Z1785*AD1785+AA1785*AC1785)</f>
        <v>22.206444263816348</v>
      </c>
      <c r="AJ1785" s="2">
        <f t="shared" ref="AJ1785" si="8073">X1785*AE1782+Z1785*AE1785-Y1785*AF1782-AA1785*AF1785</f>
        <v>-88.680966990101098</v>
      </c>
      <c r="AK1785" s="8">
        <f t="shared" ref="AK1785" si="8074">(X1785*AF1782+Y1785*AE1782+Z1785*AF1785+AA1785*AE1785)</f>
        <v>0</v>
      </c>
      <c r="AM1785" s="45">
        <f t="shared" ref="AM1785" si="8075">(180/PI())*ATAN(-1*(($AH$9*AJ1782+AL1782+$AH$9*AJ1785+AL1785)/($AH$9*AI1782+AK1782+$AH$9*AI1785+AK1785)))</f>
        <v>63.397485191818326</v>
      </c>
      <c r="AO1785" s="206">
        <f t="shared" ref="AO1785" si="8076">20*LOG(((($AH$9*AH1782+AJ1782-$AH$9*AH1785-AJ1785)^2+($AH$9*AI1782+AK1782-$AH$9*AI1785-AK1785)^2)/(($AH$9*AH1782+AJ1782+$AH$9*AH1785+AJ1785)^2+($AH$9*AI1782+AK1782+$AH$9*AI1785+AK1785)^2))^0.5)</f>
        <v>-1.9559804177948096E-3</v>
      </c>
      <c r="AP1785" s="33"/>
      <c r="AQ1785" s="32"/>
      <c r="AR1785" s="32"/>
      <c r="AS1785" s="32"/>
      <c r="AT1785" s="32"/>
    </row>
    <row r="1786" spans="2:46" ht="18.649999999999999" customHeight="1">
      <c r="AO1786" s="33"/>
      <c r="AP1786" s="33"/>
    </row>
    <row r="1787" spans="2:46" ht="18.649999999999999" customHeight="1" thickBot="1">
      <c r="D1787" s="22" t="s">
        <v>80</v>
      </c>
      <c r="E1787" s="22"/>
      <c r="F1787" s="22"/>
      <c r="G1787" s="22"/>
      <c r="H1787" s="22"/>
      <c r="I1787" s="22" t="s">
        <v>81</v>
      </c>
      <c r="J1787" s="22"/>
      <c r="K1787" s="22"/>
      <c r="L1787" s="22"/>
      <c r="M1787" s="23"/>
      <c r="N1787" s="23"/>
      <c r="O1787" s="24" t="s">
        <v>82</v>
      </c>
      <c r="P1787" s="23"/>
      <c r="Q1787" s="23"/>
      <c r="R1787" s="23"/>
      <c r="S1787" s="22"/>
      <c r="T1787" s="22" t="s">
        <v>83</v>
      </c>
      <c r="U1787" s="23"/>
      <c r="V1787" s="23"/>
      <c r="W1787" s="23"/>
      <c r="X1787" s="23"/>
      <c r="Y1787" s="24" t="s">
        <v>84</v>
      </c>
      <c r="Z1787" s="23"/>
      <c r="AA1787" s="23"/>
      <c r="AB1787" s="23"/>
      <c r="AC1787" s="24" t="s">
        <v>85</v>
      </c>
      <c r="AD1787" s="22"/>
      <c r="AE1787" s="22"/>
      <c r="AF1787" s="22"/>
      <c r="AG1787" s="22"/>
      <c r="AH1787" s="23"/>
      <c r="AI1787" s="24" t="s">
        <v>86</v>
      </c>
      <c r="AJ1787" s="23"/>
      <c r="AK1787" s="23"/>
      <c r="AL1787" s="22"/>
    </row>
    <row r="1788" spans="2:46" ht="18.649999999999999" customHeight="1" thickBot="1">
      <c r="B1788" s="11"/>
      <c r="D1788" s="217" t="s">
        <v>55</v>
      </c>
      <c r="E1788" s="218"/>
      <c r="F1788" s="219" t="s">
        <v>56</v>
      </c>
      <c r="G1788" s="220"/>
      <c r="H1788" s="204"/>
      <c r="I1788" s="217" t="s">
        <v>87</v>
      </c>
      <c r="J1788" s="218"/>
      <c r="K1788" s="219" t="s">
        <v>88</v>
      </c>
      <c r="L1788" s="220"/>
      <c r="M1788" s="23"/>
      <c r="N1788" s="213" t="s">
        <v>57</v>
      </c>
      <c r="O1788" s="214"/>
      <c r="P1788" s="215" t="s">
        <v>58</v>
      </c>
      <c r="Q1788" s="216"/>
      <c r="R1788" s="23"/>
      <c r="S1788" s="217" t="s">
        <v>59</v>
      </c>
      <c r="T1788" s="218"/>
      <c r="U1788" s="219" t="s">
        <v>60</v>
      </c>
      <c r="V1788" s="220"/>
      <c r="W1788" s="22"/>
      <c r="X1788" s="213" t="s">
        <v>61</v>
      </c>
      <c r="Y1788" s="214"/>
      <c r="Z1788" s="215" t="s">
        <v>62</v>
      </c>
      <c r="AA1788" s="216"/>
      <c r="AB1788" s="22"/>
      <c r="AC1788" s="217" t="s">
        <v>63</v>
      </c>
      <c r="AD1788" s="218"/>
      <c r="AE1788" s="219" t="s">
        <v>89</v>
      </c>
      <c r="AF1788" s="220"/>
      <c r="AG1788" s="22"/>
      <c r="AH1788" s="213" t="s">
        <v>64</v>
      </c>
      <c r="AI1788" s="214"/>
      <c r="AJ1788" s="215" t="s">
        <v>65</v>
      </c>
      <c r="AK1788" s="216"/>
      <c r="AL1788" s="22"/>
      <c r="AM1788" s="25" t="s">
        <v>2</v>
      </c>
      <c r="AO1788" s="132" t="s">
        <v>41</v>
      </c>
      <c r="AQ1788" s="32"/>
      <c r="AR1788" s="32"/>
      <c r="AS1788" s="32"/>
      <c r="AT1788" s="32"/>
    </row>
    <row r="1789" spans="2:46" ht="18.649999999999999" customHeight="1" thickTop="1" thickBot="1">
      <c r="B1789" s="36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9">
        <f t="shared" ref="L1789" si="8077">IF(0=(1-$J$9*$K$9*$B1789^2),10^14,$B1789*$K$9/(1-$J$9*$K$9*$B1789^2))</f>
        <v>-0.73392048584594349</v>
      </c>
      <c r="N1789" s="1">
        <f t="shared" ref="N1789" si="8078">D1789*I1789+F1789*I1792-E1789*J1789-G1789*J1792</f>
        <v>1</v>
      </c>
      <c r="O1789" s="9">
        <f t="shared" ref="O1789" si="8079">(D1789*J1789+E1789*I1789+F1789*J1792+G1789*I1792)</f>
        <v>0</v>
      </c>
      <c r="P1789" s="2">
        <f t="shared" ref="P1789" si="8080">D1789*K1789+F1789*K1792-E1789*L1789-G1789*L1792</f>
        <v>0</v>
      </c>
      <c r="Q1789" s="8">
        <f t="shared" ref="Q1789" si="8081">(D1789*L1789+E1789*K1789+F1789*L1792+G1789*K1792)</f>
        <v>-0.73392048584594349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8082">N1789*S1789+P1789*S1792-O1789*T1789-Q1789*T1792</f>
        <v>5.5441162461626421</v>
      </c>
      <c r="Y1789" s="9">
        <f t="shared" ref="Y1789" si="8083">(N1789*T1789+O1789*S1789+P1789*T1792+Q1789*S1792)</f>
        <v>0</v>
      </c>
      <c r="Z1789" s="2">
        <f t="shared" ref="Z1789" si="8084">N1789*U1789+P1789*U1792-O1789*V1789-Q1789*V1792</f>
        <v>0</v>
      </c>
      <c r="AA1789" s="8">
        <f t="shared" ref="AA1789" si="8085">(N1789*V1789+O1789*U1789+P1789*V1792+Q1789*U1792)</f>
        <v>-0.73392048584594349</v>
      </c>
      <c r="AB1789" s="22"/>
      <c r="AC1789" s="1">
        <v>1</v>
      </c>
      <c r="AD1789" s="9">
        <v>0</v>
      </c>
      <c r="AE1789" s="2">
        <v>0</v>
      </c>
      <c r="AF1789" s="9">
        <f t="shared" ref="AF1789" si="8086">$B1789*$AE$9</f>
        <v>4.1507328000000001</v>
      </c>
      <c r="AH1789" s="1">
        <f t="shared" ref="AH1789" si="8087">X1789*AC1789+Z1789*AC1792-Y1789*AD1789-AA1789*AD1792</f>
        <v>5.5441162461626421</v>
      </c>
      <c r="AI1789" s="9">
        <f t="shared" ref="AI1789" si="8088">(X1789*AD1789+Y1789*AC1789+Z1789*AD1792+AA1789*AC1792)</f>
        <v>0</v>
      </c>
      <c r="AJ1789" s="2">
        <f t="shared" ref="AJ1789" si="8089">X1789*AE1789+Z1789*AE1792-Y1789*AF1789-AA1789*AF1792</f>
        <v>0</v>
      </c>
      <c r="AK1789" s="8">
        <f t="shared" ref="AK1789" si="8090">(X1789*AF1789+Y1789*AE1789+Z1789*AF1792+AA1789*AE1792)</f>
        <v>22.278224664114212</v>
      </c>
      <c r="AM1789" s="26">
        <f t="shared" ref="AM1789" si="8091">20*LOG((2*$AH$9)/(($AH$9*AH1789+AJ1789+$AH$9*AH1792+AJ1792)^2+($AH$9*AI1789+AK1789+$AH$9*AI1792+AK1792)^2)^0.5)</f>
        <v>-33.525293772308757</v>
      </c>
      <c r="AO1789" s="133">
        <f t="shared" ref="AO1789" si="8092">((AI1789^2+AJ1789^2+AK1789^2+AL1789^2)/(AI1792^2+AJ1792^2+AK1792^2+AL1792^2))^0.5</f>
        <v>0.24195267647860311</v>
      </c>
      <c r="AP1789" s="13"/>
      <c r="AQ1789" s="32"/>
      <c r="AR1789" s="32"/>
      <c r="AS1789" s="32"/>
      <c r="AT1789" s="32"/>
    </row>
    <row r="1790" spans="2:46" ht="18.649999999999999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O1790" s="134"/>
      <c r="AP1790" s="33"/>
      <c r="AQ1790" s="32"/>
      <c r="AR1790" s="32"/>
      <c r="AS1790" s="32"/>
      <c r="AT1790" s="32"/>
    </row>
    <row r="1791" spans="2:46" ht="18.649999999999999" customHeight="1" thickBot="1">
      <c r="D1791" s="209" t="s">
        <v>66</v>
      </c>
      <c r="E1791" s="210"/>
      <c r="F1791" s="211" t="s">
        <v>67</v>
      </c>
      <c r="G1791" s="212"/>
      <c r="H1791" s="204"/>
      <c r="I1791" s="209" t="s">
        <v>68</v>
      </c>
      <c r="J1791" s="210"/>
      <c r="K1791" s="211" t="s">
        <v>69</v>
      </c>
      <c r="L1791" s="212"/>
      <c r="N1791" s="213" t="s">
        <v>70</v>
      </c>
      <c r="O1791" s="214"/>
      <c r="P1791" s="215" t="s">
        <v>71</v>
      </c>
      <c r="Q1791" s="216"/>
      <c r="S1791" s="209" t="s">
        <v>72</v>
      </c>
      <c r="T1791" s="210"/>
      <c r="U1791" s="211" t="s">
        <v>73</v>
      </c>
      <c r="V1791" s="212"/>
      <c r="W1791" s="22"/>
      <c r="X1791" s="213" t="s">
        <v>74</v>
      </c>
      <c r="Y1791" s="214"/>
      <c r="Z1791" s="215" t="s">
        <v>75</v>
      </c>
      <c r="AA1791" s="216"/>
      <c r="AB1791" s="22"/>
      <c r="AC1791" s="209" t="s">
        <v>76</v>
      </c>
      <c r="AD1791" s="210"/>
      <c r="AE1791" s="211" t="s">
        <v>77</v>
      </c>
      <c r="AF1791" s="212"/>
      <c r="AG1791" s="22"/>
      <c r="AH1791" s="213" t="s">
        <v>78</v>
      </c>
      <c r="AI1791" s="214"/>
      <c r="AJ1791" s="215" t="s">
        <v>79</v>
      </c>
      <c r="AK1791" s="216"/>
      <c r="AL1791" s="22"/>
      <c r="AM1791" s="44" t="s">
        <v>6</v>
      </c>
      <c r="AO1791" s="135" t="s">
        <v>42</v>
      </c>
      <c r="AP1791" s="33"/>
      <c r="AQ1791" s="32"/>
      <c r="AR1791" s="32"/>
      <c r="AS1791" s="32"/>
      <c r="AT1791" s="32"/>
    </row>
    <row r="1792" spans="2:46" ht="18.649999999999999" customHeight="1" thickTop="1" thickBot="1">
      <c r="D1792" s="1">
        <v>0</v>
      </c>
      <c r="E1792" s="8">
        <f t="shared" ref="E1792" si="8093">$E$9*$B1789</f>
        <v>2.9015552000000002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8094">D1792*I1789+F1792*I1792-E1792*J1789-G1792*J1792</f>
        <v>0</v>
      </c>
      <c r="O1792" s="9">
        <f t="shared" ref="O1792" si="8095">(D1792*J1789+E1792*I1789+F1792*J1792+G1792*I1792)</f>
        <v>2.9015552000000002</v>
      </c>
      <c r="P1792" s="2">
        <f t="shared" ref="P1792" si="8096">D1792*K1789+F1792*K1792-E1792*L1789-G1792*L1792</f>
        <v>3.129510802092824</v>
      </c>
      <c r="Q1792" s="8">
        <f t="shared" ref="Q1792" si="8097">(D1792*L1789+E1792*K1789+F1792*L1792+G1792*K1792)</f>
        <v>0</v>
      </c>
      <c r="S1792" s="1">
        <v>0</v>
      </c>
      <c r="T1792" s="8">
        <f t="shared" ref="T1792" si="8098">$T$9*$B1789</f>
        <v>6.1915648000000001</v>
      </c>
      <c r="U1792" s="2">
        <v>1</v>
      </c>
      <c r="V1792" s="8">
        <v>0</v>
      </c>
      <c r="X1792" s="1">
        <f t="shared" ref="X1792" si="8099">N1792*S1789+P1792*S1792-O1792*T1789-Q1792*T1792</f>
        <v>0</v>
      </c>
      <c r="Y1792" s="9">
        <f t="shared" ref="Y1792" si="8100">(N1792*T1789+O1792*S1789+P1792*T1792+Q1792*S1792)</f>
        <v>22.278124123457697</v>
      </c>
      <c r="Z1792" s="2">
        <f t="shared" ref="Z1792" si="8101">N1792*U1789+P1792*U1792-O1792*V1789-Q1792*V1792</f>
        <v>3.129510802092824</v>
      </c>
      <c r="AA1792" s="8">
        <f t="shared" ref="AA1792" si="8102">(N1792*V1789+O1792*U1789+P1792*V1792+Q1792*U1792)</f>
        <v>0</v>
      </c>
      <c r="AB1792" s="22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8103">X1792*AC1789+Z1792*AC1792-Y1792*AD1789-AA1792*AD1792</f>
        <v>0</v>
      </c>
      <c r="AI1792" s="9">
        <f t="shared" ref="AI1792" si="8104">(X1792*AD1789+Y1792*AC1789+Z1792*AD1792+AA1792*AC1792)</f>
        <v>22.278124123457697</v>
      </c>
      <c r="AJ1792" s="2">
        <f t="shared" ref="AJ1792" si="8105">X1792*AE1789+Z1792*AE1792-Y1792*AF1789-AA1792*AF1792</f>
        <v>-89.341029719614298</v>
      </c>
      <c r="AK1792" s="8">
        <f t="shared" ref="AK1792" si="8106">(X1792*AF1789+Y1792*AE1789+Z1792*AF1792+AA1792*AE1792)</f>
        <v>0</v>
      </c>
      <c r="AM1792" s="45">
        <f t="shared" ref="AM1792" si="8107">(180/PI())*ATAN(-1*(($AH$9*AJ1789+AL1789+$AH$9*AJ1792+AL1792)/($AH$9*AI1789+AK1789+$AH$9*AI1792+AK1792)))</f>
        <v>63.493551926873295</v>
      </c>
      <c r="AO1792" s="206">
        <f t="shared" ref="AO1792" si="8108">20*LOG(((($AH$9*AH1789+AJ1789-$AH$9*AH1792-AJ1792)^2+($AH$9*AI1789+AK1789-$AH$9*AI1792-AK1792)^2)/(($AH$9*AH1789+AJ1789+$AH$9*AH1792+AJ1792)^2+($AH$9*AI1789+AK1789+$AH$9*AI1792+AK1792)^2))^0.5)</f>
        <v>-1.9290850917559931E-3</v>
      </c>
      <c r="AP1792" s="33"/>
      <c r="AQ1792" s="32"/>
      <c r="AR1792" s="32"/>
      <c r="AS1792" s="32"/>
      <c r="AT1792" s="32"/>
    </row>
    <row r="1793" spans="2:46" ht="18.649999999999999" customHeight="1">
      <c r="AO1793" s="33"/>
      <c r="AP1793" s="33"/>
    </row>
    <row r="1794" spans="2:46" ht="18.649999999999999" customHeight="1" thickBot="1">
      <c r="D1794" s="22" t="s">
        <v>80</v>
      </c>
      <c r="E1794" s="22"/>
      <c r="F1794" s="22"/>
      <c r="G1794" s="22"/>
      <c r="H1794" s="22"/>
      <c r="I1794" s="22" t="s">
        <v>81</v>
      </c>
      <c r="J1794" s="22"/>
      <c r="K1794" s="22"/>
      <c r="L1794" s="22"/>
      <c r="M1794" s="23"/>
      <c r="N1794" s="23"/>
      <c r="O1794" s="24" t="s">
        <v>82</v>
      </c>
      <c r="P1794" s="23"/>
      <c r="Q1794" s="23"/>
      <c r="R1794" s="23"/>
      <c r="S1794" s="22"/>
      <c r="T1794" s="22" t="s">
        <v>83</v>
      </c>
      <c r="U1794" s="23"/>
      <c r="V1794" s="23"/>
      <c r="W1794" s="23"/>
      <c r="X1794" s="23"/>
      <c r="Y1794" s="24" t="s">
        <v>84</v>
      </c>
      <c r="Z1794" s="23"/>
      <c r="AA1794" s="23"/>
      <c r="AB1794" s="23"/>
      <c r="AC1794" s="24" t="s">
        <v>85</v>
      </c>
      <c r="AD1794" s="22"/>
      <c r="AE1794" s="22"/>
      <c r="AF1794" s="22"/>
      <c r="AG1794" s="22"/>
      <c r="AH1794" s="23"/>
      <c r="AI1794" s="24" t="s">
        <v>86</v>
      </c>
      <c r="AJ1794" s="23"/>
      <c r="AK1794" s="23"/>
      <c r="AL1794" s="22"/>
    </row>
    <row r="1795" spans="2:46" ht="18.649999999999999" customHeight="1" thickBot="1">
      <c r="B1795" s="11"/>
      <c r="D1795" s="217" t="s">
        <v>55</v>
      </c>
      <c r="E1795" s="218"/>
      <c r="F1795" s="219" t="s">
        <v>56</v>
      </c>
      <c r="G1795" s="220"/>
      <c r="H1795" s="204"/>
      <c r="I1795" s="217" t="s">
        <v>87</v>
      </c>
      <c r="J1795" s="218"/>
      <c r="K1795" s="219" t="s">
        <v>88</v>
      </c>
      <c r="L1795" s="220"/>
      <c r="M1795" s="23"/>
      <c r="N1795" s="213" t="s">
        <v>57</v>
      </c>
      <c r="O1795" s="214"/>
      <c r="P1795" s="215" t="s">
        <v>58</v>
      </c>
      <c r="Q1795" s="216"/>
      <c r="R1795" s="23"/>
      <c r="S1795" s="217" t="s">
        <v>59</v>
      </c>
      <c r="T1795" s="218"/>
      <c r="U1795" s="219" t="s">
        <v>60</v>
      </c>
      <c r="V1795" s="220"/>
      <c r="W1795" s="22"/>
      <c r="X1795" s="213" t="s">
        <v>61</v>
      </c>
      <c r="Y1795" s="214"/>
      <c r="Z1795" s="215" t="s">
        <v>62</v>
      </c>
      <c r="AA1795" s="216"/>
      <c r="AB1795" s="22"/>
      <c r="AC1795" s="217" t="s">
        <v>63</v>
      </c>
      <c r="AD1795" s="218"/>
      <c r="AE1795" s="219" t="s">
        <v>89</v>
      </c>
      <c r="AF1795" s="220"/>
      <c r="AG1795" s="22"/>
      <c r="AH1795" s="213" t="s">
        <v>64</v>
      </c>
      <c r="AI1795" s="214"/>
      <c r="AJ1795" s="215" t="s">
        <v>65</v>
      </c>
      <c r="AK1795" s="216"/>
      <c r="AL1795" s="22"/>
      <c r="AM1795" s="25" t="s">
        <v>2</v>
      </c>
      <c r="AO1795" s="132" t="s">
        <v>41</v>
      </c>
      <c r="AQ1795" s="32"/>
      <c r="AR1795" s="32"/>
      <c r="AS1795" s="32"/>
      <c r="AT1795" s="32"/>
    </row>
    <row r="1796" spans="2:46" ht="18.649999999999999" customHeight="1" thickTop="1" thickBot="1">
      <c r="B1796" s="36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9">
        <f t="shared" ref="L1796" si="8109">IF(0=(1-$J$9*$K$9*$B1796^2),10^14,$B1796*$K$9/(1-$J$9*$K$9*$B1796^2))</f>
        <v>-0.73022255757545707</v>
      </c>
      <c r="N1796" s="1">
        <f t="shared" ref="N1796" si="8110">D1796*I1796+F1796*I1799-E1796*J1796-G1796*J1799</f>
        <v>1</v>
      </c>
      <c r="O1796" s="9">
        <f t="shared" ref="O1796" si="8111">(D1796*J1796+E1796*I1796+F1796*J1799+G1796*I1799)</f>
        <v>0</v>
      </c>
      <c r="P1796" s="2">
        <f t="shared" ref="P1796" si="8112">D1796*K1796+F1796*K1799-E1796*L1796-G1796*L1799</f>
        <v>0</v>
      </c>
      <c r="Q1796" s="8">
        <f t="shared" ref="Q1796" si="8113">(D1796*L1796+E1796*K1796+F1796*L1799+G1796*K1799)</f>
        <v>-0.73022255757545707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8114">N1796*S1796+P1796*S1799-O1796*T1796-Q1796*T1799</f>
        <v>5.5388813003831814</v>
      </c>
      <c r="Y1796" s="9">
        <f t="shared" ref="Y1796" si="8115">(N1796*T1796+O1796*S1796+P1796*T1799+Q1796*S1799)</f>
        <v>0</v>
      </c>
      <c r="Z1796" s="2">
        <f t="shared" ref="Z1796" si="8116">N1796*U1796+P1796*U1799-O1796*V1796-Q1796*V1799</f>
        <v>0</v>
      </c>
      <c r="AA1796" s="8">
        <f t="shared" ref="AA1796" si="8117">(N1796*V1796+O1796*U1796+P1796*V1799+Q1796*U1799)</f>
        <v>-0.73022255757545707</v>
      </c>
      <c r="AB1796" s="22"/>
      <c r="AC1796" s="1">
        <v>1</v>
      </c>
      <c r="AD1796" s="9">
        <v>0</v>
      </c>
      <c r="AE1796" s="2">
        <v>0</v>
      </c>
      <c r="AF1796" s="9">
        <f t="shared" ref="AF1796" si="8118">$B1796*$AE$9</f>
        <v>4.1669466000000002</v>
      </c>
      <c r="AH1796" s="1">
        <f t="shared" ref="AH1796" si="8119">X1796*AC1796+Z1796*AC1799-Y1796*AD1796-AA1796*AD1799</f>
        <v>5.5388813003831814</v>
      </c>
      <c r="AI1796" s="9">
        <f t="shared" ref="AI1796" si="8120">(X1796*AD1796+Y1796*AC1796+Z1796*AD1799+AA1796*AC1799)</f>
        <v>0</v>
      </c>
      <c r="AJ1796" s="2">
        <f t="shared" ref="AJ1796" si="8121">X1796*AE1796+Z1796*AE1799-Y1796*AF1796-AA1796*AF1799</f>
        <v>0</v>
      </c>
      <c r="AK1796" s="8">
        <f t="shared" ref="AK1796" si="8122">(X1796*AF1796+Y1796*AE1796+Z1796*AF1799+AA1796*AE1799)</f>
        <v>22.350000044859822</v>
      </c>
      <c r="AM1796" s="26">
        <f t="shared" ref="AM1796" si="8123">20*LOG((2*$AH$9)/(($AH$9*AH1796+AJ1796+$AH$9*AH1799+AJ1799)^2+($AH$9*AI1796+AK1796+$AH$9*AI1799+AK1799)^2)^0.5)</f>
        <v>-33.585249315169811</v>
      </c>
      <c r="AO1796" s="133">
        <f t="shared" ref="AO1796" si="8124">((AI1796^2+AJ1796^2+AK1796^2+AL1796^2)/(AI1799^2+AJ1799^2+AK1799^2+AL1799^2))^0.5</f>
        <v>0.24100347092205041</v>
      </c>
      <c r="AP1796" s="13"/>
      <c r="AQ1796" s="32"/>
      <c r="AR1796" s="32"/>
      <c r="AS1796" s="32"/>
      <c r="AT1796" s="32"/>
    </row>
    <row r="1797" spans="2:46" ht="18.649999999999999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O1797" s="134"/>
      <c r="AP1797" s="33"/>
      <c r="AQ1797" s="32"/>
      <c r="AR1797" s="32"/>
      <c r="AS1797" s="32"/>
      <c r="AT1797" s="32"/>
    </row>
    <row r="1798" spans="2:46" ht="18.649999999999999" customHeight="1" thickBot="1">
      <c r="D1798" s="209" t="s">
        <v>66</v>
      </c>
      <c r="E1798" s="210"/>
      <c r="F1798" s="211" t="s">
        <v>67</v>
      </c>
      <c r="G1798" s="212"/>
      <c r="H1798" s="204"/>
      <c r="I1798" s="209" t="s">
        <v>68</v>
      </c>
      <c r="J1798" s="210"/>
      <c r="K1798" s="211" t="s">
        <v>69</v>
      </c>
      <c r="L1798" s="212"/>
      <c r="N1798" s="213" t="s">
        <v>70</v>
      </c>
      <c r="O1798" s="214"/>
      <c r="P1798" s="215" t="s">
        <v>71</v>
      </c>
      <c r="Q1798" s="216"/>
      <c r="S1798" s="209" t="s">
        <v>72</v>
      </c>
      <c r="T1798" s="210"/>
      <c r="U1798" s="211" t="s">
        <v>73</v>
      </c>
      <c r="V1798" s="212"/>
      <c r="W1798" s="22"/>
      <c r="X1798" s="213" t="s">
        <v>74</v>
      </c>
      <c r="Y1798" s="214"/>
      <c r="Z1798" s="215" t="s">
        <v>75</v>
      </c>
      <c r="AA1798" s="216"/>
      <c r="AB1798" s="22"/>
      <c r="AC1798" s="209" t="s">
        <v>76</v>
      </c>
      <c r="AD1798" s="210"/>
      <c r="AE1798" s="211" t="s">
        <v>77</v>
      </c>
      <c r="AF1798" s="212"/>
      <c r="AG1798" s="22"/>
      <c r="AH1798" s="213" t="s">
        <v>78</v>
      </c>
      <c r="AI1798" s="214"/>
      <c r="AJ1798" s="215" t="s">
        <v>79</v>
      </c>
      <c r="AK1798" s="216"/>
      <c r="AL1798" s="22"/>
      <c r="AM1798" s="44" t="s">
        <v>6</v>
      </c>
      <c r="AO1798" s="135" t="s">
        <v>42</v>
      </c>
      <c r="AP1798" s="33"/>
      <c r="AQ1798" s="32"/>
      <c r="AR1798" s="32"/>
      <c r="AS1798" s="32"/>
      <c r="AT1798" s="32"/>
    </row>
    <row r="1799" spans="2:46" ht="18.649999999999999" customHeight="1" thickTop="1" thickBot="1">
      <c r="D1799" s="1">
        <v>0</v>
      </c>
      <c r="E1799" s="8">
        <f t="shared" ref="E1799" si="8125">$E$9*$B1796</f>
        <v>2.9128894000000001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8126">D1799*I1796+F1799*I1799-E1799*J1796-G1799*J1799</f>
        <v>0</v>
      </c>
      <c r="O1799" s="9">
        <f t="shared" ref="O1799" si="8127">(D1799*J1796+E1799*I1796+F1799*J1799+G1799*I1799)</f>
        <v>2.9128894000000001</v>
      </c>
      <c r="P1799" s="2">
        <f t="shared" ref="P1799" si="8128">D1799*K1796+F1799*K1799-E1799*L1796-G1799*L1799</f>
        <v>3.1270575476024387</v>
      </c>
      <c r="Q1799" s="8">
        <f t="shared" ref="Q1799" si="8129">(D1799*L1796+E1799*K1796+F1799*L1799+G1799*K1799)</f>
        <v>0</v>
      </c>
      <c r="S1799" s="1">
        <v>0</v>
      </c>
      <c r="T1799" s="8">
        <f t="shared" ref="T1799" si="8130">$T$9*$B1796</f>
        <v>6.2157505999999998</v>
      </c>
      <c r="U1799" s="2">
        <v>1</v>
      </c>
      <c r="V1799" s="8">
        <v>0</v>
      </c>
      <c r="X1799" s="1">
        <f t="shared" ref="X1799" si="8131">N1799*S1796+P1799*S1799-O1799*T1796-Q1799*T1799</f>
        <v>0</v>
      </c>
      <c r="Y1799" s="9">
        <f t="shared" ref="Y1799" si="8132">(N1799*T1796+O1799*S1796+P1799*T1799+Q1799*S1799)</f>
        <v>22.349899227744388</v>
      </c>
      <c r="Z1799" s="2">
        <f t="shared" ref="Z1799" si="8133">N1799*U1796+P1799*U1799-O1799*V1796-Q1799*V1799</f>
        <v>3.1270575476024387</v>
      </c>
      <c r="AA1799" s="8">
        <f t="shared" ref="AA1799" si="8134">(N1799*V1796+O1799*U1796+P1799*V1799+Q1799*U1799)</f>
        <v>0</v>
      </c>
      <c r="AB1799" s="22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8135">X1799*AC1796+Z1799*AC1799-Y1799*AD1796-AA1799*AD1799</f>
        <v>0</v>
      </c>
      <c r="AI1799" s="9">
        <f t="shared" ref="AI1799" si="8136">(X1799*AD1796+Y1799*AC1796+Z1799*AD1799+AA1799*AC1799)</f>
        <v>22.349899227744388</v>
      </c>
      <c r="AJ1799" s="2">
        <f t="shared" ref="AJ1799" si="8137">X1799*AE1796+Z1799*AE1799-Y1799*AF1796-AA1799*AF1799</f>
        <v>-90.003779049789671</v>
      </c>
      <c r="AK1799" s="8">
        <f t="shared" ref="AK1799" si="8138">(X1799*AF1796+Y1799*AE1796+Z1799*AF1799+AA1799*AE1799)</f>
        <v>0</v>
      </c>
      <c r="AM1799" s="45">
        <f t="shared" ref="AM1799" si="8139">(180/PI())*ATAN(-1*(($AH$9*AJ1796+AL1796+$AH$9*AJ1799+AL1799)/($AH$9*AI1796+AK1796+$AH$9*AI1799+AK1799)))</f>
        <v>63.588951057156933</v>
      </c>
      <c r="AO1799" s="206">
        <f t="shared" ref="AO1799" si="8140">20*LOG(((($AH$9*AH1796+AJ1796-$AH$9*AH1799-AJ1799)^2+($AH$9*AI1796+AK1796-$AH$9*AI1799-AK1799)^2)/(($AH$9*AH1796+AJ1796+$AH$9*AH1799+AJ1799)^2+($AH$9*AI1796+AK1796+$AH$9*AI1799+AK1799)^2))^0.5)</f>
        <v>-1.9026307341625057E-3</v>
      </c>
      <c r="AP1799" s="33"/>
      <c r="AQ1799" s="32"/>
      <c r="AR1799" s="32"/>
      <c r="AS1799" s="32"/>
      <c r="AT1799" s="32"/>
    </row>
    <row r="1800" spans="2:46" ht="18.649999999999999" customHeight="1">
      <c r="AO1800" s="33"/>
      <c r="AP1800" s="33"/>
    </row>
    <row r="1801" spans="2:46" ht="18.649999999999999" customHeight="1" thickBot="1">
      <c r="D1801" s="22" t="s">
        <v>80</v>
      </c>
      <c r="E1801" s="22"/>
      <c r="F1801" s="22"/>
      <c r="G1801" s="22"/>
      <c r="H1801" s="22"/>
      <c r="I1801" s="22" t="s">
        <v>81</v>
      </c>
      <c r="J1801" s="22"/>
      <c r="K1801" s="22"/>
      <c r="L1801" s="22"/>
      <c r="M1801" s="23"/>
      <c r="N1801" s="23"/>
      <c r="O1801" s="24" t="s">
        <v>82</v>
      </c>
      <c r="P1801" s="23"/>
      <c r="Q1801" s="23"/>
      <c r="R1801" s="23"/>
      <c r="S1801" s="22"/>
      <c r="T1801" s="22" t="s">
        <v>83</v>
      </c>
      <c r="U1801" s="23"/>
      <c r="V1801" s="23"/>
      <c r="W1801" s="23"/>
      <c r="X1801" s="23"/>
      <c r="Y1801" s="24" t="s">
        <v>84</v>
      </c>
      <c r="Z1801" s="23"/>
      <c r="AA1801" s="23"/>
      <c r="AB1801" s="23"/>
      <c r="AC1801" s="24" t="s">
        <v>85</v>
      </c>
      <c r="AD1801" s="22"/>
      <c r="AE1801" s="22"/>
      <c r="AF1801" s="22"/>
      <c r="AG1801" s="22"/>
      <c r="AH1801" s="23"/>
      <c r="AI1801" s="24" t="s">
        <v>86</v>
      </c>
      <c r="AJ1801" s="23"/>
      <c r="AK1801" s="23"/>
      <c r="AL1801" s="22"/>
    </row>
    <row r="1802" spans="2:46" ht="18.649999999999999" customHeight="1" thickBot="1">
      <c r="B1802" s="11"/>
      <c r="D1802" s="217" t="s">
        <v>55</v>
      </c>
      <c r="E1802" s="218"/>
      <c r="F1802" s="219" t="s">
        <v>56</v>
      </c>
      <c r="G1802" s="220"/>
      <c r="H1802" s="204"/>
      <c r="I1802" s="217" t="s">
        <v>87</v>
      </c>
      <c r="J1802" s="218"/>
      <c r="K1802" s="219" t="s">
        <v>88</v>
      </c>
      <c r="L1802" s="220"/>
      <c r="M1802" s="23"/>
      <c r="N1802" s="213" t="s">
        <v>57</v>
      </c>
      <c r="O1802" s="214"/>
      <c r="P1802" s="215" t="s">
        <v>58</v>
      </c>
      <c r="Q1802" s="216"/>
      <c r="R1802" s="23"/>
      <c r="S1802" s="217" t="s">
        <v>59</v>
      </c>
      <c r="T1802" s="218"/>
      <c r="U1802" s="219" t="s">
        <v>60</v>
      </c>
      <c r="V1802" s="220"/>
      <c r="W1802" s="22"/>
      <c r="X1802" s="213" t="s">
        <v>61</v>
      </c>
      <c r="Y1802" s="214"/>
      <c r="Z1802" s="215" t="s">
        <v>62</v>
      </c>
      <c r="AA1802" s="216"/>
      <c r="AB1802" s="22"/>
      <c r="AC1802" s="217" t="s">
        <v>63</v>
      </c>
      <c r="AD1802" s="218"/>
      <c r="AE1802" s="219" t="s">
        <v>89</v>
      </c>
      <c r="AF1802" s="220"/>
      <c r="AG1802" s="22"/>
      <c r="AH1802" s="213" t="s">
        <v>64</v>
      </c>
      <c r="AI1802" s="214"/>
      <c r="AJ1802" s="215" t="s">
        <v>65</v>
      </c>
      <c r="AK1802" s="216"/>
      <c r="AL1802" s="22"/>
      <c r="AM1802" s="25" t="s">
        <v>2</v>
      </c>
      <c r="AO1802" s="132" t="s">
        <v>41</v>
      </c>
      <c r="AQ1802" s="32"/>
      <c r="AR1802" s="32"/>
      <c r="AS1802" s="32"/>
      <c r="AT1802" s="32"/>
    </row>
    <row r="1803" spans="2:46" ht="18.649999999999999" customHeight="1" thickTop="1" thickBot="1">
      <c r="B1803" s="36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9">
        <f t="shared" ref="L1803" si="8141">IF(0=(1-$J$9*$K$9*$B1803^2),10^14,$B1803*$K$9/(1-$J$9*$K$9*$B1803^2))</f>
        <v>-0.72656492892861579</v>
      </c>
      <c r="N1803" s="1">
        <f t="shared" ref="N1803" si="8142">D1803*I1803+F1803*I1806-E1803*J1803-G1803*J1806</f>
        <v>1</v>
      </c>
      <c r="O1803" s="9">
        <f t="shared" ref="O1803" si="8143">(D1803*J1803+E1803*I1803+F1803*J1806+G1803*I1806)</f>
        <v>0</v>
      </c>
      <c r="P1803" s="2">
        <f t="shared" ref="P1803" si="8144">D1803*K1803+F1803*K1806-E1803*L1803-G1803*L1806</f>
        <v>0</v>
      </c>
      <c r="Q1803" s="8">
        <f t="shared" ref="Q1803" si="8145">(D1803*L1803+E1803*K1803+F1803*L1806+G1803*K1806)</f>
        <v>-0.72656492892861579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8146">N1803*S1803+P1803*S1806-O1803*T1803-Q1803*T1806</f>
        <v>5.5337189469850827</v>
      </c>
      <c r="Y1803" s="9">
        <f t="shared" ref="Y1803" si="8147">(N1803*T1803+O1803*S1803+P1803*T1806+Q1803*S1806)</f>
        <v>0</v>
      </c>
      <c r="Z1803" s="2">
        <f t="shared" ref="Z1803" si="8148">N1803*U1803+P1803*U1806-O1803*V1803-Q1803*V1806</f>
        <v>0</v>
      </c>
      <c r="AA1803" s="8">
        <f t="shared" ref="AA1803" si="8149">(N1803*V1803+O1803*U1803+P1803*V1806+Q1803*U1806)</f>
        <v>-0.72656492892861579</v>
      </c>
      <c r="AB1803" s="22"/>
      <c r="AC1803" s="1">
        <v>1</v>
      </c>
      <c r="AD1803" s="9">
        <v>0</v>
      </c>
      <c r="AE1803" s="2">
        <v>0</v>
      </c>
      <c r="AF1803" s="9">
        <f t="shared" ref="AF1803" si="8150">$B1803*$AE$9</f>
        <v>4.1831604000000002</v>
      </c>
      <c r="AH1803" s="1">
        <f t="shared" ref="AH1803" si="8151">X1803*AC1803+Z1803*AC1806-Y1803*AD1803-AA1803*AD1806</f>
        <v>5.5337189469850827</v>
      </c>
      <c r="AI1803" s="9">
        <f t="shared" ref="AI1803" si="8152">(X1803*AD1803+Y1803*AC1803+Z1803*AD1806+AA1803*AC1806)</f>
        <v>0</v>
      </c>
      <c r="AJ1803" s="2">
        <f t="shared" ref="AJ1803" si="8153">X1803*AE1803+Z1803*AE1806-Y1803*AF1803-AA1803*AF1806</f>
        <v>0</v>
      </c>
      <c r="AK1803" s="8">
        <f t="shared" ref="AK1803" si="8154">(X1803*AF1803+Y1803*AE1803+Z1803*AF1806+AA1803*AE1806)</f>
        <v>22.421869034829083</v>
      </c>
      <c r="AM1803" s="26">
        <f t="shared" ref="AM1803" si="8155">20*LOG((2*$AH$9)/(($AH$9*AH1803+AJ1803+$AH$9*AH1806+AJ1806)^2+($AH$9*AI1803+AK1803+$AH$9*AI1806+AK1806)^2)^0.5)</f>
        <v>-33.645042897171315</v>
      </c>
      <c r="AO1803" s="133">
        <f t="shared" ref="AO1803" si="8156">((AI1803^2+AJ1803^2+AK1803^2+AL1803^2)/(AI1806^2+AJ1806^2+AK1806^2+AL1806^2))^0.5</f>
        <v>0.24006171015651837</v>
      </c>
      <c r="AP1803" s="13"/>
      <c r="AQ1803" s="32"/>
      <c r="AR1803" s="32"/>
      <c r="AS1803" s="32"/>
      <c r="AT1803" s="32"/>
    </row>
    <row r="1804" spans="2:46" ht="18.649999999999999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O1804" s="134"/>
      <c r="AP1804" s="33"/>
      <c r="AQ1804" s="32"/>
      <c r="AR1804" s="32"/>
      <c r="AS1804" s="32"/>
      <c r="AT1804" s="32"/>
    </row>
    <row r="1805" spans="2:46" ht="18.649999999999999" customHeight="1" thickBot="1">
      <c r="D1805" s="209" t="s">
        <v>66</v>
      </c>
      <c r="E1805" s="210"/>
      <c r="F1805" s="211" t="s">
        <v>67</v>
      </c>
      <c r="G1805" s="212"/>
      <c r="H1805" s="204"/>
      <c r="I1805" s="209" t="s">
        <v>68</v>
      </c>
      <c r="J1805" s="210"/>
      <c r="K1805" s="211" t="s">
        <v>69</v>
      </c>
      <c r="L1805" s="212"/>
      <c r="N1805" s="213" t="s">
        <v>70</v>
      </c>
      <c r="O1805" s="214"/>
      <c r="P1805" s="215" t="s">
        <v>71</v>
      </c>
      <c r="Q1805" s="216"/>
      <c r="S1805" s="209" t="s">
        <v>72</v>
      </c>
      <c r="T1805" s="210"/>
      <c r="U1805" s="211" t="s">
        <v>73</v>
      </c>
      <c r="V1805" s="212"/>
      <c r="W1805" s="22"/>
      <c r="X1805" s="213" t="s">
        <v>74</v>
      </c>
      <c r="Y1805" s="214"/>
      <c r="Z1805" s="215" t="s">
        <v>75</v>
      </c>
      <c r="AA1805" s="216"/>
      <c r="AB1805" s="22"/>
      <c r="AC1805" s="209" t="s">
        <v>76</v>
      </c>
      <c r="AD1805" s="210"/>
      <c r="AE1805" s="211" t="s">
        <v>77</v>
      </c>
      <c r="AF1805" s="212"/>
      <c r="AG1805" s="22"/>
      <c r="AH1805" s="213" t="s">
        <v>78</v>
      </c>
      <c r="AI1805" s="214"/>
      <c r="AJ1805" s="215" t="s">
        <v>79</v>
      </c>
      <c r="AK1805" s="216"/>
      <c r="AL1805" s="22"/>
      <c r="AM1805" s="44" t="s">
        <v>6</v>
      </c>
      <c r="AO1805" s="135" t="s">
        <v>42</v>
      </c>
      <c r="AP1805" s="33"/>
      <c r="AQ1805" s="32"/>
      <c r="AR1805" s="32"/>
      <c r="AS1805" s="32"/>
      <c r="AT1805" s="32"/>
    </row>
    <row r="1806" spans="2:46" ht="18.649999999999999" customHeight="1" thickTop="1" thickBot="1">
      <c r="D1806" s="1">
        <v>0</v>
      </c>
      <c r="E1806" s="8">
        <f t="shared" ref="E1806" si="8157">$E$9*$B1803</f>
        <v>2.9242236000000004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8158">D1806*I1803+F1806*I1806-E1806*J1803-G1806*J1806</f>
        <v>0</v>
      </c>
      <c r="O1806" s="9">
        <f t="shared" ref="O1806" si="8159">(D1806*J1803+E1806*I1803+F1806*J1806+G1806*I1806)</f>
        <v>2.9242236000000004</v>
      </c>
      <c r="P1806" s="2">
        <f t="shared" ref="P1806" si="8160">D1806*K1803+F1806*K1806-E1806*L1803-G1806*L1806</f>
        <v>3.1246383121053811</v>
      </c>
      <c r="Q1806" s="8">
        <f t="shared" ref="Q1806" si="8161">(D1806*L1803+E1806*K1803+F1806*L1806+G1806*K1806)</f>
        <v>0</v>
      </c>
      <c r="S1806" s="1">
        <v>0</v>
      </c>
      <c r="T1806" s="8">
        <f t="shared" ref="T1806" si="8162">$T$9*$B1803</f>
        <v>6.2399364000000004</v>
      </c>
      <c r="U1806" s="2">
        <v>1</v>
      </c>
      <c r="V1806" s="8">
        <v>0</v>
      </c>
      <c r="X1806" s="1">
        <f t="shared" ref="X1806" si="8163">N1806*S1803+P1806*S1806-O1806*T1803-Q1806*T1806</f>
        <v>0</v>
      </c>
      <c r="Y1806" s="9">
        <f t="shared" ref="Y1806" si="8164">(N1806*T1803+O1806*S1803+P1806*T1806+Q1806*S1806)</f>
        <v>22.421767940540931</v>
      </c>
      <c r="Z1806" s="2">
        <f t="shared" ref="Z1806" si="8165">N1806*U1803+P1806*U1806-O1806*V1803-Q1806*V1806</f>
        <v>3.1246383121053811</v>
      </c>
      <c r="AA1806" s="8">
        <f t="shared" ref="AA1806" si="8166">(N1806*V1803+O1806*U1803+P1806*V1806+Q1806*U1806)</f>
        <v>0</v>
      </c>
      <c r="AB1806" s="22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8167">X1806*AC1803+Z1806*AC1806-Y1806*AD1803-AA1806*AD1806</f>
        <v>0</v>
      </c>
      <c r="AI1806" s="9">
        <f t="shared" ref="AI1806" si="8168">(X1806*AD1803+Y1806*AC1803+Z1806*AD1806+AA1806*AC1806)</f>
        <v>22.421767940540931</v>
      </c>
      <c r="AJ1806" s="2">
        <f t="shared" ref="AJ1806" si="8169">X1806*AE1803+Z1806*AE1806-Y1806*AF1803-AA1806*AF1806</f>
        <v>-90.669213434755008</v>
      </c>
      <c r="AK1806" s="8">
        <f t="shared" ref="AK1806" si="8170">(X1806*AF1803+Y1806*AE1803+Z1806*AF1806+AA1806*AE1806)</f>
        <v>0</v>
      </c>
      <c r="AM1806" s="45">
        <f t="shared" ref="AM1806" si="8171">(180/PI())*ATAN(-1*(($AH$9*AJ1803+AL1803+$AH$9*AJ1806+AL1806)/($AH$9*AI1803+AK1803+$AH$9*AI1806+AK1806)))</f>
        <v>63.683689301100458</v>
      </c>
      <c r="AO1806" s="206">
        <f t="shared" ref="AO1806" si="8172">20*LOG(((($AH$9*AH1803+AJ1803-$AH$9*AH1806-AJ1806)^2+($AH$9*AI1803+AK1803-$AH$9*AI1806-AK1806)^2)/(($AH$9*AH1803+AJ1803+$AH$9*AH1806+AJ1806)^2+($AH$9*AI1803+AK1803+$AH$9*AI1806+AK1806)^2))^0.5)</f>
        <v>-1.8766092326699601E-3</v>
      </c>
      <c r="AP1806" s="33"/>
      <c r="AQ1806" s="32"/>
      <c r="AR1806" s="32"/>
      <c r="AS1806" s="32"/>
      <c r="AT1806" s="32"/>
    </row>
    <row r="1807" spans="2:46" ht="18.649999999999999" customHeight="1">
      <c r="AO1807" s="33"/>
      <c r="AP1807" s="33"/>
    </row>
    <row r="1808" spans="2:46" ht="18.649999999999999" customHeight="1" thickBot="1">
      <c r="D1808" s="22" t="s">
        <v>80</v>
      </c>
      <c r="E1808" s="22"/>
      <c r="F1808" s="22"/>
      <c r="G1808" s="22"/>
      <c r="H1808" s="22"/>
      <c r="I1808" s="22" t="s">
        <v>81</v>
      </c>
      <c r="J1808" s="22"/>
      <c r="K1808" s="22"/>
      <c r="L1808" s="22"/>
      <c r="M1808" s="23"/>
      <c r="N1808" s="23"/>
      <c r="O1808" s="24" t="s">
        <v>82</v>
      </c>
      <c r="P1808" s="23"/>
      <c r="Q1808" s="23"/>
      <c r="R1808" s="23"/>
      <c r="S1808" s="22"/>
      <c r="T1808" s="22" t="s">
        <v>83</v>
      </c>
      <c r="U1808" s="23"/>
      <c r="V1808" s="23"/>
      <c r="W1808" s="23"/>
      <c r="X1808" s="23"/>
      <c r="Y1808" s="24" t="s">
        <v>84</v>
      </c>
      <c r="Z1808" s="23"/>
      <c r="AA1808" s="23"/>
      <c r="AB1808" s="23"/>
      <c r="AC1808" s="24" t="s">
        <v>85</v>
      </c>
      <c r="AD1808" s="22"/>
      <c r="AE1808" s="22"/>
      <c r="AF1808" s="22"/>
      <c r="AG1808" s="22"/>
      <c r="AH1808" s="23"/>
      <c r="AI1808" s="24" t="s">
        <v>86</v>
      </c>
      <c r="AJ1808" s="23"/>
      <c r="AK1808" s="23"/>
      <c r="AL1808" s="22"/>
    </row>
    <row r="1809" spans="2:46" ht="18.649999999999999" customHeight="1" thickBot="1">
      <c r="B1809" s="11"/>
      <c r="D1809" s="217" t="s">
        <v>55</v>
      </c>
      <c r="E1809" s="218"/>
      <c r="F1809" s="219" t="s">
        <v>56</v>
      </c>
      <c r="G1809" s="220"/>
      <c r="H1809" s="204"/>
      <c r="I1809" s="217" t="s">
        <v>87</v>
      </c>
      <c r="J1809" s="218"/>
      <c r="K1809" s="219" t="s">
        <v>88</v>
      </c>
      <c r="L1809" s="220"/>
      <c r="M1809" s="23"/>
      <c r="N1809" s="213" t="s">
        <v>57</v>
      </c>
      <c r="O1809" s="214"/>
      <c r="P1809" s="215" t="s">
        <v>58</v>
      </c>
      <c r="Q1809" s="216"/>
      <c r="R1809" s="23"/>
      <c r="S1809" s="217" t="s">
        <v>59</v>
      </c>
      <c r="T1809" s="218"/>
      <c r="U1809" s="219" t="s">
        <v>60</v>
      </c>
      <c r="V1809" s="220"/>
      <c r="W1809" s="22"/>
      <c r="X1809" s="213" t="s">
        <v>61</v>
      </c>
      <c r="Y1809" s="214"/>
      <c r="Z1809" s="215" t="s">
        <v>62</v>
      </c>
      <c r="AA1809" s="216"/>
      <c r="AB1809" s="22"/>
      <c r="AC1809" s="217" t="s">
        <v>63</v>
      </c>
      <c r="AD1809" s="218"/>
      <c r="AE1809" s="219" t="s">
        <v>89</v>
      </c>
      <c r="AF1809" s="220"/>
      <c r="AG1809" s="22"/>
      <c r="AH1809" s="213" t="s">
        <v>64</v>
      </c>
      <c r="AI1809" s="214"/>
      <c r="AJ1809" s="215" t="s">
        <v>65</v>
      </c>
      <c r="AK1809" s="216"/>
      <c r="AL1809" s="22"/>
      <c r="AM1809" s="25" t="s">
        <v>2</v>
      </c>
      <c r="AO1809" s="132" t="s">
        <v>41</v>
      </c>
      <c r="AQ1809" s="32"/>
      <c r="AR1809" s="32"/>
      <c r="AS1809" s="32"/>
      <c r="AT1809" s="32"/>
    </row>
    <row r="1810" spans="2:46" ht="18.649999999999999" customHeight="1" thickTop="1" thickBot="1">
      <c r="B1810" s="36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9">
        <f t="shared" ref="L1810" si="8173">IF(0=(1-$J$9*$K$9*$B1810^2),10^14,$B1810*$K$9/(1-$J$9*$K$9*$B1810^2))</f>
        <v>-0.7229469119875076</v>
      </c>
      <c r="N1810" s="1">
        <f t="shared" ref="N1810" si="8174">D1810*I1810+F1810*I1813-E1810*J1810-G1810*J1813</f>
        <v>1</v>
      </c>
      <c r="O1810" s="9">
        <f t="shared" ref="O1810" si="8175">(D1810*J1810+E1810*I1810+F1810*J1813+G1810*I1813)</f>
        <v>0</v>
      </c>
      <c r="P1810" s="2">
        <f t="shared" ref="P1810" si="8176">D1810*K1810+F1810*K1813-E1810*L1810-G1810*L1813</f>
        <v>0</v>
      </c>
      <c r="Q1810" s="8">
        <f t="shared" ref="Q1810" si="8177">(D1810*L1810+E1810*K1810+F1810*L1813+G1810*K1813)</f>
        <v>-0.7229469119875076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8178">N1810*S1810+P1810*S1813-O1810*T1810-Q1810*T1813</f>
        <v>5.5286278008023917</v>
      </c>
      <c r="Y1810" s="9">
        <f t="shared" ref="Y1810" si="8179">(N1810*T1810+O1810*S1810+P1810*T1813+Q1810*S1813)</f>
        <v>0</v>
      </c>
      <c r="Z1810" s="2">
        <f t="shared" ref="Z1810" si="8180">N1810*U1810+P1810*U1813-O1810*V1810-Q1810*V1813</f>
        <v>0</v>
      </c>
      <c r="AA1810" s="8">
        <f t="shared" ref="AA1810" si="8181">(N1810*V1810+O1810*U1810+P1810*V1813+Q1810*U1813)</f>
        <v>-0.7229469119875076</v>
      </c>
      <c r="AB1810" s="22"/>
      <c r="AC1810" s="1">
        <v>1</v>
      </c>
      <c r="AD1810" s="9">
        <v>0</v>
      </c>
      <c r="AE1810" s="2">
        <v>0</v>
      </c>
      <c r="AF1810" s="9">
        <f t="shared" ref="AF1810" si="8182">$B1810*$AE$9</f>
        <v>4.1993742000000003</v>
      </c>
      <c r="AH1810" s="1">
        <f t="shared" ref="AH1810" si="8183">X1810*AC1810+Z1810*AC1813-Y1810*AD1810-AA1810*AD1813</f>
        <v>5.5286278008023917</v>
      </c>
      <c r="AI1810" s="9">
        <f t="shared" ref="AI1810" si="8184">(X1810*AD1810+Y1810*AC1810+Z1810*AD1813+AA1810*AC1813)</f>
        <v>0</v>
      </c>
      <c r="AJ1810" s="2">
        <f t="shared" ref="AJ1810" si="8185">X1810*AE1810+Z1810*AE1813-Y1810*AF1810-AA1810*AF1813</f>
        <v>0</v>
      </c>
      <c r="AK1810" s="8">
        <f t="shared" ref="AK1810" si="8186">(X1810*AF1810+Y1810*AE1810+Z1810*AF1813+AA1810*AE1813)</f>
        <v>22.493830036104796</v>
      </c>
      <c r="AM1810" s="26">
        <f t="shared" ref="AM1810" si="8187">20*LOG((2*$AH$9)/(($AH$9*AH1810+AJ1810+$AH$9*AH1813+AJ1813)^2+($AH$9*AI1810+AK1810+$AH$9*AI1813+AK1813)^2)^0.5)</f>
        <v>-33.704674763574488</v>
      </c>
      <c r="AO1810" s="133">
        <f t="shared" ref="AO1810" si="8188">((AI1810^2+AJ1810^2+AK1810^2+AL1810^2)/(AI1813^2+AJ1813^2+AK1813^2+AL1813^2))^0.5</f>
        <v>0.23912730667080068</v>
      </c>
      <c r="AP1810" s="13"/>
      <c r="AQ1810" s="32"/>
      <c r="AR1810" s="32"/>
      <c r="AS1810" s="32"/>
      <c r="AT1810" s="32"/>
    </row>
    <row r="1811" spans="2:46" ht="18.649999999999999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O1811" s="134"/>
      <c r="AP1811" s="33"/>
      <c r="AQ1811" s="32"/>
      <c r="AR1811" s="32"/>
      <c r="AS1811" s="32"/>
      <c r="AT1811" s="32"/>
    </row>
    <row r="1812" spans="2:46" ht="18.649999999999999" customHeight="1" thickBot="1">
      <c r="D1812" s="209" t="s">
        <v>66</v>
      </c>
      <c r="E1812" s="210"/>
      <c r="F1812" s="211" t="s">
        <v>67</v>
      </c>
      <c r="G1812" s="212"/>
      <c r="H1812" s="204"/>
      <c r="I1812" s="209" t="s">
        <v>68</v>
      </c>
      <c r="J1812" s="210"/>
      <c r="K1812" s="211" t="s">
        <v>69</v>
      </c>
      <c r="L1812" s="212"/>
      <c r="N1812" s="213" t="s">
        <v>70</v>
      </c>
      <c r="O1812" s="214"/>
      <c r="P1812" s="215" t="s">
        <v>71</v>
      </c>
      <c r="Q1812" s="216"/>
      <c r="S1812" s="209" t="s">
        <v>72</v>
      </c>
      <c r="T1812" s="210"/>
      <c r="U1812" s="211" t="s">
        <v>73</v>
      </c>
      <c r="V1812" s="212"/>
      <c r="W1812" s="22"/>
      <c r="X1812" s="213" t="s">
        <v>74</v>
      </c>
      <c r="Y1812" s="214"/>
      <c r="Z1812" s="215" t="s">
        <v>75</v>
      </c>
      <c r="AA1812" s="216"/>
      <c r="AB1812" s="22"/>
      <c r="AC1812" s="209" t="s">
        <v>76</v>
      </c>
      <c r="AD1812" s="210"/>
      <c r="AE1812" s="211" t="s">
        <v>77</v>
      </c>
      <c r="AF1812" s="212"/>
      <c r="AG1812" s="22"/>
      <c r="AH1812" s="213" t="s">
        <v>78</v>
      </c>
      <c r="AI1812" s="214"/>
      <c r="AJ1812" s="215" t="s">
        <v>79</v>
      </c>
      <c r="AK1812" s="216"/>
      <c r="AL1812" s="22"/>
      <c r="AM1812" s="44" t="s">
        <v>6</v>
      </c>
      <c r="AO1812" s="135" t="s">
        <v>42</v>
      </c>
      <c r="AP1812" s="33"/>
      <c r="AQ1812" s="32"/>
      <c r="AR1812" s="32"/>
      <c r="AS1812" s="32"/>
      <c r="AT1812" s="32"/>
    </row>
    <row r="1813" spans="2:46" ht="18.649999999999999" customHeight="1" thickTop="1" thickBot="1">
      <c r="D1813" s="1">
        <v>0</v>
      </c>
      <c r="E1813" s="8">
        <f t="shared" ref="E1813" si="8189">$E$9*$B1810</f>
        <v>2.9355578000000002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8190">D1813*I1810+F1813*I1813-E1813*J1810-G1813*J1813</f>
        <v>0</v>
      </c>
      <c r="O1813" s="9">
        <f t="shared" ref="O1813" si="8191">(D1813*J1810+E1813*I1810+F1813*J1813+G1813*I1813)</f>
        <v>2.9355578000000002</v>
      </c>
      <c r="P1813" s="2">
        <f t="shared" ref="P1813" si="8192">D1813*K1810+F1813*K1813-E1813*L1810-G1813*L1813</f>
        <v>3.1222524464708417</v>
      </c>
      <c r="Q1813" s="8">
        <f t="shared" ref="Q1813" si="8193">(D1813*L1810+E1813*K1810+F1813*L1813+G1813*K1813)</f>
        <v>0</v>
      </c>
      <c r="S1813" s="1">
        <v>0</v>
      </c>
      <c r="T1813" s="8">
        <f t="shared" ref="T1813" si="8194">$T$9*$B1810</f>
        <v>6.2641221999999992</v>
      </c>
      <c r="U1813" s="2">
        <v>1</v>
      </c>
      <c r="V1813" s="8">
        <v>0</v>
      </c>
      <c r="X1813" s="1">
        <f t="shared" ref="X1813" si="8195">N1813*S1810+P1813*S1813-O1813*T1810-Q1813*T1813</f>
        <v>0</v>
      </c>
      <c r="Y1813" s="9">
        <f t="shared" ref="Y1813" si="8196">(N1813*T1810+O1813*S1810+P1813*T1813+Q1813*S1813)</f>
        <v>22.49372866394231</v>
      </c>
      <c r="Z1813" s="2">
        <f t="shared" ref="Z1813" si="8197">N1813*U1810+P1813*U1813-O1813*V1810-Q1813*V1813</f>
        <v>3.1222524464708417</v>
      </c>
      <c r="AA1813" s="8">
        <f t="shared" ref="AA1813" si="8198">(N1813*V1810+O1813*U1810+P1813*V1813+Q1813*U1813)</f>
        <v>0</v>
      </c>
      <c r="AB1813" s="22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8199">X1813*AC1810+Z1813*AC1813-Y1813*AD1810-AA1813*AD1813</f>
        <v>0</v>
      </c>
      <c r="AI1813" s="9">
        <f t="shared" ref="AI1813" si="8200">(X1813*AD1810+Y1813*AC1810+Z1813*AD1813+AA1813*AC1813)</f>
        <v>22.49372866394231</v>
      </c>
      <c r="AJ1813" s="2">
        <f t="shared" ref="AJ1813" si="8201">X1813*AE1810+Z1813*AE1813-Y1813*AF1810-AA1813*AF1813</f>
        <v>-91.337331366688971</v>
      </c>
      <c r="AK1813" s="8">
        <f t="shared" ref="AK1813" si="8202">(X1813*AF1810+Y1813*AE1810+Z1813*AF1813+AA1813*AE1813)</f>
        <v>0</v>
      </c>
      <c r="AM1813" s="45">
        <f t="shared" ref="AM1813" si="8203">(180/PI())*ATAN(-1*(($AH$9*AJ1810+AL1810+$AH$9*AJ1813+AL1813)/($AH$9*AI1810+AK1810+$AH$9*AI1813+AK1813)))</f>
        <v>63.777773289656501</v>
      </c>
      <c r="AO1813" s="206">
        <f t="shared" ref="AO1813" si="8204">20*LOG(((($AH$9*AH1810+AJ1810-$AH$9*AH1813-AJ1813)^2+($AH$9*AI1810+AK1810-$AH$9*AI1813-AK1813)^2)/(($AH$9*AH1810+AJ1810+$AH$9*AH1813+AJ1813)^2+($AH$9*AI1810+AK1810+$AH$9*AI1813+AK1813)^2))^0.5)</f>
        <v>-1.8510126308784089E-3</v>
      </c>
      <c r="AP1813" s="33"/>
      <c r="AQ1813" s="32"/>
      <c r="AR1813" s="32"/>
      <c r="AS1813" s="32"/>
      <c r="AT1813" s="32"/>
    </row>
    <row r="1814" spans="2:46" ht="18.649999999999999" customHeight="1">
      <c r="AO1814" s="33"/>
      <c r="AP1814" s="33"/>
    </row>
    <row r="1815" spans="2:46" ht="18.649999999999999" customHeight="1" thickBot="1">
      <c r="D1815" s="22" t="s">
        <v>80</v>
      </c>
      <c r="E1815" s="22"/>
      <c r="F1815" s="22"/>
      <c r="G1815" s="22"/>
      <c r="H1815" s="22"/>
      <c r="I1815" s="22" t="s">
        <v>81</v>
      </c>
      <c r="J1815" s="22"/>
      <c r="K1815" s="22"/>
      <c r="L1815" s="22"/>
      <c r="M1815" s="23"/>
      <c r="N1815" s="23"/>
      <c r="O1815" s="24" t="s">
        <v>82</v>
      </c>
      <c r="P1815" s="23"/>
      <c r="Q1815" s="23"/>
      <c r="R1815" s="23"/>
      <c r="S1815" s="22"/>
      <c r="T1815" s="22" t="s">
        <v>83</v>
      </c>
      <c r="U1815" s="23"/>
      <c r="V1815" s="23"/>
      <c r="W1815" s="23"/>
      <c r="X1815" s="23"/>
      <c r="Y1815" s="24" t="s">
        <v>84</v>
      </c>
      <c r="Z1815" s="23"/>
      <c r="AA1815" s="23"/>
      <c r="AB1815" s="23"/>
      <c r="AC1815" s="24" t="s">
        <v>85</v>
      </c>
      <c r="AD1815" s="22"/>
      <c r="AE1815" s="22"/>
      <c r="AF1815" s="22"/>
      <c r="AG1815" s="22"/>
      <c r="AH1815" s="23"/>
      <c r="AI1815" s="24" t="s">
        <v>86</v>
      </c>
      <c r="AJ1815" s="23"/>
      <c r="AK1815" s="23"/>
      <c r="AL1815" s="22"/>
    </row>
    <row r="1816" spans="2:46" ht="18.649999999999999" customHeight="1" thickBot="1">
      <c r="B1816" s="11"/>
      <c r="D1816" s="217" t="s">
        <v>55</v>
      </c>
      <c r="E1816" s="218"/>
      <c r="F1816" s="219" t="s">
        <v>56</v>
      </c>
      <c r="G1816" s="220"/>
      <c r="H1816" s="204"/>
      <c r="I1816" s="217" t="s">
        <v>87</v>
      </c>
      <c r="J1816" s="218"/>
      <c r="K1816" s="219" t="s">
        <v>88</v>
      </c>
      <c r="L1816" s="220"/>
      <c r="M1816" s="23"/>
      <c r="N1816" s="213" t="s">
        <v>57</v>
      </c>
      <c r="O1816" s="214"/>
      <c r="P1816" s="215" t="s">
        <v>58</v>
      </c>
      <c r="Q1816" s="216"/>
      <c r="R1816" s="23"/>
      <c r="S1816" s="217" t="s">
        <v>59</v>
      </c>
      <c r="T1816" s="218"/>
      <c r="U1816" s="219" t="s">
        <v>60</v>
      </c>
      <c r="V1816" s="220"/>
      <c r="W1816" s="22"/>
      <c r="X1816" s="213" t="s">
        <v>61</v>
      </c>
      <c r="Y1816" s="214"/>
      <c r="Z1816" s="215" t="s">
        <v>62</v>
      </c>
      <c r="AA1816" s="216"/>
      <c r="AB1816" s="22"/>
      <c r="AC1816" s="217" t="s">
        <v>63</v>
      </c>
      <c r="AD1816" s="218"/>
      <c r="AE1816" s="219" t="s">
        <v>89</v>
      </c>
      <c r="AF1816" s="220"/>
      <c r="AG1816" s="22"/>
      <c r="AH1816" s="213" t="s">
        <v>64</v>
      </c>
      <c r="AI1816" s="214"/>
      <c r="AJ1816" s="215" t="s">
        <v>65</v>
      </c>
      <c r="AK1816" s="216"/>
      <c r="AL1816" s="22"/>
      <c r="AM1816" s="25" t="s">
        <v>2</v>
      </c>
      <c r="AO1816" s="132" t="s">
        <v>41</v>
      </c>
      <c r="AQ1816" s="32"/>
      <c r="AR1816" s="32"/>
      <c r="AS1816" s="32"/>
      <c r="AT1816" s="32"/>
    </row>
    <row r="1817" spans="2:46" ht="18.649999999999999" customHeight="1" thickTop="1" thickBot="1">
      <c r="B1817" s="36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9">
        <f t="shared" ref="L1817" si="8205">IF(0=(1-$J$9*$K$9*$B1817^2),10^14,$B1817*$K$9/(1-$J$9*$K$9*$B1817^2))</f>
        <v>-0.7193678348088195</v>
      </c>
      <c r="N1817" s="1">
        <f t="shared" ref="N1817" si="8206">D1817*I1817+F1817*I1820-E1817*J1817-G1817*J1820</f>
        <v>1</v>
      </c>
      <c r="O1817" s="9">
        <f t="shared" ref="O1817" si="8207">(D1817*J1817+E1817*I1817+F1817*J1820+G1817*I1820)</f>
        <v>0</v>
      </c>
      <c r="P1817" s="2">
        <f t="shared" ref="P1817" si="8208">D1817*K1817+F1817*K1820-E1817*L1817-G1817*L1820</f>
        <v>0</v>
      </c>
      <c r="Q1817" s="8">
        <f t="shared" ref="Q1817" si="8209">(D1817*L1817+E1817*K1817+F1817*L1820+G1817*K1820)</f>
        <v>-0.7193678348088195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8210">N1817*S1817+P1817*S1820-O1817*T1817-Q1817*T1820</f>
        <v>5.5236065105709775</v>
      </c>
      <c r="Y1817" s="9">
        <f t="shared" ref="Y1817" si="8211">(N1817*T1817+O1817*S1817+P1817*T1820+Q1817*S1820)</f>
        <v>0</v>
      </c>
      <c r="Z1817" s="2">
        <f t="shared" ref="Z1817" si="8212">N1817*U1817+P1817*U1820-O1817*V1817-Q1817*V1820</f>
        <v>0</v>
      </c>
      <c r="AA1817" s="8">
        <f t="shared" ref="AA1817" si="8213">(N1817*V1817+O1817*U1817+P1817*V1820+Q1817*U1820)</f>
        <v>-0.7193678348088195</v>
      </c>
      <c r="AB1817" s="22"/>
      <c r="AC1817" s="1">
        <v>1</v>
      </c>
      <c r="AD1817" s="9">
        <v>0</v>
      </c>
      <c r="AE1817" s="2">
        <v>0</v>
      </c>
      <c r="AF1817" s="9">
        <f t="shared" ref="AF1817" si="8214">$B1817*$AE$9</f>
        <v>4.2155880000000003</v>
      </c>
      <c r="AH1817" s="1">
        <f t="shared" ref="AH1817" si="8215">X1817*AC1817+Z1817*AC1820-Y1817*AD1817-AA1817*AD1820</f>
        <v>5.5236065105709775</v>
      </c>
      <c r="AI1817" s="9">
        <f t="shared" ref="AI1817" si="8216">(X1817*AD1817+Y1817*AC1817+Z1817*AD1820+AA1817*AC1820)</f>
        <v>0</v>
      </c>
      <c r="AJ1817" s="2">
        <f t="shared" ref="AJ1817" si="8217">X1817*AE1817+Z1817*AE1820-Y1817*AF1817-AA1817*AF1820</f>
        <v>0</v>
      </c>
      <c r="AK1817" s="8">
        <f t="shared" ref="AK1817" si="8218">(X1817*AF1817+Y1817*AE1817+Z1817*AF1820+AA1817*AE1820)</f>
        <v>22.565881487876069</v>
      </c>
      <c r="AM1817" s="26">
        <f t="shared" ref="AM1817" si="8219">20*LOG((2*$AH$9)/(($AH$9*AH1817+AJ1817+$AH$9*AH1820+AJ1820)^2+($AH$9*AI1817+AK1817+$AH$9*AI1820+AK1820)^2)^0.5)</f>
        <v>-33.764145176492505</v>
      </c>
      <c r="AO1817" s="133">
        <f t="shared" ref="AO1817" si="8220">((AI1817^2+AJ1817^2+AK1817^2+AL1817^2)/(AI1820^2+AJ1820^2+AK1820^2+AL1820^2))^0.5</f>
        <v>0.23820017432345794</v>
      </c>
      <c r="AP1817" s="13"/>
      <c r="AQ1817" s="32"/>
      <c r="AR1817" s="32"/>
      <c r="AS1817" s="32"/>
      <c r="AT1817" s="32"/>
    </row>
    <row r="1818" spans="2:46" ht="18.649999999999999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O1818" s="134"/>
      <c r="AP1818" s="33"/>
      <c r="AQ1818" s="32"/>
      <c r="AR1818" s="32"/>
      <c r="AS1818" s="32"/>
      <c r="AT1818" s="32"/>
    </row>
    <row r="1819" spans="2:46" ht="18.649999999999999" customHeight="1" thickBot="1">
      <c r="D1819" s="209" t="s">
        <v>66</v>
      </c>
      <c r="E1819" s="210"/>
      <c r="F1819" s="211" t="s">
        <v>67</v>
      </c>
      <c r="G1819" s="212"/>
      <c r="H1819" s="204"/>
      <c r="I1819" s="209" t="s">
        <v>68</v>
      </c>
      <c r="J1819" s="210"/>
      <c r="K1819" s="211" t="s">
        <v>69</v>
      </c>
      <c r="L1819" s="212"/>
      <c r="N1819" s="213" t="s">
        <v>70</v>
      </c>
      <c r="O1819" s="214"/>
      <c r="P1819" s="215" t="s">
        <v>71</v>
      </c>
      <c r="Q1819" s="216"/>
      <c r="S1819" s="209" t="s">
        <v>72</v>
      </c>
      <c r="T1819" s="210"/>
      <c r="U1819" s="211" t="s">
        <v>73</v>
      </c>
      <c r="V1819" s="212"/>
      <c r="W1819" s="22"/>
      <c r="X1819" s="213" t="s">
        <v>74</v>
      </c>
      <c r="Y1819" s="214"/>
      <c r="Z1819" s="215" t="s">
        <v>75</v>
      </c>
      <c r="AA1819" s="216"/>
      <c r="AB1819" s="22"/>
      <c r="AC1819" s="209" t="s">
        <v>76</v>
      </c>
      <c r="AD1819" s="210"/>
      <c r="AE1819" s="211" t="s">
        <v>77</v>
      </c>
      <c r="AF1819" s="212"/>
      <c r="AG1819" s="22"/>
      <c r="AH1819" s="213" t="s">
        <v>78</v>
      </c>
      <c r="AI1819" s="214"/>
      <c r="AJ1819" s="215" t="s">
        <v>79</v>
      </c>
      <c r="AK1819" s="216"/>
      <c r="AL1819" s="22"/>
      <c r="AM1819" s="44" t="s">
        <v>6</v>
      </c>
      <c r="AO1819" s="135" t="s">
        <v>42</v>
      </c>
      <c r="AP1819" s="33"/>
      <c r="AQ1819" s="32"/>
      <c r="AR1819" s="32"/>
      <c r="AS1819" s="32"/>
      <c r="AT1819" s="32"/>
    </row>
    <row r="1820" spans="2:46" ht="18.649999999999999" customHeight="1" thickTop="1" thickBot="1">
      <c r="D1820" s="1">
        <v>0</v>
      </c>
      <c r="E1820" s="8">
        <f t="shared" ref="E1820" si="8221">$E$9*$B1817</f>
        <v>2.9468920000000005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8222">D1820*I1817+F1820*I1820-E1820*J1817-G1820*J1820</f>
        <v>0</v>
      </c>
      <c r="O1820" s="9">
        <f t="shared" ref="O1820" si="8223">(D1820*J1817+E1820*I1817+F1820*J1820+G1820*I1820)</f>
        <v>2.9468920000000005</v>
      </c>
      <c r="P1820" s="2">
        <f t="shared" ref="P1820" si="8224">D1820*K1817+F1820*K1820-E1820*L1817-G1820*L1820</f>
        <v>3.1198993174554319</v>
      </c>
      <c r="Q1820" s="8">
        <f t="shared" ref="Q1820" si="8225">(D1820*L1817+E1820*K1817+F1820*L1820+G1820*K1820)</f>
        <v>0</v>
      </c>
      <c r="S1820" s="1">
        <v>0</v>
      </c>
      <c r="T1820" s="8">
        <f t="shared" ref="T1820" si="8226">$T$9*$B1817</f>
        <v>6.2883079999999998</v>
      </c>
      <c r="U1820" s="2">
        <v>1</v>
      </c>
      <c r="V1820" s="8">
        <v>0</v>
      </c>
      <c r="X1820" s="1">
        <f t="shared" ref="X1820" si="8227">N1820*S1817+P1820*S1820-O1820*T1817-Q1820*T1820</f>
        <v>0</v>
      </c>
      <c r="Y1820" s="9">
        <f t="shared" ref="Y1820" si="8228">(N1820*T1817+O1820*S1817+P1820*T1820+Q1820*S1820)</f>
        <v>22.565779837149535</v>
      </c>
      <c r="Z1820" s="2">
        <f t="shared" ref="Z1820" si="8229">N1820*U1817+P1820*U1820-O1820*V1817-Q1820*V1820</f>
        <v>3.1198993174554319</v>
      </c>
      <c r="AA1820" s="8">
        <f t="shared" ref="AA1820" si="8230">(N1820*V1817+O1820*U1817+P1820*V1820+Q1820*U1820)</f>
        <v>0</v>
      </c>
      <c r="AB1820" s="22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8231">X1820*AC1817+Z1820*AC1820-Y1820*AD1817-AA1820*AD1820</f>
        <v>0</v>
      </c>
      <c r="AI1820" s="9">
        <f t="shared" ref="AI1820" si="8232">(X1820*AD1817+Y1820*AC1817+Z1820*AD1820+AA1820*AC1820)</f>
        <v>22.565779837149535</v>
      </c>
      <c r="AJ1820" s="2">
        <f t="shared" ref="AJ1820" si="8233">X1820*AE1817+Z1820*AE1820-Y1820*AF1817-AA1820*AF1820</f>
        <v>-92.008131374674107</v>
      </c>
      <c r="AK1820" s="8">
        <f t="shared" ref="AK1820" si="8234">(X1820*AF1817+Y1820*AE1817+Z1820*AF1820+AA1820*AE1820)</f>
        <v>0</v>
      </c>
      <c r="AM1820" s="45">
        <f t="shared" ref="AM1820" si="8235">(180/PI())*ATAN(-1*(($AH$9*AJ1817+AL1817+$AH$9*AJ1820+AL1820)/($AH$9*AI1817+AK1817+$AH$9*AI1820+AK1820)))</f>
        <v>63.871209567693697</v>
      </c>
      <c r="AO1820" s="206">
        <f t="shared" ref="AO1820" si="8236">20*LOG(((($AH$9*AH1817+AJ1817-$AH$9*AH1820-AJ1820)^2+($AH$9*AI1817+AK1817-$AH$9*AI1820-AK1820)^2)/(($AH$9*AH1817+AJ1817+$AH$9*AH1820+AJ1820)^2+($AH$9*AI1817+AK1817+$AH$9*AI1820+AK1820)^2))^0.5)</f>
        <v>-1.8258331256331148E-3</v>
      </c>
      <c r="AP1820" s="33"/>
      <c r="AQ1820" s="32"/>
      <c r="AR1820" s="32"/>
      <c r="AS1820" s="32"/>
      <c r="AT1820" s="32"/>
    </row>
    <row r="1821" spans="2:46" ht="18.649999999999999" customHeight="1">
      <c r="AO1821" s="33"/>
      <c r="AP1821" s="33"/>
    </row>
    <row r="1822" spans="2:46" ht="18.649999999999999" customHeight="1" thickBot="1">
      <c r="D1822" s="22" t="s">
        <v>80</v>
      </c>
      <c r="E1822" s="22"/>
      <c r="F1822" s="22"/>
      <c r="G1822" s="22"/>
      <c r="H1822" s="22"/>
      <c r="I1822" s="22" t="s">
        <v>81</v>
      </c>
      <c r="J1822" s="22"/>
      <c r="K1822" s="22"/>
      <c r="L1822" s="22"/>
      <c r="M1822" s="23"/>
      <c r="N1822" s="23"/>
      <c r="O1822" s="24" t="s">
        <v>82</v>
      </c>
      <c r="P1822" s="23"/>
      <c r="Q1822" s="23"/>
      <c r="R1822" s="23"/>
      <c r="S1822" s="22"/>
      <c r="T1822" s="22" t="s">
        <v>83</v>
      </c>
      <c r="U1822" s="23"/>
      <c r="V1822" s="23"/>
      <c r="W1822" s="23"/>
      <c r="X1822" s="23"/>
      <c r="Y1822" s="24" t="s">
        <v>84</v>
      </c>
      <c r="Z1822" s="23"/>
      <c r="AA1822" s="23"/>
      <c r="AB1822" s="23"/>
      <c r="AC1822" s="24" t="s">
        <v>85</v>
      </c>
      <c r="AD1822" s="22"/>
      <c r="AE1822" s="22"/>
      <c r="AF1822" s="22"/>
      <c r="AG1822" s="22"/>
      <c r="AH1822" s="23"/>
      <c r="AI1822" s="24" t="s">
        <v>86</v>
      </c>
      <c r="AJ1822" s="23"/>
      <c r="AK1822" s="23"/>
      <c r="AL1822" s="22"/>
    </row>
    <row r="1823" spans="2:46" ht="18.649999999999999" customHeight="1" thickBot="1">
      <c r="B1823" s="11"/>
      <c r="D1823" s="217" t="s">
        <v>55</v>
      </c>
      <c r="E1823" s="218"/>
      <c r="F1823" s="219" t="s">
        <v>56</v>
      </c>
      <c r="G1823" s="220"/>
      <c r="H1823" s="204"/>
      <c r="I1823" s="217" t="s">
        <v>87</v>
      </c>
      <c r="J1823" s="218"/>
      <c r="K1823" s="219" t="s">
        <v>88</v>
      </c>
      <c r="L1823" s="220"/>
      <c r="M1823" s="23"/>
      <c r="N1823" s="213" t="s">
        <v>57</v>
      </c>
      <c r="O1823" s="214"/>
      <c r="P1823" s="215" t="s">
        <v>58</v>
      </c>
      <c r="Q1823" s="216"/>
      <c r="R1823" s="23"/>
      <c r="S1823" s="217" t="s">
        <v>59</v>
      </c>
      <c r="T1823" s="218"/>
      <c r="U1823" s="219" t="s">
        <v>60</v>
      </c>
      <c r="V1823" s="220"/>
      <c r="W1823" s="22"/>
      <c r="X1823" s="213" t="s">
        <v>61</v>
      </c>
      <c r="Y1823" s="214"/>
      <c r="Z1823" s="215" t="s">
        <v>62</v>
      </c>
      <c r="AA1823" s="216"/>
      <c r="AB1823" s="22"/>
      <c r="AC1823" s="217" t="s">
        <v>63</v>
      </c>
      <c r="AD1823" s="218"/>
      <c r="AE1823" s="219" t="s">
        <v>89</v>
      </c>
      <c r="AF1823" s="220"/>
      <c r="AG1823" s="22"/>
      <c r="AH1823" s="213" t="s">
        <v>64</v>
      </c>
      <c r="AI1823" s="214"/>
      <c r="AJ1823" s="215" t="s">
        <v>65</v>
      </c>
      <c r="AK1823" s="216"/>
      <c r="AL1823" s="22"/>
      <c r="AM1823" s="25" t="s">
        <v>2</v>
      </c>
      <c r="AO1823" s="132" t="s">
        <v>41</v>
      </c>
      <c r="AQ1823" s="32"/>
      <c r="AR1823" s="32"/>
      <c r="AS1823" s="32"/>
      <c r="AT1823" s="32"/>
    </row>
    <row r="1824" spans="2:46" ht="18.649999999999999" customHeight="1" thickTop="1" thickBot="1">
      <c r="B1824" s="36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9">
        <f t="shared" ref="L1824" si="8237">IF(0=(1-$J$9*$K$9*$B1824^2),10^14,$B1824*$K$9/(1-$J$9*$K$9*$B1824^2))</f>
        <v>-0.71582704095683669</v>
      </c>
      <c r="N1824" s="1">
        <f t="shared" ref="N1824" si="8238">D1824*I1824+F1824*I1827-E1824*J1824-G1824*J1827</f>
        <v>1</v>
      </c>
      <c r="O1824" s="9">
        <f t="shared" ref="O1824" si="8239">(D1824*J1824+E1824*I1824+F1824*J1827+G1824*I1827)</f>
        <v>0</v>
      </c>
      <c r="P1824" s="2">
        <f t="shared" ref="P1824" si="8240">D1824*K1824+F1824*K1827-E1824*L1824-G1824*L1827</f>
        <v>0</v>
      </c>
      <c r="Q1824" s="8">
        <f t="shared" ref="Q1824" si="8241">(D1824*L1824+E1824*K1824+F1824*L1827+G1824*K1827)</f>
        <v>-0.71582704095683669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8242">N1824*S1824+P1824*S1827-O1824*T1824-Q1824*T1827</f>
        <v>5.5186537579123769</v>
      </c>
      <c r="Y1824" s="9">
        <f t="shared" ref="Y1824" si="8243">(N1824*T1824+O1824*S1824+P1824*T1827+Q1824*S1827)</f>
        <v>0</v>
      </c>
      <c r="Z1824" s="2">
        <f t="shared" ref="Z1824" si="8244">N1824*U1824+P1824*U1827-O1824*V1824-Q1824*V1827</f>
        <v>0</v>
      </c>
      <c r="AA1824" s="8">
        <f t="shared" ref="AA1824" si="8245">(N1824*V1824+O1824*U1824+P1824*V1827+Q1824*U1827)</f>
        <v>-0.71582704095683669</v>
      </c>
      <c r="AB1824" s="22"/>
      <c r="AC1824" s="1">
        <v>1</v>
      </c>
      <c r="AD1824" s="9">
        <v>0</v>
      </c>
      <c r="AE1824" s="2">
        <v>0</v>
      </c>
      <c r="AF1824" s="9">
        <f t="shared" ref="AF1824" si="8246">$B1824*$AE$9</f>
        <v>4.2318017999999995</v>
      </c>
      <c r="AH1824" s="1">
        <f t="shared" ref="AH1824" si="8247">X1824*AC1824+Z1824*AC1827-Y1824*AD1824-AA1824*AD1827</f>
        <v>5.5186537579123769</v>
      </c>
      <c r="AI1824" s="9">
        <f t="shared" ref="AI1824" si="8248">(X1824*AD1824+Y1824*AC1824+Z1824*AD1827+AA1824*AC1827)</f>
        <v>0</v>
      </c>
      <c r="AJ1824" s="2">
        <f t="shared" ref="AJ1824" si="8249">X1824*AE1824+Z1824*AE1827-Y1824*AF1824-AA1824*AF1827</f>
        <v>0</v>
      </c>
      <c r="AK1824" s="8">
        <f t="shared" ref="AK1824" si="8250">(X1824*AF1824+Y1824*AE1824+Z1824*AF1827+AA1824*AE1827)</f>
        <v>22.638021865353522</v>
      </c>
      <c r="AM1824" s="26">
        <f t="shared" ref="AM1824" si="8251">20*LOG((2*$AH$9)/(($AH$9*AH1824+AJ1824+$AH$9*AH1827+AJ1827)^2+($AH$9*AI1824+AK1824+$AH$9*AI1827+AK1827)^2)^0.5)</f>
        <v>-33.823454414140144</v>
      </c>
      <c r="AO1824" s="133">
        <f t="shared" ref="AO1824" si="8252">((AI1824^2+AJ1824^2+AK1824^2+AL1824^2)/(AI1827^2+AJ1827^2+AK1827^2+AL1827^2))^0.5</f>
        <v>0.23728022831606183</v>
      </c>
      <c r="AP1824" s="13"/>
      <c r="AQ1824" s="32"/>
      <c r="AR1824" s="32"/>
      <c r="AS1824" s="32"/>
      <c r="AT1824" s="32"/>
    </row>
    <row r="1825" spans="2:46" ht="18.649999999999999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O1825" s="134"/>
      <c r="AP1825" s="33"/>
      <c r="AQ1825" s="32"/>
      <c r="AR1825" s="32"/>
      <c r="AS1825" s="32"/>
      <c r="AT1825" s="32"/>
    </row>
    <row r="1826" spans="2:46" ht="18.649999999999999" customHeight="1" thickBot="1">
      <c r="D1826" s="209" t="s">
        <v>66</v>
      </c>
      <c r="E1826" s="210"/>
      <c r="F1826" s="211" t="s">
        <v>67</v>
      </c>
      <c r="G1826" s="212"/>
      <c r="H1826" s="204"/>
      <c r="I1826" s="209" t="s">
        <v>68</v>
      </c>
      <c r="J1826" s="210"/>
      <c r="K1826" s="211" t="s">
        <v>69</v>
      </c>
      <c r="L1826" s="212"/>
      <c r="N1826" s="213" t="s">
        <v>70</v>
      </c>
      <c r="O1826" s="214"/>
      <c r="P1826" s="215" t="s">
        <v>71</v>
      </c>
      <c r="Q1826" s="216"/>
      <c r="S1826" s="209" t="s">
        <v>72</v>
      </c>
      <c r="T1826" s="210"/>
      <c r="U1826" s="211" t="s">
        <v>73</v>
      </c>
      <c r="V1826" s="212"/>
      <c r="W1826" s="22"/>
      <c r="X1826" s="213" t="s">
        <v>74</v>
      </c>
      <c r="Y1826" s="214"/>
      <c r="Z1826" s="215" t="s">
        <v>75</v>
      </c>
      <c r="AA1826" s="216"/>
      <c r="AB1826" s="22"/>
      <c r="AC1826" s="209" t="s">
        <v>76</v>
      </c>
      <c r="AD1826" s="210"/>
      <c r="AE1826" s="211" t="s">
        <v>77</v>
      </c>
      <c r="AF1826" s="212"/>
      <c r="AG1826" s="22"/>
      <c r="AH1826" s="213" t="s">
        <v>78</v>
      </c>
      <c r="AI1826" s="214"/>
      <c r="AJ1826" s="215" t="s">
        <v>79</v>
      </c>
      <c r="AK1826" s="216"/>
      <c r="AL1826" s="22"/>
      <c r="AM1826" s="44" t="s">
        <v>6</v>
      </c>
      <c r="AO1826" s="135" t="s">
        <v>42</v>
      </c>
      <c r="AP1826" s="33"/>
      <c r="AQ1826" s="32"/>
      <c r="AR1826" s="32"/>
      <c r="AS1826" s="32"/>
      <c r="AT1826" s="32"/>
    </row>
    <row r="1827" spans="2:46" ht="18.649999999999999" customHeight="1" thickTop="1" thickBot="1">
      <c r="D1827" s="1">
        <v>0</v>
      </c>
      <c r="E1827" s="8">
        <f t="shared" ref="E1827" si="8253">$E$9*$B1824</f>
        <v>2.9582261999999999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8254">D1827*I1824+F1827*I1827-E1827*J1824-G1827*J1827</f>
        <v>0</v>
      </c>
      <c r="O1827" s="9">
        <f t="shared" ref="O1827" si="8255">(D1827*J1824+E1827*I1824+F1827*J1827+G1827*I1827)</f>
        <v>2.9582261999999999</v>
      </c>
      <c r="P1827" s="2">
        <f t="shared" ref="P1827" si="8256">D1827*K1824+F1827*K1827-E1827*L1824-G1827*L1827</f>
        <v>3.1175783072269874</v>
      </c>
      <c r="Q1827" s="8">
        <f t="shared" ref="Q1827" si="8257">(D1827*L1824+E1827*K1824+F1827*L1827+G1827*K1827)</f>
        <v>0</v>
      </c>
      <c r="S1827" s="1">
        <v>0</v>
      </c>
      <c r="T1827" s="8">
        <f t="shared" ref="T1827" si="8258">$T$9*$B1824</f>
        <v>6.3124937999999995</v>
      </c>
      <c r="U1827" s="2">
        <v>1</v>
      </c>
      <c r="V1827" s="8">
        <v>0</v>
      </c>
      <c r="X1827" s="1">
        <f t="shared" ref="X1827" si="8259">N1827*S1824+P1827*S1827-O1827*T1824-Q1827*T1827</f>
        <v>0</v>
      </c>
      <c r="Y1827" s="9">
        <f t="shared" ref="Y1827" si="8260">(N1827*T1824+O1827*S1824+P1827*T1827+Q1827*S1827)</f>
        <v>22.637919935384851</v>
      </c>
      <c r="Z1827" s="2">
        <f t="shared" ref="Z1827" si="8261">N1827*U1824+P1827*U1827-O1827*V1824-Q1827*V1827</f>
        <v>3.1175783072269874</v>
      </c>
      <c r="AA1827" s="8">
        <f t="shared" ref="AA1827" si="8262">(N1827*V1824+O1827*U1824+P1827*V1827+Q1827*U1827)</f>
        <v>0</v>
      </c>
      <c r="AB1827" s="22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8263">X1827*AC1824+Z1827*AC1827-Y1827*AD1824-AA1827*AD1827</f>
        <v>0</v>
      </c>
      <c r="AI1827" s="9">
        <f t="shared" ref="AI1827" si="8264">(X1827*AD1824+Y1827*AC1824+Z1827*AD1827+AA1827*AC1827)</f>
        <v>22.637919935384851</v>
      </c>
      <c r="AJ1827" s="2">
        <f t="shared" ref="AJ1827" si="8265">X1827*AE1824+Z1827*AE1827-Y1827*AF1824-AA1827*AF1827</f>
        <v>-92.681612023590489</v>
      </c>
      <c r="AK1827" s="8">
        <f t="shared" ref="AK1827" si="8266">(X1827*AF1824+Y1827*AE1824+Z1827*AF1827+AA1827*AE1827)</f>
        <v>0</v>
      </c>
      <c r="AM1827" s="45">
        <f t="shared" ref="AM1827" si="8267">(180/PI())*ATAN(-1*(($AH$9*AJ1824+AL1824+$AH$9*AJ1827+AL1827)/($AH$9*AI1824+AK1824+$AH$9*AI1827+AK1827)))</f>
        <v>63.964004595364656</v>
      </c>
      <c r="AO1827" s="206">
        <f t="shared" ref="AO1827" si="8268">20*LOG(((($AH$9*AH1824+AJ1824-$AH$9*AH1827-AJ1827)^2+($AH$9*AI1824+AK1824-$AH$9*AI1827-AK1827)^2)/(($AH$9*AH1824+AJ1824+$AH$9*AH1827+AJ1827)^2+($AH$9*AI1824+AK1824+$AH$9*AI1827+AK1827)^2))^0.5)</f>
        <v>-1.8010630643091536E-3</v>
      </c>
      <c r="AP1827" s="33"/>
      <c r="AQ1827" s="32"/>
      <c r="AR1827" s="32"/>
      <c r="AS1827" s="32"/>
      <c r="AT1827" s="32"/>
    </row>
    <row r="1828" spans="2:46" ht="18.649999999999999" customHeight="1">
      <c r="AO1828" s="33"/>
      <c r="AP1828" s="33"/>
    </row>
    <row r="1829" spans="2:46" ht="18.649999999999999" customHeight="1" thickBot="1">
      <c r="D1829" s="22" t="s">
        <v>80</v>
      </c>
      <c r="E1829" s="22"/>
      <c r="F1829" s="22"/>
      <c r="G1829" s="22"/>
      <c r="H1829" s="22"/>
      <c r="I1829" s="22" t="s">
        <v>81</v>
      </c>
      <c r="J1829" s="22"/>
      <c r="K1829" s="22"/>
      <c r="L1829" s="22"/>
      <c r="M1829" s="23"/>
      <c r="N1829" s="23"/>
      <c r="O1829" s="24" t="s">
        <v>82</v>
      </c>
      <c r="P1829" s="23"/>
      <c r="Q1829" s="23"/>
      <c r="R1829" s="23"/>
      <c r="S1829" s="22"/>
      <c r="T1829" s="22" t="s">
        <v>83</v>
      </c>
      <c r="U1829" s="23"/>
      <c r="V1829" s="23"/>
      <c r="W1829" s="23"/>
      <c r="X1829" s="23"/>
      <c r="Y1829" s="24" t="s">
        <v>84</v>
      </c>
      <c r="Z1829" s="23"/>
      <c r="AA1829" s="23"/>
      <c r="AB1829" s="23"/>
      <c r="AC1829" s="24" t="s">
        <v>85</v>
      </c>
      <c r="AD1829" s="22"/>
      <c r="AE1829" s="22"/>
      <c r="AF1829" s="22"/>
      <c r="AG1829" s="22"/>
      <c r="AH1829" s="23"/>
      <c r="AI1829" s="24" t="s">
        <v>86</v>
      </c>
      <c r="AJ1829" s="23"/>
      <c r="AK1829" s="23"/>
      <c r="AL1829" s="22"/>
    </row>
    <row r="1830" spans="2:46" ht="18.649999999999999" customHeight="1" thickBot="1">
      <c r="B1830" s="11"/>
      <c r="D1830" s="217" t="s">
        <v>55</v>
      </c>
      <c r="E1830" s="218"/>
      <c r="F1830" s="219" t="s">
        <v>56</v>
      </c>
      <c r="G1830" s="220"/>
      <c r="H1830" s="204"/>
      <c r="I1830" s="217" t="s">
        <v>87</v>
      </c>
      <c r="J1830" s="218"/>
      <c r="K1830" s="219" t="s">
        <v>88</v>
      </c>
      <c r="L1830" s="220"/>
      <c r="M1830" s="23"/>
      <c r="N1830" s="213" t="s">
        <v>57</v>
      </c>
      <c r="O1830" s="214"/>
      <c r="P1830" s="215" t="s">
        <v>58</v>
      </c>
      <c r="Q1830" s="216"/>
      <c r="R1830" s="23"/>
      <c r="S1830" s="217" t="s">
        <v>59</v>
      </c>
      <c r="T1830" s="218"/>
      <c r="U1830" s="219" t="s">
        <v>60</v>
      </c>
      <c r="V1830" s="220"/>
      <c r="W1830" s="22"/>
      <c r="X1830" s="213" t="s">
        <v>61</v>
      </c>
      <c r="Y1830" s="214"/>
      <c r="Z1830" s="215" t="s">
        <v>62</v>
      </c>
      <c r="AA1830" s="216"/>
      <c r="AB1830" s="22"/>
      <c r="AC1830" s="217" t="s">
        <v>63</v>
      </c>
      <c r="AD1830" s="218"/>
      <c r="AE1830" s="219" t="s">
        <v>89</v>
      </c>
      <c r="AF1830" s="220"/>
      <c r="AG1830" s="22"/>
      <c r="AH1830" s="213" t="s">
        <v>64</v>
      </c>
      <c r="AI1830" s="214"/>
      <c r="AJ1830" s="215" t="s">
        <v>65</v>
      </c>
      <c r="AK1830" s="216"/>
      <c r="AL1830" s="22"/>
      <c r="AM1830" s="25" t="s">
        <v>2</v>
      </c>
      <c r="AO1830" s="132" t="s">
        <v>41</v>
      </c>
      <c r="AQ1830" s="32"/>
      <c r="AR1830" s="32"/>
      <c r="AS1830" s="32"/>
      <c r="AT1830" s="32"/>
    </row>
    <row r="1831" spans="2:46" ht="18.649999999999999" customHeight="1" thickTop="1" thickBot="1">
      <c r="B1831" s="36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9">
        <f t="shared" ref="L1831" si="8269">IF(0=(1-$J$9*$K$9*$B1831^2),10^14,$B1831*$K$9/(1-$J$9*$K$9*$B1831^2))</f>
        <v>-0.71232388905283084</v>
      </c>
      <c r="N1831" s="1">
        <f t="shared" ref="N1831" si="8270">D1831*I1831+F1831*I1834-E1831*J1831-G1831*J1834</f>
        <v>1</v>
      </c>
      <c r="O1831" s="9">
        <f t="shared" ref="O1831" si="8271">(D1831*J1831+E1831*I1831+F1831*J1834+G1831*I1834)</f>
        <v>0</v>
      </c>
      <c r="P1831" s="2">
        <f t="shared" ref="P1831" si="8272">D1831*K1831+F1831*K1834-E1831*L1831-G1831*L1834</f>
        <v>0</v>
      </c>
      <c r="Q1831" s="8">
        <f t="shared" ref="Q1831" si="8273">(D1831*L1831+E1831*K1831+F1831*L1834+G1831*K1834)</f>
        <v>-0.71232388905283084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8274">N1831*S1831+P1831*S1834-O1831*T1831-Q1831*T1834</f>
        <v>5.5137682563537362</v>
      </c>
      <c r="Y1831" s="9">
        <f t="shared" ref="Y1831" si="8275">(N1831*T1831+O1831*S1831+P1831*T1834+Q1831*S1834)</f>
        <v>0</v>
      </c>
      <c r="Z1831" s="2">
        <f t="shared" ref="Z1831" si="8276">N1831*U1831+P1831*U1834-O1831*V1831-Q1831*V1834</f>
        <v>0</v>
      </c>
      <c r="AA1831" s="8">
        <f t="shared" ref="AA1831" si="8277">(N1831*V1831+O1831*U1831+P1831*V1834+Q1831*U1834)</f>
        <v>-0.71232388905283084</v>
      </c>
      <c r="AB1831" s="22"/>
      <c r="AC1831" s="1">
        <v>1</v>
      </c>
      <c r="AD1831" s="9">
        <v>0</v>
      </c>
      <c r="AE1831" s="2">
        <v>0</v>
      </c>
      <c r="AF1831" s="9">
        <f t="shared" ref="AF1831" si="8278">$B1831*$AE$9</f>
        <v>4.2480156000000004</v>
      </c>
      <c r="AH1831" s="1">
        <f t="shared" ref="AH1831" si="8279">X1831*AC1831+Z1831*AC1834-Y1831*AD1831-AA1831*AD1834</f>
        <v>5.5137682563537362</v>
      </c>
      <c r="AI1831" s="9">
        <f t="shared" ref="AI1831" si="8280">(X1831*AD1831+Y1831*AC1831+Z1831*AD1834+AA1831*AC1834)</f>
        <v>0</v>
      </c>
      <c r="AJ1831" s="2">
        <f t="shared" ref="AJ1831" si="8281">X1831*AE1831+Z1831*AE1834-Y1831*AF1831-AA1831*AF1834</f>
        <v>0</v>
      </c>
      <c r="AK1831" s="8">
        <f t="shared" ref="AK1831" si="8282">(X1831*AF1831+Y1831*AE1831+Z1831*AF1834+AA1831*AE1834)</f>
        <v>22.710249678722644</v>
      </c>
      <c r="AM1831" s="26">
        <f t="shared" ref="AM1831" si="8283">20*LOG((2*$AH$9)/(($AH$9*AH1831+AJ1831+$AH$9*AH1834+AJ1834)^2+($AH$9*AI1831+AK1831+$AH$9*AI1834+AK1834)^2)^0.5)</f>
        <v>-33.882602770112761</v>
      </c>
      <c r="AO1831" s="133">
        <f t="shared" ref="AO1831" si="8284">((AI1831^2+AJ1831^2+AK1831^2+AL1831^2)/(AI1834^2+AJ1834^2+AK1834^2+AL1834^2))^0.5</f>
        <v>0.23636738516706449</v>
      </c>
      <c r="AP1831" s="13"/>
      <c r="AQ1831" s="32"/>
      <c r="AR1831" s="32"/>
      <c r="AS1831" s="32"/>
      <c r="AT1831" s="32"/>
    </row>
    <row r="1832" spans="2:46" ht="18.649999999999999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O1832" s="134"/>
      <c r="AP1832" s="33"/>
      <c r="AQ1832" s="32"/>
      <c r="AR1832" s="32"/>
      <c r="AS1832" s="32"/>
      <c r="AT1832" s="32"/>
    </row>
    <row r="1833" spans="2:46" ht="18.649999999999999" customHeight="1" thickBot="1">
      <c r="D1833" s="209" t="s">
        <v>66</v>
      </c>
      <c r="E1833" s="210"/>
      <c r="F1833" s="211" t="s">
        <v>67</v>
      </c>
      <c r="G1833" s="212"/>
      <c r="H1833" s="204"/>
      <c r="I1833" s="209" t="s">
        <v>68</v>
      </c>
      <c r="J1833" s="210"/>
      <c r="K1833" s="211" t="s">
        <v>69</v>
      </c>
      <c r="L1833" s="212"/>
      <c r="N1833" s="213" t="s">
        <v>70</v>
      </c>
      <c r="O1833" s="214"/>
      <c r="P1833" s="215" t="s">
        <v>71</v>
      </c>
      <c r="Q1833" s="216"/>
      <c r="S1833" s="209" t="s">
        <v>72</v>
      </c>
      <c r="T1833" s="210"/>
      <c r="U1833" s="211" t="s">
        <v>73</v>
      </c>
      <c r="V1833" s="212"/>
      <c r="W1833" s="22"/>
      <c r="X1833" s="213" t="s">
        <v>74</v>
      </c>
      <c r="Y1833" s="214"/>
      <c r="Z1833" s="215" t="s">
        <v>75</v>
      </c>
      <c r="AA1833" s="216"/>
      <c r="AB1833" s="22"/>
      <c r="AC1833" s="209" t="s">
        <v>76</v>
      </c>
      <c r="AD1833" s="210"/>
      <c r="AE1833" s="211" t="s">
        <v>77</v>
      </c>
      <c r="AF1833" s="212"/>
      <c r="AG1833" s="22"/>
      <c r="AH1833" s="213" t="s">
        <v>78</v>
      </c>
      <c r="AI1833" s="214"/>
      <c r="AJ1833" s="215" t="s">
        <v>79</v>
      </c>
      <c r="AK1833" s="216"/>
      <c r="AL1833" s="22"/>
      <c r="AM1833" s="44" t="s">
        <v>6</v>
      </c>
      <c r="AO1833" s="135" t="s">
        <v>42</v>
      </c>
      <c r="AP1833" s="33"/>
      <c r="AQ1833" s="32"/>
      <c r="AR1833" s="32"/>
      <c r="AS1833" s="32"/>
      <c r="AT1833" s="32"/>
    </row>
    <row r="1834" spans="2:46" ht="18.649999999999999" customHeight="1" thickTop="1" thickBot="1">
      <c r="D1834" s="1">
        <v>0</v>
      </c>
      <c r="E1834" s="8">
        <f t="shared" ref="E1834" si="8285">$E$9*$B1831</f>
        <v>2.9695604000000002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8286">D1834*I1831+F1834*I1834-E1834*J1831-G1834*J1834</f>
        <v>0</v>
      </c>
      <c r="O1834" s="9">
        <f t="shared" ref="O1834" si="8287">(D1834*J1831+E1834*I1831+F1834*J1834+G1834*I1834)</f>
        <v>2.9695604000000002</v>
      </c>
      <c r="P1834" s="2">
        <f t="shared" ref="P1834" si="8288">D1834*K1831+F1834*K1834-E1834*L1831-G1834*L1834</f>
        <v>3.11528881290528</v>
      </c>
      <c r="Q1834" s="8">
        <f t="shared" ref="Q1834" si="8289">(D1834*L1831+E1834*K1831+F1834*L1834+G1834*K1834)</f>
        <v>0</v>
      </c>
      <c r="S1834" s="1">
        <v>0</v>
      </c>
      <c r="T1834" s="8">
        <f t="shared" ref="T1834" si="8290">$T$9*$B1831</f>
        <v>6.3366796000000001</v>
      </c>
      <c r="U1834" s="2">
        <v>1</v>
      </c>
      <c r="V1834" s="8">
        <v>0</v>
      </c>
      <c r="X1834" s="1">
        <f t="shared" ref="X1834" si="8291">N1834*S1831+P1834*S1834-O1834*T1831-Q1834*T1834</f>
        <v>0</v>
      </c>
      <c r="Y1834" s="9">
        <f t="shared" ref="Y1834" si="8292">(N1834*T1831+O1834*S1831+P1834*T1834+Q1834*S1834)</f>
        <v>22.710147468845104</v>
      </c>
      <c r="Z1834" s="2">
        <f t="shared" ref="Z1834" si="8293">N1834*U1831+P1834*U1834-O1834*V1831-Q1834*V1834</f>
        <v>3.11528881290528</v>
      </c>
      <c r="AA1834" s="8">
        <f t="shared" ref="AA1834" si="8294">(N1834*V1831+O1834*U1831+P1834*V1834+Q1834*U1834)</f>
        <v>0</v>
      </c>
      <c r="AB1834" s="22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8295">X1834*AC1831+Z1834*AC1834-Y1834*AD1831-AA1834*AD1834</f>
        <v>0</v>
      </c>
      <c r="AI1834" s="9">
        <f t="shared" ref="AI1834" si="8296">(X1834*AD1831+Y1834*AC1831+Z1834*AD1834+AA1834*AC1834)</f>
        <v>22.710147468845104</v>
      </c>
      <c r="AJ1834" s="2">
        <f t="shared" ref="AJ1834" si="8297">X1834*AE1831+Z1834*AE1834-Y1834*AF1831-AA1834*AF1834</f>
        <v>-93.357771913049248</v>
      </c>
      <c r="AK1834" s="8">
        <f t="shared" ref="AK1834" si="8298">(X1834*AF1831+Y1834*AE1831+Z1834*AF1834+AA1834*AE1834)</f>
        <v>0</v>
      </c>
      <c r="AM1834" s="45">
        <f t="shared" ref="AM1834" si="8299">(180/PI())*ATAN(-1*(($AH$9*AJ1831+AL1831+$AH$9*AJ1834+AL1834)/($AH$9*AI1831+AK1831+$AH$9*AI1834+AK1834)))</f>
        <v>64.056164749447959</v>
      </c>
      <c r="AO1834" s="206">
        <f t="shared" ref="AO1834" si="8300">20*LOG(((($AH$9*AH1831+AJ1831-$AH$9*AH1834-AJ1834)^2+($AH$9*AI1831+AK1831-$AH$9*AI1834-AK1834)^2)/(($AH$9*AH1831+AJ1831+$AH$9*AH1834+AJ1834)^2+($AH$9*AI1831+AK1831+$AH$9*AI1834+AK1834)^2))^0.5)</f>
        <v>-1.7766949421492901E-3</v>
      </c>
      <c r="AP1834" s="33"/>
      <c r="AQ1834" s="32"/>
      <c r="AR1834" s="32"/>
      <c r="AS1834" s="32"/>
      <c r="AT1834" s="32"/>
    </row>
    <row r="1835" spans="2:46" ht="18.649999999999999" customHeight="1">
      <c r="AO1835" s="33"/>
      <c r="AP1835" s="33"/>
    </row>
    <row r="1836" spans="2:46" ht="18.649999999999999" customHeight="1" thickBot="1">
      <c r="D1836" s="22" t="s">
        <v>80</v>
      </c>
      <c r="E1836" s="22"/>
      <c r="F1836" s="22"/>
      <c r="G1836" s="22"/>
      <c r="H1836" s="22"/>
      <c r="I1836" s="22" t="s">
        <v>81</v>
      </c>
      <c r="J1836" s="22"/>
      <c r="K1836" s="22"/>
      <c r="L1836" s="22"/>
      <c r="M1836" s="23"/>
      <c r="N1836" s="23"/>
      <c r="O1836" s="24" t="s">
        <v>82</v>
      </c>
      <c r="P1836" s="23"/>
      <c r="Q1836" s="23"/>
      <c r="R1836" s="23"/>
      <c r="S1836" s="22"/>
      <c r="T1836" s="22" t="s">
        <v>83</v>
      </c>
      <c r="U1836" s="23"/>
      <c r="V1836" s="23"/>
      <c r="W1836" s="23"/>
      <c r="X1836" s="23"/>
      <c r="Y1836" s="24" t="s">
        <v>84</v>
      </c>
      <c r="Z1836" s="23"/>
      <c r="AA1836" s="23"/>
      <c r="AB1836" s="23"/>
      <c r="AC1836" s="24" t="s">
        <v>85</v>
      </c>
      <c r="AD1836" s="22"/>
      <c r="AE1836" s="22"/>
      <c r="AF1836" s="22"/>
      <c r="AG1836" s="22"/>
      <c r="AH1836" s="23"/>
      <c r="AI1836" s="24" t="s">
        <v>86</v>
      </c>
      <c r="AJ1836" s="23"/>
      <c r="AK1836" s="23"/>
      <c r="AL1836" s="22"/>
    </row>
    <row r="1837" spans="2:46" ht="18.649999999999999" customHeight="1" thickBot="1">
      <c r="B1837" s="11"/>
      <c r="D1837" s="217" t="s">
        <v>55</v>
      </c>
      <c r="E1837" s="218"/>
      <c r="F1837" s="219" t="s">
        <v>56</v>
      </c>
      <c r="G1837" s="220"/>
      <c r="H1837" s="204"/>
      <c r="I1837" s="217" t="s">
        <v>87</v>
      </c>
      <c r="J1837" s="218"/>
      <c r="K1837" s="219" t="s">
        <v>88</v>
      </c>
      <c r="L1837" s="220"/>
      <c r="M1837" s="23"/>
      <c r="N1837" s="213" t="s">
        <v>57</v>
      </c>
      <c r="O1837" s="214"/>
      <c r="P1837" s="215" t="s">
        <v>58</v>
      </c>
      <c r="Q1837" s="216"/>
      <c r="R1837" s="23"/>
      <c r="S1837" s="217" t="s">
        <v>59</v>
      </c>
      <c r="T1837" s="218"/>
      <c r="U1837" s="219" t="s">
        <v>60</v>
      </c>
      <c r="V1837" s="220"/>
      <c r="W1837" s="22"/>
      <c r="X1837" s="213" t="s">
        <v>61</v>
      </c>
      <c r="Y1837" s="214"/>
      <c r="Z1837" s="215" t="s">
        <v>62</v>
      </c>
      <c r="AA1837" s="216"/>
      <c r="AB1837" s="22"/>
      <c r="AC1837" s="217" t="s">
        <v>63</v>
      </c>
      <c r="AD1837" s="218"/>
      <c r="AE1837" s="219" t="s">
        <v>89</v>
      </c>
      <c r="AF1837" s="220"/>
      <c r="AG1837" s="22"/>
      <c r="AH1837" s="213" t="s">
        <v>64</v>
      </c>
      <c r="AI1837" s="214"/>
      <c r="AJ1837" s="215" t="s">
        <v>65</v>
      </c>
      <c r="AK1837" s="216"/>
      <c r="AL1837" s="22"/>
      <c r="AM1837" s="25" t="s">
        <v>2</v>
      </c>
      <c r="AO1837" s="132" t="s">
        <v>41</v>
      </c>
      <c r="AQ1837" s="32"/>
      <c r="AR1837" s="32"/>
      <c r="AS1837" s="32"/>
      <c r="AT1837" s="32"/>
    </row>
    <row r="1838" spans="2:46" ht="18.649999999999999" customHeight="1" thickTop="1" thickBot="1">
      <c r="B1838" s="36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9">
        <f t="shared" ref="L1838" si="8301">IF(0=(1-$J$9*$K$9*$B1838^2),10^14,$B1838*$K$9/(1-$J$9*$K$9*$B1838^2))</f>
        <v>-0.70885775234017079</v>
      </c>
      <c r="N1838" s="1">
        <f t="shared" ref="N1838" si="8302">D1838*I1838+F1838*I1841-E1838*J1838-G1838*J1841</f>
        <v>1</v>
      </c>
      <c r="O1838" s="9">
        <f t="shared" ref="O1838" si="8303">(D1838*J1838+E1838*I1838+F1838*J1841+G1838*I1841)</f>
        <v>0</v>
      </c>
      <c r="P1838" s="2">
        <f t="shared" ref="P1838" si="8304">D1838*K1838+F1838*K1841-E1838*L1838-G1838*L1841</f>
        <v>0</v>
      </c>
      <c r="Q1838" s="8">
        <f t="shared" ref="Q1838" si="8305">(D1838*L1838+E1838*K1838+F1838*L1841+G1838*K1841)</f>
        <v>-0.70885775234017079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8306">N1838*S1838+P1838*S1841-O1838*T1838-Q1838*T1841</f>
        <v>5.5089487503823609</v>
      </c>
      <c r="Y1838" s="9">
        <f t="shared" ref="Y1838" si="8307">(N1838*T1838+O1838*S1838+P1838*T1841+Q1838*S1841)</f>
        <v>0</v>
      </c>
      <c r="Z1838" s="2">
        <f t="shared" ref="Z1838" si="8308">N1838*U1838+P1838*U1841-O1838*V1838-Q1838*V1841</f>
        <v>0</v>
      </c>
      <c r="AA1838" s="8">
        <f t="shared" ref="AA1838" si="8309">(N1838*V1838+O1838*U1838+P1838*V1841+Q1838*U1841)</f>
        <v>-0.70885775234017079</v>
      </c>
      <c r="AB1838" s="22"/>
      <c r="AC1838" s="1">
        <v>1</v>
      </c>
      <c r="AD1838" s="9">
        <v>0</v>
      </c>
      <c r="AE1838" s="2">
        <v>0</v>
      </c>
      <c r="AF1838" s="9">
        <f t="shared" ref="AF1838" si="8310">$B1838*$AE$9</f>
        <v>4.2642293999999996</v>
      </c>
      <c r="AH1838" s="1">
        <f t="shared" ref="AH1838" si="8311">X1838*AC1838+Z1838*AC1841-Y1838*AD1838-AA1838*AD1841</f>
        <v>5.5089487503823609</v>
      </c>
      <c r="AI1838" s="9">
        <f t="shared" ref="AI1838" si="8312">(X1838*AD1838+Y1838*AC1838+Z1838*AD1841+AA1838*AC1841)</f>
        <v>0</v>
      </c>
      <c r="AJ1838" s="2">
        <f t="shared" ref="AJ1838" si="8313">X1838*AE1838+Z1838*AE1841-Y1838*AF1838-AA1838*AF1841</f>
        <v>0</v>
      </c>
      <c r="AK1838" s="8">
        <f t="shared" ref="AK1838" si="8314">(X1838*AF1838+Y1838*AE1838+Z1838*AF1841+AA1838*AE1841)</f>
        <v>22.78256347213355</v>
      </c>
      <c r="AM1838" s="26">
        <f t="shared" ref="AM1838" si="8315">20*LOG((2*$AH$9)/(($AH$9*AH1838+AJ1838+$AH$9*AH1841+AJ1841)^2+($AH$9*AI1838+AK1838+$AH$9*AI1841+AK1841)^2)^0.5)</f>
        <v>-33.941590552693356</v>
      </c>
      <c r="AO1838" s="133">
        <f t="shared" ref="AO1838" si="8316">((AI1838^2+AJ1838^2+AK1838^2+AL1838^2)/(AI1841^2+AJ1841^2+AK1841^2+AL1841^2))^0.5</f>
        <v>0.23546156268627799</v>
      </c>
      <c r="AP1838" s="13"/>
      <c r="AQ1838" s="32"/>
      <c r="AR1838" s="32"/>
      <c r="AS1838" s="32"/>
      <c r="AT1838" s="32"/>
    </row>
    <row r="1839" spans="2:46" ht="18.649999999999999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O1839" s="134"/>
      <c r="AP1839" s="33"/>
      <c r="AQ1839" s="32"/>
      <c r="AR1839" s="32"/>
      <c r="AS1839" s="32"/>
      <c r="AT1839" s="32"/>
    </row>
    <row r="1840" spans="2:46" ht="18.649999999999999" customHeight="1" thickBot="1">
      <c r="D1840" s="209" t="s">
        <v>66</v>
      </c>
      <c r="E1840" s="210"/>
      <c r="F1840" s="211" t="s">
        <v>67</v>
      </c>
      <c r="G1840" s="212"/>
      <c r="H1840" s="204"/>
      <c r="I1840" s="209" t="s">
        <v>68</v>
      </c>
      <c r="J1840" s="210"/>
      <c r="K1840" s="211" t="s">
        <v>69</v>
      </c>
      <c r="L1840" s="212"/>
      <c r="N1840" s="213" t="s">
        <v>70</v>
      </c>
      <c r="O1840" s="214"/>
      <c r="P1840" s="215" t="s">
        <v>71</v>
      </c>
      <c r="Q1840" s="216"/>
      <c r="S1840" s="209" t="s">
        <v>72</v>
      </c>
      <c r="T1840" s="210"/>
      <c r="U1840" s="211" t="s">
        <v>73</v>
      </c>
      <c r="V1840" s="212"/>
      <c r="W1840" s="22"/>
      <c r="X1840" s="213" t="s">
        <v>74</v>
      </c>
      <c r="Y1840" s="214"/>
      <c r="Z1840" s="215" t="s">
        <v>75</v>
      </c>
      <c r="AA1840" s="216"/>
      <c r="AB1840" s="22"/>
      <c r="AC1840" s="209" t="s">
        <v>76</v>
      </c>
      <c r="AD1840" s="210"/>
      <c r="AE1840" s="211" t="s">
        <v>77</v>
      </c>
      <c r="AF1840" s="212"/>
      <c r="AG1840" s="22"/>
      <c r="AH1840" s="213" t="s">
        <v>78</v>
      </c>
      <c r="AI1840" s="214"/>
      <c r="AJ1840" s="215" t="s">
        <v>79</v>
      </c>
      <c r="AK1840" s="216"/>
      <c r="AL1840" s="22"/>
      <c r="AM1840" s="44" t="s">
        <v>6</v>
      </c>
      <c r="AO1840" s="135" t="s">
        <v>42</v>
      </c>
      <c r="AP1840" s="33"/>
      <c r="AQ1840" s="32"/>
      <c r="AR1840" s="32"/>
      <c r="AS1840" s="32"/>
      <c r="AT1840" s="32"/>
    </row>
    <row r="1841" spans="2:46" ht="18.649999999999999" customHeight="1" thickTop="1" thickBot="1">
      <c r="D1841" s="1">
        <v>0</v>
      </c>
      <c r="E1841" s="8">
        <f t="shared" ref="E1841" si="8317">$E$9*$B1838</f>
        <v>2.9808946000000001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8318">D1841*I1838+F1841*I1841-E1841*J1838-G1841*J1841</f>
        <v>0</v>
      </c>
      <c r="O1841" s="9">
        <f t="shared" ref="O1841" si="8319">(D1841*J1838+E1841*I1838+F1841*J1841+G1841*I1841)</f>
        <v>2.9808946000000001</v>
      </c>
      <c r="P1841" s="2">
        <f t="shared" ref="P1841" si="8320">D1841*K1838+F1841*K1841-E1841*L1838-G1841*L1841</f>
        <v>3.1130302461189525</v>
      </c>
      <c r="Q1841" s="8">
        <f t="shared" ref="Q1841" si="8321">(D1841*L1838+E1841*K1838+F1841*L1841+G1841*K1841)</f>
        <v>0</v>
      </c>
      <c r="S1841" s="1">
        <v>0</v>
      </c>
      <c r="T1841" s="8">
        <f t="shared" ref="T1841" si="8322">$T$9*$B1838</f>
        <v>6.3608653999999998</v>
      </c>
      <c r="U1841" s="2">
        <v>1</v>
      </c>
      <c r="V1841" s="8">
        <v>0</v>
      </c>
      <c r="X1841" s="1">
        <f t="shared" ref="X1841" si="8323">N1841*S1838+P1841*S1841-O1841*T1838-Q1841*T1841</f>
        <v>0</v>
      </c>
      <c r="Y1841" s="9">
        <f t="shared" ref="Y1841" si="8324">(N1841*T1838+O1841*S1838+P1841*T1841+Q1841*S1841)</f>
        <v>22.782460981691528</v>
      </c>
      <c r="Z1841" s="2">
        <f t="shared" ref="Z1841" si="8325">N1841*U1838+P1841*U1841-O1841*V1838-Q1841*V1841</f>
        <v>3.1130302461189525</v>
      </c>
      <c r="AA1841" s="8">
        <f t="shared" ref="AA1841" si="8326">(N1841*V1838+O1841*U1838+P1841*V1841+Q1841*U1841)</f>
        <v>0</v>
      </c>
      <c r="AB1841" s="22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8327">X1841*AC1838+Z1841*AC1841-Y1841*AD1838-AA1841*AD1841</f>
        <v>0</v>
      </c>
      <c r="AI1841" s="9">
        <f t="shared" ref="AI1841" si="8328">(X1841*AD1838+Y1841*AC1838+Z1841*AD1841+AA1841*AC1841)</f>
        <v>22.782460981691528</v>
      </c>
      <c r="AJ1841" s="2">
        <f t="shared" ref="AJ1841" si="8329">X1841*AE1838+Z1841*AE1841-Y1841*AF1838-AA1841*AF1841</f>
        <v>-94.036609676362914</v>
      </c>
      <c r="AK1841" s="8">
        <f t="shared" ref="AK1841" si="8330">(X1841*AF1838+Y1841*AE1838+Z1841*AF1841+AA1841*AE1841)</f>
        <v>0</v>
      </c>
      <c r="AM1841" s="45">
        <f t="shared" ref="AM1841" si="8331">(180/PI())*ATAN(-1*(($AH$9*AJ1838+AL1838+$AH$9*AJ1841+AL1841)/($AH$9*AI1838+AK1838+$AH$9*AI1841+AK1841)))</f>
        <v>64.147696324664722</v>
      </c>
      <c r="AO1841" s="206">
        <f t="shared" ref="AO1841" si="8332">20*LOG(((($AH$9*AH1838+AJ1838-$AH$9*AH1841-AJ1841)^2+($AH$9*AI1838+AK1838-$AH$9*AI1841-AK1841)^2)/(($AH$9*AH1838+AJ1838+$AH$9*AH1841+AJ1841)^2+($AH$9*AI1838+AK1838+$AH$9*AI1841+AK1841)^2))^0.5)</f>
        <v>-1.752721399614611E-3</v>
      </c>
      <c r="AP1841" s="33"/>
      <c r="AQ1841" s="32"/>
      <c r="AR1841" s="32"/>
      <c r="AS1841" s="32"/>
      <c r="AT1841" s="32"/>
    </row>
    <row r="1842" spans="2:46" ht="18.649999999999999" customHeight="1">
      <c r="AO1842" s="33"/>
      <c r="AP1842" s="33"/>
    </row>
    <row r="1843" spans="2:46" ht="18.649999999999999" customHeight="1" thickBot="1">
      <c r="D1843" s="22" t="s">
        <v>80</v>
      </c>
      <c r="E1843" s="22"/>
      <c r="F1843" s="22"/>
      <c r="G1843" s="22"/>
      <c r="H1843" s="22"/>
      <c r="I1843" s="22" t="s">
        <v>81</v>
      </c>
      <c r="J1843" s="22"/>
      <c r="K1843" s="22"/>
      <c r="L1843" s="22"/>
      <c r="M1843" s="23"/>
      <c r="N1843" s="23"/>
      <c r="O1843" s="24" t="s">
        <v>82</v>
      </c>
      <c r="P1843" s="23"/>
      <c r="Q1843" s="23"/>
      <c r="R1843" s="23"/>
      <c r="S1843" s="22"/>
      <c r="T1843" s="22" t="s">
        <v>83</v>
      </c>
      <c r="U1843" s="23"/>
      <c r="V1843" s="23"/>
      <c r="W1843" s="23"/>
      <c r="X1843" s="23"/>
      <c r="Y1843" s="24" t="s">
        <v>84</v>
      </c>
      <c r="Z1843" s="23"/>
      <c r="AA1843" s="23"/>
      <c r="AB1843" s="23"/>
      <c r="AC1843" s="24" t="s">
        <v>85</v>
      </c>
      <c r="AD1843" s="22"/>
      <c r="AE1843" s="22"/>
      <c r="AF1843" s="22"/>
      <c r="AG1843" s="22"/>
      <c r="AH1843" s="23"/>
      <c r="AI1843" s="24" t="s">
        <v>86</v>
      </c>
      <c r="AJ1843" s="23"/>
      <c r="AK1843" s="23"/>
      <c r="AL1843" s="22"/>
    </row>
    <row r="1844" spans="2:46" ht="18.649999999999999" customHeight="1" thickBot="1">
      <c r="B1844" s="11"/>
      <c r="D1844" s="217" t="s">
        <v>55</v>
      </c>
      <c r="E1844" s="218"/>
      <c r="F1844" s="219" t="s">
        <v>56</v>
      </c>
      <c r="G1844" s="220"/>
      <c r="H1844" s="204"/>
      <c r="I1844" s="217" t="s">
        <v>87</v>
      </c>
      <c r="J1844" s="218"/>
      <c r="K1844" s="219" t="s">
        <v>88</v>
      </c>
      <c r="L1844" s="220"/>
      <c r="M1844" s="23"/>
      <c r="N1844" s="213" t="s">
        <v>57</v>
      </c>
      <c r="O1844" s="214"/>
      <c r="P1844" s="215" t="s">
        <v>58</v>
      </c>
      <c r="Q1844" s="216"/>
      <c r="R1844" s="23"/>
      <c r="S1844" s="217" t="s">
        <v>59</v>
      </c>
      <c r="T1844" s="218"/>
      <c r="U1844" s="219" t="s">
        <v>60</v>
      </c>
      <c r="V1844" s="220"/>
      <c r="W1844" s="22"/>
      <c r="X1844" s="213" t="s">
        <v>61</v>
      </c>
      <c r="Y1844" s="214"/>
      <c r="Z1844" s="215" t="s">
        <v>62</v>
      </c>
      <c r="AA1844" s="216"/>
      <c r="AB1844" s="22"/>
      <c r="AC1844" s="217" t="s">
        <v>63</v>
      </c>
      <c r="AD1844" s="218"/>
      <c r="AE1844" s="219" t="s">
        <v>89</v>
      </c>
      <c r="AF1844" s="220"/>
      <c r="AG1844" s="22"/>
      <c r="AH1844" s="213" t="s">
        <v>64</v>
      </c>
      <c r="AI1844" s="214"/>
      <c r="AJ1844" s="215" t="s">
        <v>65</v>
      </c>
      <c r="AK1844" s="216"/>
      <c r="AL1844" s="22"/>
      <c r="AM1844" s="25" t="s">
        <v>2</v>
      </c>
      <c r="AO1844" s="132" t="s">
        <v>41</v>
      </c>
      <c r="AQ1844" s="32"/>
      <c r="AR1844" s="32"/>
      <c r="AS1844" s="32"/>
      <c r="AT1844" s="32"/>
    </row>
    <row r="1845" spans="2:46" ht="18.649999999999999" customHeight="1" thickTop="1" thickBot="1">
      <c r="B1845" s="36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9">
        <f t="shared" ref="L1845" si="8333">IF(0=(1-$J$9*$K$9*$B1845^2),10^14,$B1845*$K$9/(1-$J$9*$K$9*$B1845^2))</f>
        <v>-0.70542801826451318</v>
      </c>
      <c r="N1845" s="1">
        <f t="shared" ref="N1845" si="8334">D1845*I1845+F1845*I1848-E1845*J1845-G1845*J1848</f>
        <v>1</v>
      </c>
      <c r="O1845" s="9">
        <f t="shared" ref="O1845" si="8335">(D1845*J1845+E1845*I1845+F1845*J1848+G1845*I1848)</f>
        <v>0</v>
      </c>
      <c r="P1845" s="2">
        <f t="shared" ref="P1845" si="8336">D1845*K1845+F1845*K1848-E1845*L1845-G1845*L1848</f>
        <v>0</v>
      </c>
      <c r="Q1845" s="8">
        <f t="shared" ref="Q1845" si="8337">(D1845*L1845+E1845*K1845+F1845*L1848+G1845*K1848)</f>
        <v>-0.70542801826451318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8338">N1845*S1845+P1845*S1848-O1845*T1845-Q1845*T1848</f>
        <v>5.5041940145334518</v>
      </c>
      <c r="Y1845" s="9">
        <f t="shared" ref="Y1845" si="8339">(N1845*T1845+O1845*S1845+P1845*T1848+Q1845*S1848)</f>
        <v>0</v>
      </c>
      <c r="Z1845" s="2">
        <f t="shared" ref="Z1845" si="8340">N1845*U1845+P1845*U1848-O1845*V1845-Q1845*V1848</f>
        <v>0</v>
      </c>
      <c r="AA1845" s="8">
        <f t="shared" ref="AA1845" si="8341">(N1845*V1845+O1845*U1845+P1845*V1848+Q1845*U1848)</f>
        <v>-0.70542801826451318</v>
      </c>
      <c r="AB1845" s="22"/>
      <c r="AC1845" s="1">
        <v>1</v>
      </c>
      <c r="AD1845" s="9">
        <v>0</v>
      </c>
      <c r="AE1845" s="2">
        <v>0</v>
      </c>
      <c r="AF1845" s="9">
        <f t="shared" ref="AF1845" si="8342">$B1845*$AE$9</f>
        <v>4.2804432000000006</v>
      </c>
      <c r="AH1845" s="1">
        <f t="shared" ref="AH1845" si="8343">X1845*AC1845+Z1845*AC1848-Y1845*AD1845-AA1845*AD1848</f>
        <v>5.5041940145334518</v>
      </c>
      <c r="AI1845" s="9">
        <f t="shared" ref="AI1845" si="8344">(X1845*AD1845+Y1845*AC1845+Z1845*AD1848+AA1845*AC1848)</f>
        <v>0</v>
      </c>
      <c r="AJ1845" s="2">
        <f t="shared" ref="AJ1845" si="8345">X1845*AE1845+Z1845*AE1848-Y1845*AF1845-AA1845*AF1848</f>
        <v>0</v>
      </c>
      <c r="AK1845" s="8">
        <f t="shared" ref="AK1845" si="8346">(X1845*AF1845+Y1845*AE1845+Z1845*AF1848+AA1845*AE1848)</f>
        <v>22.854961822725905</v>
      </c>
      <c r="AM1845" s="26">
        <f t="shared" ref="AM1845" si="8347">20*LOG((2*$AH$9)/(($AH$9*AH1845+AJ1845+$AH$9*AH1848+AJ1848)^2+($AH$9*AI1845+AK1845+$AH$9*AI1848+AK1848)^2)^0.5)</f>
        <v>-34.000418084186599</v>
      </c>
      <c r="AO1845" s="133">
        <f t="shared" ref="AO1845" si="8348">((AI1845^2+AJ1845^2+AK1845^2+AL1845^2)/(AI1848^2+AJ1848^2+AK1848^2+AL1848^2))^0.5</f>
        <v>0.23456267994994537</v>
      </c>
      <c r="AP1845" s="13"/>
      <c r="AQ1845" s="32"/>
      <c r="AR1845" s="32"/>
      <c r="AS1845" s="32"/>
      <c r="AT1845" s="32"/>
    </row>
    <row r="1846" spans="2:46" ht="18.649999999999999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O1846" s="134"/>
      <c r="AP1846" s="33"/>
      <c r="AQ1846" s="32"/>
      <c r="AR1846" s="32"/>
      <c r="AS1846" s="32"/>
      <c r="AT1846" s="32"/>
    </row>
    <row r="1847" spans="2:46" ht="18.649999999999999" customHeight="1" thickBot="1">
      <c r="D1847" s="209" t="s">
        <v>66</v>
      </c>
      <c r="E1847" s="210"/>
      <c r="F1847" s="211" t="s">
        <v>67</v>
      </c>
      <c r="G1847" s="212"/>
      <c r="H1847" s="204"/>
      <c r="I1847" s="209" t="s">
        <v>68</v>
      </c>
      <c r="J1847" s="210"/>
      <c r="K1847" s="211" t="s">
        <v>69</v>
      </c>
      <c r="L1847" s="212"/>
      <c r="N1847" s="213" t="s">
        <v>70</v>
      </c>
      <c r="O1847" s="214"/>
      <c r="P1847" s="215" t="s">
        <v>71</v>
      </c>
      <c r="Q1847" s="216"/>
      <c r="S1847" s="209" t="s">
        <v>72</v>
      </c>
      <c r="T1847" s="210"/>
      <c r="U1847" s="211" t="s">
        <v>73</v>
      </c>
      <c r="V1847" s="212"/>
      <c r="W1847" s="22"/>
      <c r="X1847" s="213" t="s">
        <v>74</v>
      </c>
      <c r="Y1847" s="214"/>
      <c r="Z1847" s="215" t="s">
        <v>75</v>
      </c>
      <c r="AA1847" s="216"/>
      <c r="AB1847" s="22"/>
      <c r="AC1847" s="209" t="s">
        <v>76</v>
      </c>
      <c r="AD1847" s="210"/>
      <c r="AE1847" s="211" t="s">
        <v>77</v>
      </c>
      <c r="AF1847" s="212"/>
      <c r="AG1847" s="22"/>
      <c r="AH1847" s="213" t="s">
        <v>78</v>
      </c>
      <c r="AI1847" s="214"/>
      <c r="AJ1847" s="215" t="s">
        <v>79</v>
      </c>
      <c r="AK1847" s="216"/>
      <c r="AL1847" s="22"/>
      <c r="AM1847" s="44" t="s">
        <v>6</v>
      </c>
      <c r="AO1847" s="135" t="s">
        <v>42</v>
      </c>
      <c r="AP1847" s="33"/>
      <c r="AQ1847" s="32"/>
      <c r="AR1847" s="32"/>
      <c r="AS1847" s="32"/>
      <c r="AT1847" s="32"/>
    </row>
    <row r="1848" spans="2:46" ht="18.649999999999999" customHeight="1" thickTop="1" thickBot="1">
      <c r="D1848" s="1">
        <v>0</v>
      </c>
      <c r="E1848" s="8">
        <f t="shared" ref="E1848" si="8349">$E$9*$B1845</f>
        <v>2.9922288000000004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8350">D1848*I1845+F1848*I1848-E1848*J1845-G1848*J1848</f>
        <v>0</v>
      </c>
      <c r="O1848" s="9">
        <f t="shared" ref="O1848" si="8351">(D1848*J1845+E1848*I1845+F1848*J1848+G1848*I1848)</f>
        <v>2.9922288000000004</v>
      </c>
      <c r="P1848" s="2">
        <f t="shared" ref="P1848" si="8352">D1848*K1845+F1848*K1848-E1848*L1845-G1848*L1848</f>
        <v>3.1108020325780026</v>
      </c>
      <c r="Q1848" s="8">
        <f t="shared" ref="Q1848" si="8353">(D1848*L1845+E1848*K1845+F1848*L1848+G1848*K1848)</f>
        <v>0</v>
      </c>
      <c r="S1848" s="1">
        <v>0</v>
      </c>
      <c r="T1848" s="8">
        <f t="shared" ref="T1848" si="8354">$T$9*$B1845</f>
        <v>6.3850512000000004</v>
      </c>
      <c r="U1848" s="2">
        <v>1</v>
      </c>
      <c r="V1848" s="8">
        <v>0</v>
      </c>
      <c r="X1848" s="1">
        <f t="shared" ref="X1848" si="8355">N1848*S1845+P1848*S1848-O1848*T1845-Q1848*T1848</f>
        <v>0</v>
      </c>
      <c r="Y1848" s="9">
        <f t="shared" ref="Y1848" si="8356">(N1848*T1845+O1848*S1845+P1848*T1848+Q1848*S1848)</f>
        <v>22.854859051074616</v>
      </c>
      <c r="Z1848" s="2">
        <f t="shared" ref="Z1848" si="8357">N1848*U1845+P1848*U1848-O1848*V1845-Q1848*V1848</f>
        <v>3.1108020325780026</v>
      </c>
      <c r="AA1848" s="8">
        <f t="shared" ref="AA1848" si="8358">(N1848*V1845+O1848*U1845+P1848*V1848+Q1848*U1848)</f>
        <v>0</v>
      </c>
      <c r="AB1848" s="22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8359">X1848*AC1845+Z1848*AC1848-Y1848*AD1845-AA1848*AD1848</f>
        <v>0</v>
      </c>
      <c r="AI1848" s="9">
        <f t="shared" ref="AI1848" si="8360">(X1848*AD1845+Y1848*AC1845+Z1848*AD1848+AA1848*AC1848)</f>
        <v>22.854859051074616</v>
      </c>
      <c r="AJ1848" s="2">
        <f t="shared" ref="AJ1848" si="8361">X1848*AE1845+Z1848*AE1848-Y1848*AF1845-AA1848*AF1848</f>
        <v>-94.7181239795528</v>
      </c>
      <c r="AK1848" s="8">
        <f t="shared" ref="AK1848" si="8362">(X1848*AF1845+Y1848*AE1845+Z1848*AF1848+AA1848*AE1848)</f>
        <v>0</v>
      </c>
      <c r="AM1848" s="45">
        <f t="shared" ref="AM1848" si="8363">(180/PI())*ATAN(-1*(($AH$9*AJ1845+AL1845+$AH$9*AJ1848+AL1848)/($AH$9*AI1845+AK1845+$AH$9*AI1848+AK1848)))</f>
        <v>64.238605534970475</v>
      </c>
      <c r="AO1848" s="206">
        <f t="shared" ref="AO1848" si="8364">20*LOG(((($AH$9*AH1845+AJ1845-$AH$9*AH1848-AJ1848)^2+($AH$9*AI1845+AK1845-$AH$9*AI1848-AK1848)^2)/(($AH$9*AH1845+AJ1845+$AH$9*AH1848+AJ1848)^2+($AH$9*AI1845+AK1845+$AH$9*AI1848+AK1848)^2))^0.5)</f>
        <v>-1.7291352197421179E-3</v>
      </c>
      <c r="AP1848" s="33"/>
      <c r="AQ1848" s="32"/>
      <c r="AR1848" s="32"/>
      <c r="AS1848" s="32"/>
      <c r="AT1848" s="32"/>
    </row>
    <row r="1849" spans="2:46" ht="18.649999999999999" customHeight="1">
      <c r="AO1849" s="33"/>
      <c r="AP1849" s="33"/>
    </row>
    <row r="1850" spans="2:46" ht="18.649999999999999" customHeight="1" thickBot="1">
      <c r="D1850" s="22" t="s">
        <v>80</v>
      </c>
      <c r="E1850" s="22"/>
      <c r="F1850" s="22"/>
      <c r="G1850" s="22"/>
      <c r="H1850" s="22"/>
      <c r="I1850" s="22" t="s">
        <v>81</v>
      </c>
      <c r="J1850" s="22"/>
      <c r="K1850" s="22"/>
      <c r="L1850" s="22"/>
      <c r="M1850" s="23"/>
      <c r="N1850" s="23"/>
      <c r="O1850" s="24" t="s">
        <v>82</v>
      </c>
      <c r="P1850" s="23"/>
      <c r="Q1850" s="23"/>
      <c r="R1850" s="23"/>
      <c r="S1850" s="22"/>
      <c r="T1850" s="22" t="s">
        <v>83</v>
      </c>
      <c r="U1850" s="23"/>
      <c r="V1850" s="23"/>
      <c r="W1850" s="23"/>
      <c r="X1850" s="23"/>
      <c r="Y1850" s="24" t="s">
        <v>84</v>
      </c>
      <c r="Z1850" s="23"/>
      <c r="AA1850" s="23"/>
      <c r="AB1850" s="23"/>
      <c r="AC1850" s="24" t="s">
        <v>85</v>
      </c>
      <c r="AD1850" s="22"/>
      <c r="AE1850" s="22"/>
      <c r="AF1850" s="22"/>
      <c r="AG1850" s="22"/>
      <c r="AH1850" s="23"/>
      <c r="AI1850" s="24" t="s">
        <v>86</v>
      </c>
      <c r="AJ1850" s="23"/>
      <c r="AK1850" s="23"/>
      <c r="AL1850" s="22"/>
    </row>
    <row r="1851" spans="2:46" ht="18.649999999999999" customHeight="1" thickBot="1">
      <c r="B1851" s="11"/>
      <c r="D1851" s="217" t="s">
        <v>55</v>
      </c>
      <c r="E1851" s="218"/>
      <c r="F1851" s="219" t="s">
        <v>56</v>
      </c>
      <c r="G1851" s="220"/>
      <c r="H1851" s="204"/>
      <c r="I1851" s="217" t="s">
        <v>87</v>
      </c>
      <c r="J1851" s="218"/>
      <c r="K1851" s="219" t="s">
        <v>88</v>
      </c>
      <c r="L1851" s="220"/>
      <c r="M1851" s="23"/>
      <c r="N1851" s="213" t="s">
        <v>57</v>
      </c>
      <c r="O1851" s="214"/>
      <c r="P1851" s="215" t="s">
        <v>58</v>
      </c>
      <c r="Q1851" s="216"/>
      <c r="R1851" s="23"/>
      <c r="S1851" s="217" t="s">
        <v>59</v>
      </c>
      <c r="T1851" s="218"/>
      <c r="U1851" s="219" t="s">
        <v>60</v>
      </c>
      <c r="V1851" s="220"/>
      <c r="W1851" s="22"/>
      <c r="X1851" s="213" t="s">
        <v>61</v>
      </c>
      <c r="Y1851" s="214"/>
      <c r="Z1851" s="215" t="s">
        <v>62</v>
      </c>
      <c r="AA1851" s="216"/>
      <c r="AB1851" s="22"/>
      <c r="AC1851" s="217" t="s">
        <v>63</v>
      </c>
      <c r="AD1851" s="218"/>
      <c r="AE1851" s="219" t="s">
        <v>89</v>
      </c>
      <c r="AF1851" s="220"/>
      <c r="AG1851" s="22"/>
      <c r="AH1851" s="213" t="s">
        <v>64</v>
      </c>
      <c r="AI1851" s="214"/>
      <c r="AJ1851" s="215" t="s">
        <v>65</v>
      </c>
      <c r="AK1851" s="216"/>
      <c r="AL1851" s="22"/>
      <c r="AM1851" s="25" t="s">
        <v>2</v>
      </c>
      <c r="AO1851" s="132" t="s">
        <v>41</v>
      </c>
      <c r="AQ1851" s="32"/>
      <c r="AR1851" s="32"/>
      <c r="AS1851" s="32"/>
      <c r="AT1851" s="32"/>
    </row>
    <row r="1852" spans="2:46" ht="18.649999999999999" customHeight="1" thickTop="1" thickBot="1">
      <c r="B1852" s="36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9">
        <f t="shared" ref="L1852" si="8365">IF(0=(1-$J$9*$K$9*$B1852^2),10^14,$B1852*$K$9/(1-$J$9*$K$9*$B1852^2))</f>
        <v>-0.70203408806847278</v>
      </c>
      <c r="N1852" s="1">
        <f t="shared" ref="N1852" si="8366">D1852*I1852+F1852*I1855-E1852*J1852-G1852*J1855</f>
        <v>1</v>
      </c>
      <c r="O1852" s="9">
        <f t="shared" ref="O1852" si="8367">(D1852*J1852+E1852*I1852+F1852*J1855+G1852*I1855)</f>
        <v>0</v>
      </c>
      <c r="P1852" s="2">
        <f t="shared" ref="P1852" si="8368">D1852*K1852+F1852*K1855-E1852*L1852-G1852*L1855</f>
        <v>0</v>
      </c>
      <c r="Q1852" s="8">
        <f t="shared" ref="Q1852" si="8369">(D1852*L1852+E1852*K1852+F1852*L1855+G1852*K1855)</f>
        <v>-0.70203408806847278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8370">N1852*S1852+P1852*S1855-O1852*T1852-Q1852*T1855</f>
        <v>5.499502852509714</v>
      </c>
      <c r="Y1852" s="9">
        <f t="shared" ref="Y1852" si="8371">(N1852*T1852+O1852*S1852+P1852*T1855+Q1852*S1855)</f>
        <v>0</v>
      </c>
      <c r="Z1852" s="2">
        <f t="shared" ref="Z1852" si="8372">N1852*U1852+P1852*U1855-O1852*V1852-Q1852*V1855</f>
        <v>0</v>
      </c>
      <c r="AA1852" s="8">
        <f t="shared" ref="AA1852" si="8373">(N1852*V1852+O1852*U1852+P1852*V1855+Q1852*U1855)</f>
        <v>-0.70203408806847278</v>
      </c>
      <c r="AB1852" s="22"/>
      <c r="AC1852" s="1">
        <v>1</v>
      </c>
      <c r="AD1852" s="9">
        <v>0</v>
      </c>
      <c r="AE1852" s="2">
        <v>0</v>
      </c>
      <c r="AF1852" s="9">
        <f t="shared" ref="AF1852" si="8374">$B1852*$AE$9</f>
        <v>4.2966569999999997</v>
      </c>
      <c r="AH1852" s="1">
        <f t="shared" ref="AH1852" si="8375">X1852*AC1852+Z1852*AC1855-Y1852*AD1852-AA1852*AD1855</f>
        <v>5.499502852509714</v>
      </c>
      <c r="AI1852" s="9">
        <f t="shared" ref="AI1852" si="8376">(X1852*AD1852+Y1852*AC1852+Z1852*AD1855+AA1852*AC1855)</f>
        <v>0</v>
      </c>
      <c r="AJ1852" s="2">
        <f t="shared" ref="AJ1852" si="8377">X1852*AE1852+Z1852*AE1855-Y1852*AF1852-AA1852*AF1855</f>
        <v>0</v>
      </c>
      <c r="AK1852" s="8">
        <f t="shared" ref="AK1852" si="8378">(X1852*AF1852+Y1852*AE1852+Z1852*AF1855+AA1852*AE1855)</f>
        <v>22.927443339687358</v>
      </c>
      <c r="AM1852" s="26">
        <f t="shared" ref="AM1852" si="8379">20*LOG((2*$AH$9)/(($AH$9*AH1852+AJ1852+$AH$9*AH1855+AJ1855)^2+($AH$9*AI1852+AK1852+$AH$9*AI1855+AK1855)^2)^0.5)</f>
        <v>-34.05908570027875</v>
      </c>
      <c r="AO1852" s="133">
        <f t="shared" ref="AO1852" si="8380">((AI1852^2+AJ1852^2+AK1852^2+AL1852^2)/(AI1855^2+AJ1855^2+AK1855^2+AL1855^2))^0.5</f>
        <v>0.2336706572763885</v>
      </c>
      <c r="AP1852" s="13"/>
      <c r="AQ1852" s="32"/>
      <c r="AR1852" s="32"/>
      <c r="AS1852" s="32"/>
      <c r="AT1852" s="32"/>
    </row>
    <row r="1853" spans="2:46" ht="18.649999999999999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O1853" s="134"/>
      <c r="AP1853" s="33"/>
      <c r="AQ1853" s="32"/>
      <c r="AR1853" s="32"/>
      <c r="AS1853" s="32"/>
      <c r="AT1853" s="32"/>
    </row>
    <row r="1854" spans="2:46" ht="18.649999999999999" customHeight="1" thickBot="1">
      <c r="D1854" s="209" t="s">
        <v>66</v>
      </c>
      <c r="E1854" s="210"/>
      <c r="F1854" s="211" t="s">
        <v>67</v>
      </c>
      <c r="G1854" s="212"/>
      <c r="H1854" s="204"/>
      <c r="I1854" s="209" t="s">
        <v>68</v>
      </c>
      <c r="J1854" s="210"/>
      <c r="K1854" s="211" t="s">
        <v>69</v>
      </c>
      <c r="L1854" s="212"/>
      <c r="N1854" s="213" t="s">
        <v>70</v>
      </c>
      <c r="O1854" s="214"/>
      <c r="P1854" s="215" t="s">
        <v>71</v>
      </c>
      <c r="Q1854" s="216"/>
      <c r="S1854" s="209" t="s">
        <v>72</v>
      </c>
      <c r="T1854" s="210"/>
      <c r="U1854" s="211" t="s">
        <v>73</v>
      </c>
      <c r="V1854" s="212"/>
      <c r="W1854" s="22"/>
      <c r="X1854" s="213" t="s">
        <v>74</v>
      </c>
      <c r="Y1854" s="214"/>
      <c r="Z1854" s="215" t="s">
        <v>75</v>
      </c>
      <c r="AA1854" s="216"/>
      <c r="AB1854" s="22"/>
      <c r="AC1854" s="209" t="s">
        <v>76</v>
      </c>
      <c r="AD1854" s="210"/>
      <c r="AE1854" s="211" t="s">
        <v>77</v>
      </c>
      <c r="AF1854" s="212"/>
      <c r="AG1854" s="22"/>
      <c r="AH1854" s="213" t="s">
        <v>78</v>
      </c>
      <c r="AI1854" s="214"/>
      <c r="AJ1854" s="215" t="s">
        <v>79</v>
      </c>
      <c r="AK1854" s="216"/>
      <c r="AL1854" s="22"/>
      <c r="AM1854" s="44" t="s">
        <v>6</v>
      </c>
      <c r="AO1854" s="135" t="s">
        <v>42</v>
      </c>
      <c r="AP1854" s="33"/>
      <c r="AQ1854" s="32"/>
      <c r="AR1854" s="32"/>
      <c r="AS1854" s="32"/>
      <c r="AT1854" s="32"/>
    </row>
    <row r="1855" spans="2:46" ht="18.649999999999999" customHeight="1" thickTop="1" thickBot="1">
      <c r="D1855" s="1">
        <v>0</v>
      </c>
      <c r="E1855" s="8">
        <f t="shared" ref="E1855" si="8381">$E$9*$B1852</f>
        <v>3.0035630000000002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8382">D1855*I1852+F1855*I1855-E1855*J1852-G1855*J1855</f>
        <v>0</v>
      </c>
      <c r="O1855" s="9">
        <f t="shared" ref="O1855" si="8383">(D1855*J1852+E1855*I1852+F1855*J1855+G1855*I1855)</f>
        <v>3.0035630000000002</v>
      </c>
      <c r="P1855" s="2">
        <f t="shared" ref="P1855" si="8384">D1855*K1852+F1855*K1855-E1855*L1852-G1855*L1855</f>
        <v>3.1086036116612066</v>
      </c>
      <c r="Q1855" s="8">
        <f t="shared" ref="Q1855" si="8385">(D1855*L1852+E1855*K1852+F1855*L1855+G1855*K1855)</f>
        <v>0</v>
      </c>
      <c r="S1855" s="1">
        <v>0</v>
      </c>
      <c r="T1855" s="8">
        <f t="shared" ref="T1855" si="8386">$T$9*$B1852</f>
        <v>6.4092370000000001</v>
      </c>
      <c r="U1855" s="2">
        <v>1</v>
      </c>
      <c r="V1855" s="8">
        <v>0</v>
      </c>
      <c r="X1855" s="1">
        <f t="shared" ref="X1855" si="8387">N1855*S1852+P1855*S1855-O1855*T1852-Q1855*T1855</f>
        <v>0</v>
      </c>
      <c r="Y1855" s="9">
        <f t="shared" ref="Y1855" si="8388">(N1855*T1852+O1855*S1852+P1855*T1855+Q1855*S1855)</f>
        <v>22.927340286192635</v>
      </c>
      <c r="Z1855" s="2">
        <f t="shared" ref="Z1855" si="8389">N1855*U1852+P1855*U1855-O1855*V1852-Q1855*V1855</f>
        <v>3.1086036116612066</v>
      </c>
      <c r="AA1855" s="8">
        <f t="shared" ref="AA1855" si="8390">(N1855*V1852+O1855*U1852+P1855*V1855+Q1855*U1855)</f>
        <v>0</v>
      </c>
      <c r="AB1855" s="22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8391">X1855*AC1852+Z1855*AC1855-Y1855*AD1852-AA1855*AD1855</f>
        <v>0</v>
      </c>
      <c r="AI1855" s="9">
        <f t="shared" ref="AI1855" si="8392">(X1855*AD1852+Y1855*AC1852+Z1855*AD1855+AA1855*AC1855)</f>
        <v>22.927340286192635</v>
      </c>
      <c r="AJ1855" s="2">
        <f t="shared" ref="AJ1855" si="8393">X1855*AE1852+Z1855*AE1855-Y1855*AF1852-AA1855*AF1855</f>
        <v>-95.402313520390379</v>
      </c>
      <c r="AK1855" s="8">
        <f t="shared" ref="AK1855" si="8394">(X1855*AF1852+Y1855*AE1852+Z1855*AF1855+AA1855*AE1855)</f>
        <v>0</v>
      </c>
      <c r="AM1855" s="45">
        <f t="shared" ref="AM1855" si="8395">(180/PI())*ATAN(-1*(($AH$9*AJ1852+AL1852+$AH$9*AJ1855+AL1855)/($AH$9*AI1852+AK1852+$AH$9*AI1855+AK1855)))</f>
        <v>64.328898514822626</v>
      </c>
      <c r="AO1855" s="206">
        <f t="shared" ref="AO1855" si="8396">20*LOG(((($AH$9*AH1852+AJ1852-$AH$9*AH1855-AJ1855)^2+($AH$9*AI1852+AK1852-$AH$9*AI1855-AK1855)^2)/(($AH$9*AH1852+AJ1852+$AH$9*AH1855+AJ1855)^2+($AH$9*AI1852+AK1852+$AH$9*AI1855+AK1855)^2))^0.5)</f>
        <v>-1.7059293255594296E-3</v>
      </c>
      <c r="AP1855" s="33"/>
      <c r="AQ1855" s="32"/>
      <c r="AR1855" s="32"/>
      <c r="AS1855" s="32"/>
      <c r="AT1855" s="32"/>
    </row>
    <row r="1856" spans="2:46" ht="18.649999999999999" customHeight="1">
      <c r="AO1856" s="33"/>
      <c r="AP1856" s="33"/>
    </row>
    <row r="1857" spans="2:46" ht="18.649999999999999" customHeight="1" thickBot="1">
      <c r="D1857" s="22" t="s">
        <v>80</v>
      </c>
      <c r="E1857" s="22"/>
      <c r="F1857" s="22"/>
      <c r="G1857" s="22"/>
      <c r="H1857" s="22"/>
      <c r="I1857" s="22" t="s">
        <v>81</v>
      </c>
      <c r="J1857" s="22"/>
      <c r="K1857" s="22"/>
      <c r="L1857" s="22"/>
      <c r="M1857" s="23"/>
      <c r="N1857" s="23"/>
      <c r="O1857" s="24" t="s">
        <v>82</v>
      </c>
      <c r="P1857" s="23"/>
      <c r="Q1857" s="23"/>
      <c r="R1857" s="23"/>
      <c r="S1857" s="22"/>
      <c r="T1857" s="22" t="s">
        <v>83</v>
      </c>
      <c r="U1857" s="23"/>
      <c r="V1857" s="23"/>
      <c r="W1857" s="23"/>
      <c r="X1857" s="23"/>
      <c r="Y1857" s="24" t="s">
        <v>84</v>
      </c>
      <c r="Z1857" s="23"/>
      <c r="AA1857" s="23"/>
      <c r="AB1857" s="23"/>
      <c r="AC1857" s="24" t="s">
        <v>85</v>
      </c>
      <c r="AD1857" s="22"/>
      <c r="AE1857" s="22"/>
      <c r="AF1857" s="22"/>
      <c r="AG1857" s="22"/>
      <c r="AH1857" s="23"/>
      <c r="AI1857" s="24" t="s">
        <v>86</v>
      </c>
      <c r="AJ1857" s="23"/>
      <c r="AK1857" s="23"/>
      <c r="AL1857" s="22"/>
    </row>
    <row r="1858" spans="2:46" ht="18.649999999999999" customHeight="1" thickBot="1">
      <c r="B1858" s="11"/>
      <c r="D1858" s="217" t="s">
        <v>55</v>
      </c>
      <c r="E1858" s="218"/>
      <c r="F1858" s="219" t="s">
        <v>56</v>
      </c>
      <c r="G1858" s="220"/>
      <c r="H1858" s="204"/>
      <c r="I1858" s="217" t="s">
        <v>87</v>
      </c>
      <c r="J1858" s="218"/>
      <c r="K1858" s="219" t="s">
        <v>88</v>
      </c>
      <c r="L1858" s="220"/>
      <c r="M1858" s="23"/>
      <c r="N1858" s="213" t="s">
        <v>57</v>
      </c>
      <c r="O1858" s="214"/>
      <c r="P1858" s="215" t="s">
        <v>58</v>
      </c>
      <c r="Q1858" s="216"/>
      <c r="R1858" s="23"/>
      <c r="S1858" s="217" t="s">
        <v>59</v>
      </c>
      <c r="T1858" s="218"/>
      <c r="U1858" s="219" t="s">
        <v>60</v>
      </c>
      <c r="V1858" s="220"/>
      <c r="W1858" s="22"/>
      <c r="X1858" s="213" t="s">
        <v>61</v>
      </c>
      <c r="Y1858" s="214"/>
      <c r="Z1858" s="215" t="s">
        <v>62</v>
      </c>
      <c r="AA1858" s="216"/>
      <c r="AB1858" s="22"/>
      <c r="AC1858" s="217" t="s">
        <v>63</v>
      </c>
      <c r="AD1858" s="218"/>
      <c r="AE1858" s="219" t="s">
        <v>89</v>
      </c>
      <c r="AF1858" s="220"/>
      <c r="AG1858" s="22"/>
      <c r="AH1858" s="213" t="s">
        <v>64</v>
      </c>
      <c r="AI1858" s="214"/>
      <c r="AJ1858" s="215" t="s">
        <v>65</v>
      </c>
      <c r="AK1858" s="216"/>
      <c r="AL1858" s="22"/>
      <c r="AM1858" s="25" t="s">
        <v>2</v>
      </c>
      <c r="AO1858" s="132" t="s">
        <v>41</v>
      </c>
      <c r="AQ1858" s="32"/>
      <c r="AR1858" s="32"/>
      <c r="AS1858" s="32"/>
      <c r="AT1858" s="32"/>
    </row>
    <row r="1859" spans="2:46" ht="18.649999999999999" customHeight="1" thickTop="1" thickBot="1">
      <c r="B1859" s="36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9">
        <f t="shared" ref="L1859" si="8397">IF(0=(1-$J$9*$K$9*$B1859^2),10^14,$B1859*$K$9/(1-$J$9*$K$9*$B1859^2))</f>
        <v>-0.69867537640017963</v>
      </c>
      <c r="N1859" s="1">
        <f t="shared" ref="N1859" si="8398">D1859*I1859+F1859*I1862-E1859*J1859-G1859*J1862</f>
        <v>1</v>
      </c>
      <c r="O1859" s="9">
        <f t="shared" ref="O1859" si="8399">(D1859*J1859+E1859*I1859+F1859*J1862+G1859*I1862)</f>
        <v>0</v>
      </c>
      <c r="P1859" s="2">
        <f t="shared" ref="P1859" si="8400">D1859*K1859+F1859*K1862-E1859*L1859-G1859*L1862</f>
        <v>0</v>
      </c>
      <c r="Q1859" s="8">
        <f t="shared" ref="Q1859" si="8401">(D1859*L1859+E1859*K1859+F1859*L1862+G1859*K1862)</f>
        <v>-0.69867537640017963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8402">N1859*S1859+P1859*S1862-O1859*T1859-Q1859*T1862</f>
        <v>5.4948740963314977</v>
      </c>
      <c r="Y1859" s="9">
        <f t="shared" ref="Y1859" si="8403">(N1859*T1859+O1859*S1859+P1859*T1862+Q1859*S1862)</f>
        <v>0</v>
      </c>
      <c r="Z1859" s="2">
        <f t="shared" ref="Z1859" si="8404">N1859*U1859+P1859*U1862-O1859*V1859-Q1859*V1862</f>
        <v>0</v>
      </c>
      <c r="AA1859" s="8">
        <f t="shared" ref="AA1859" si="8405">(N1859*V1859+O1859*U1859+P1859*V1862+Q1859*U1862)</f>
        <v>-0.69867537640017963</v>
      </c>
      <c r="AB1859" s="22"/>
      <c r="AC1859" s="1">
        <v>1</v>
      </c>
      <c r="AD1859" s="9">
        <v>0</v>
      </c>
      <c r="AE1859" s="2">
        <v>0</v>
      </c>
      <c r="AF1859" s="9">
        <f t="shared" ref="AF1859" si="8406">$B1859*$AE$9</f>
        <v>4.3128708000000007</v>
      </c>
      <c r="AH1859" s="1">
        <f t="shared" ref="AH1859" si="8407">X1859*AC1859+Z1859*AC1862-Y1859*AD1859-AA1859*AD1862</f>
        <v>5.4948740963314977</v>
      </c>
      <c r="AI1859" s="9">
        <f t="shared" ref="AI1859" si="8408">(X1859*AD1859+Y1859*AC1859+Z1859*AD1862+AA1859*AC1862)</f>
        <v>0</v>
      </c>
      <c r="AJ1859" s="2">
        <f t="shared" ref="AJ1859" si="8409">X1859*AE1859+Z1859*AE1862-Y1859*AF1859-AA1859*AF1862</f>
        <v>0</v>
      </c>
      <c r="AK1859" s="8">
        <f t="shared" ref="AK1859" si="8410">(X1859*AF1859+Y1859*AE1859+Z1859*AF1862+AA1859*AE1862)</f>
        <v>23.00000666334433</v>
      </c>
      <c r="AM1859" s="26">
        <f t="shared" ref="AM1859" si="8411">20*LOG((2*$AH$9)/(($AH$9*AH1859+AJ1859+$AH$9*AH1862+AJ1862)^2+($AH$9*AI1859+AK1859+$AH$9*AI1862+AK1862)^2)^0.5)</f>
        <v>-34.117593749422348</v>
      </c>
      <c r="AO1859" s="133">
        <f t="shared" ref="AO1859" si="8412">((AI1859^2+AJ1859^2+AK1859^2+AL1859^2)/(AI1862^2+AJ1862^2+AK1862^2+AL1862^2))^0.5</f>
        <v>0.23278541620221646</v>
      </c>
      <c r="AP1859" s="13"/>
      <c r="AQ1859" s="32"/>
      <c r="AR1859" s="32"/>
      <c r="AS1859" s="32"/>
      <c r="AT1859" s="32"/>
    </row>
    <row r="1860" spans="2:46" ht="18.649999999999999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O1860" s="134"/>
      <c r="AP1860" s="33"/>
      <c r="AQ1860" s="32"/>
      <c r="AR1860" s="32"/>
      <c r="AS1860" s="32"/>
      <c r="AT1860" s="32"/>
    </row>
    <row r="1861" spans="2:46" ht="18.649999999999999" customHeight="1" thickBot="1">
      <c r="D1861" s="209" t="s">
        <v>66</v>
      </c>
      <c r="E1861" s="210"/>
      <c r="F1861" s="211" t="s">
        <v>67</v>
      </c>
      <c r="G1861" s="212"/>
      <c r="H1861" s="204"/>
      <c r="I1861" s="209" t="s">
        <v>68</v>
      </c>
      <c r="J1861" s="210"/>
      <c r="K1861" s="211" t="s">
        <v>69</v>
      </c>
      <c r="L1861" s="212"/>
      <c r="N1861" s="213" t="s">
        <v>70</v>
      </c>
      <c r="O1861" s="214"/>
      <c r="P1861" s="215" t="s">
        <v>71</v>
      </c>
      <c r="Q1861" s="216"/>
      <c r="S1861" s="209" t="s">
        <v>72</v>
      </c>
      <c r="T1861" s="210"/>
      <c r="U1861" s="211" t="s">
        <v>73</v>
      </c>
      <c r="V1861" s="212"/>
      <c r="W1861" s="22"/>
      <c r="X1861" s="213" t="s">
        <v>74</v>
      </c>
      <c r="Y1861" s="214"/>
      <c r="Z1861" s="215" t="s">
        <v>75</v>
      </c>
      <c r="AA1861" s="216"/>
      <c r="AB1861" s="22"/>
      <c r="AC1861" s="209" t="s">
        <v>76</v>
      </c>
      <c r="AD1861" s="210"/>
      <c r="AE1861" s="211" t="s">
        <v>77</v>
      </c>
      <c r="AF1861" s="212"/>
      <c r="AG1861" s="22"/>
      <c r="AH1861" s="213" t="s">
        <v>78</v>
      </c>
      <c r="AI1861" s="214"/>
      <c r="AJ1861" s="215" t="s">
        <v>79</v>
      </c>
      <c r="AK1861" s="216"/>
      <c r="AL1861" s="22"/>
      <c r="AM1861" s="44" t="s">
        <v>6</v>
      </c>
      <c r="AO1861" s="135" t="s">
        <v>42</v>
      </c>
      <c r="AP1861" s="33"/>
      <c r="AQ1861" s="32"/>
      <c r="AR1861" s="32"/>
      <c r="AS1861" s="32"/>
      <c r="AT1861" s="32"/>
    </row>
    <row r="1862" spans="2:46" ht="18.649999999999999" customHeight="1" thickTop="1" thickBot="1">
      <c r="D1862" s="1">
        <v>0</v>
      </c>
      <c r="E1862" s="8">
        <f t="shared" ref="E1862" si="8413">$E$9*$B1859</f>
        <v>3.0148972000000005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8414">D1862*I1859+F1862*I1862-E1862*J1859-G1862*J1862</f>
        <v>0</v>
      </c>
      <c r="O1862" s="9">
        <f t="shared" ref="O1862" si="8415">(D1862*J1859+E1862*I1859+F1862*J1862+G1862*I1862)</f>
        <v>3.0148972000000005</v>
      </c>
      <c r="P1862" s="2">
        <f t="shared" ref="P1862" si="8416">D1862*K1859+F1862*K1862-E1862*L1859-G1862*L1862</f>
        <v>3.1064344360178482</v>
      </c>
      <c r="Q1862" s="8">
        <f t="shared" ref="Q1862" si="8417">(D1862*L1859+E1862*K1859+F1862*L1862+G1862*K1862)</f>
        <v>0</v>
      </c>
      <c r="S1862" s="1">
        <v>0</v>
      </c>
      <c r="T1862" s="8">
        <f t="shared" ref="T1862" si="8418">$T$9*$B1859</f>
        <v>6.4334227999999998</v>
      </c>
      <c r="U1862" s="2">
        <v>1</v>
      </c>
      <c r="V1862" s="8">
        <v>0</v>
      </c>
      <c r="X1862" s="1">
        <f t="shared" ref="X1862" si="8419">N1862*S1859+P1862*S1862-O1862*T1859-Q1862*T1862</f>
        <v>0</v>
      </c>
      <c r="Y1862" s="9">
        <f t="shared" ref="Y1862" si="8420">(N1862*T1859+O1862*S1859+P1862*T1862+Q1862*S1862)</f>
        <v>22.999903327382366</v>
      </c>
      <c r="Z1862" s="2">
        <f t="shared" ref="Z1862" si="8421">N1862*U1859+P1862*U1862-O1862*V1859-Q1862*V1862</f>
        <v>3.1064344360178482</v>
      </c>
      <c r="AA1862" s="8">
        <f t="shared" ref="AA1862" si="8422">(N1862*V1859+O1862*U1859+P1862*V1862+Q1862*U1862)</f>
        <v>0</v>
      </c>
      <c r="AB1862" s="22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8423">X1862*AC1859+Z1862*AC1862-Y1862*AD1859-AA1862*AD1862</f>
        <v>0</v>
      </c>
      <c r="AI1862" s="9">
        <f t="shared" ref="AI1862" si="8424">(X1862*AD1859+Y1862*AC1859+Z1862*AD1862+AA1862*AC1862)</f>
        <v>22.999903327382366</v>
      </c>
      <c r="AJ1862" s="2">
        <f t="shared" ref="AJ1862" si="8425">X1862*AE1859+Z1862*AE1862-Y1862*AF1859-AA1862*AF1862</f>
        <v>-96.089177027472417</v>
      </c>
      <c r="AK1862" s="8">
        <f t="shared" ref="AK1862" si="8426">(X1862*AF1859+Y1862*AE1859+Z1862*AF1862+AA1862*AE1862)</f>
        <v>0</v>
      </c>
      <c r="AM1862" s="45">
        <f t="shared" ref="AM1862" si="8427">(180/PI())*ATAN(-1*(($AH$9*AJ1859+AL1859+$AH$9*AJ1862+AL1862)/($AH$9*AI1859+AK1859+$AH$9*AI1862+AK1862)))</f>
        <v>64.418581320424366</v>
      </c>
      <c r="AO1862" s="206">
        <f t="shared" ref="AO1862" si="8428">20*LOG(((($AH$9*AH1859+AJ1859-$AH$9*AH1862-AJ1862)^2+($AH$9*AI1859+AK1859-$AH$9*AI1862-AK1862)^2)/(($AH$9*AH1859+AJ1859+$AH$9*AH1862+AJ1862)^2+($AH$9*AI1859+AK1859+$AH$9*AI1862+AK1862)^2))^0.5)</f>
        <v>-1.6830967774948552E-3</v>
      </c>
      <c r="AP1862" s="33"/>
      <c r="AQ1862" s="32"/>
      <c r="AR1862" s="32"/>
      <c r="AS1862" s="32"/>
      <c r="AT1862" s="32"/>
    </row>
    <row r="1863" spans="2:46" ht="18.649999999999999" customHeight="1">
      <c r="AO1863" s="33"/>
      <c r="AP1863" s="33"/>
    </row>
    <row r="1864" spans="2:46" ht="18.649999999999999" customHeight="1" thickBot="1">
      <c r="D1864" s="22" t="s">
        <v>80</v>
      </c>
      <c r="E1864" s="22"/>
      <c r="F1864" s="22"/>
      <c r="G1864" s="22"/>
      <c r="H1864" s="22"/>
      <c r="I1864" s="22" t="s">
        <v>81</v>
      </c>
      <c r="J1864" s="22"/>
      <c r="K1864" s="22"/>
      <c r="L1864" s="22"/>
      <c r="M1864" s="23"/>
      <c r="N1864" s="23"/>
      <c r="O1864" s="24" t="s">
        <v>82</v>
      </c>
      <c r="P1864" s="23"/>
      <c r="Q1864" s="23"/>
      <c r="R1864" s="23"/>
      <c r="S1864" s="22"/>
      <c r="T1864" s="22" t="s">
        <v>83</v>
      </c>
      <c r="U1864" s="23"/>
      <c r="V1864" s="23"/>
      <c r="W1864" s="23"/>
      <c r="X1864" s="23"/>
      <c r="Y1864" s="24" t="s">
        <v>84</v>
      </c>
      <c r="Z1864" s="23"/>
      <c r="AA1864" s="23"/>
      <c r="AB1864" s="23"/>
      <c r="AC1864" s="24" t="s">
        <v>85</v>
      </c>
      <c r="AD1864" s="22"/>
      <c r="AE1864" s="22"/>
      <c r="AF1864" s="22"/>
      <c r="AG1864" s="22"/>
      <c r="AH1864" s="23"/>
      <c r="AI1864" s="24" t="s">
        <v>86</v>
      </c>
      <c r="AJ1864" s="23"/>
      <c r="AK1864" s="23"/>
      <c r="AL1864" s="22"/>
    </row>
    <row r="1865" spans="2:46" ht="18.649999999999999" customHeight="1" thickBot="1">
      <c r="B1865" s="11"/>
      <c r="D1865" s="217" t="s">
        <v>55</v>
      </c>
      <c r="E1865" s="218"/>
      <c r="F1865" s="219" t="s">
        <v>56</v>
      </c>
      <c r="G1865" s="220"/>
      <c r="H1865" s="204"/>
      <c r="I1865" s="217" t="s">
        <v>87</v>
      </c>
      <c r="J1865" s="218"/>
      <c r="K1865" s="219" t="s">
        <v>88</v>
      </c>
      <c r="L1865" s="220"/>
      <c r="M1865" s="23"/>
      <c r="N1865" s="213" t="s">
        <v>57</v>
      </c>
      <c r="O1865" s="214"/>
      <c r="P1865" s="215" t="s">
        <v>58</v>
      </c>
      <c r="Q1865" s="216"/>
      <c r="R1865" s="23"/>
      <c r="S1865" s="217" t="s">
        <v>59</v>
      </c>
      <c r="T1865" s="218"/>
      <c r="U1865" s="219" t="s">
        <v>60</v>
      </c>
      <c r="V1865" s="220"/>
      <c r="W1865" s="22"/>
      <c r="X1865" s="213" t="s">
        <v>61</v>
      </c>
      <c r="Y1865" s="214"/>
      <c r="Z1865" s="215" t="s">
        <v>62</v>
      </c>
      <c r="AA1865" s="216"/>
      <c r="AB1865" s="22"/>
      <c r="AC1865" s="217" t="s">
        <v>63</v>
      </c>
      <c r="AD1865" s="218"/>
      <c r="AE1865" s="219" t="s">
        <v>89</v>
      </c>
      <c r="AF1865" s="220"/>
      <c r="AG1865" s="22"/>
      <c r="AH1865" s="213" t="s">
        <v>64</v>
      </c>
      <c r="AI1865" s="214"/>
      <c r="AJ1865" s="215" t="s">
        <v>65</v>
      </c>
      <c r="AK1865" s="216"/>
      <c r="AL1865" s="22"/>
      <c r="AM1865" s="25" t="s">
        <v>2</v>
      </c>
      <c r="AO1865" s="132" t="s">
        <v>41</v>
      </c>
      <c r="AQ1865" s="32"/>
      <c r="AR1865" s="32"/>
      <c r="AS1865" s="32"/>
      <c r="AT1865" s="32"/>
    </row>
    <row r="1866" spans="2:46" ht="18.649999999999999" customHeight="1" thickTop="1" thickBot="1">
      <c r="B1866" s="36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9">
        <f t="shared" ref="L1866" si="8429">IF(0=(1-$J$9*$K$9*$B1866^2),10^14,$B1866*$K$9/(1-$J$9*$K$9*$B1866^2))</f>
        <v>-0.69535131093518054</v>
      </c>
      <c r="N1866" s="1">
        <f t="shared" ref="N1866" si="8430">D1866*I1866+F1866*I1869-E1866*J1866-G1866*J1869</f>
        <v>1</v>
      </c>
      <c r="O1866" s="9">
        <f t="shared" ref="O1866" si="8431">(D1866*J1866+E1866*I1866+F1866*J1869+G1866*I1869)</f>
        <v>0</v>
      </c>
      <c r="P1866" s="2">
        <f t="shared" ref="P1866" si="8432">D1866*K1866+F1866*K1869-E1866*L1866-G1866*L1869</f>
        <v>0</v>
      </c>
      <c r="Q1866" s="8">
        <f t="shared" ref="Q1866" si="8433">(D1866*L1866+E1866*K1866+F1866*L1869+G1866*K1869)</f>
        <v>-0.69535131093518054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8434">N1866*S1866+P1866*S1869-O1866*T1866-Q1866*T1869</f>
        <v>5.4903066055162952</v>
      </c>
      <c r="Y1866" s="9">
        <f t="shared" ref="Y1866" si="8435">(N1866*T1866+O1866*S1866+P1866*T1869+Q1866*S1869)</f>
        <v>0</v>
      </c>
      <c r="Z1866" s="2">
        <f t="shared" ref="Z1866" si="8436">N1866*U1866+P1866*U1869-O1866*V1866-Q1866*V1869</f>
        <v>0</v>
      </c>
      <c r="AA1866" s="8">
        <f t="shared" ref="AA1866" si="8437">(N1866*V1866+O1866*U1866+P1866*V1869+Q1866*U1869)</f>
        <v>-0.69535131093518054</v>
      </c>
      <c r="AB1866" s="22"/>
      <c r="AC1866" s="1">
        <v>1</v>
      </c>
      <c r="AD1866" s="9">
        <v>0</v>
      </c>
      <c r="AE1866" s="2">
        <v>0</v>
      </c>
      <c r="AF1866" s="9">
        <f t="shared" ref="AF1866" si="8438">$B1866*$AE$9</f>
        <v>4.3290845999999998</v>
      </c>
      <c r="AH1866" s="1">
        <f t="shared" ref="AH1866" si="8439">X1866*AC1866+Z1866*AC1869-Y1866*AD1866-AA1866*AD1869</f>
        <v>5.4903066055162952</v>
      </c>
      <c r="AI1866" s="9">
        <f t="shared" ref="AI1866" si="8440">(X1866*AD1866+Y1866*AC1866+Z1866*AD1869+AA1866*AC1869)</f>
        <v>0</v>
      </c>
      <c r="AJ1866" s="2">
        <f t="shared" ref="AJ1866" si="8441">X1866*AE1866+Z1866*AE1869-Y1866*AF1866-AA1866*AF1869</f>
        <v>0</v>
      </c>
      <c r="AK1866" s="8">
        <f t="shared" ref="AK1866" si="8442">(X1866*AF1866+Y1866*AE1866+Z1866*AF1869+AA1866*AE1869)</f>
        <v>23.072650464283686</v>
      </c>
      <c r="AM1866" s="26">
        <f t="shared" ref="AM1866" si="8443">20*LOG((2*$AH$9)/(($AH$9*AH1866+AJ1866+$AH$9*AH1869+AJ1869)^2+($AH$9*AI1866+AK1866+$AH$9*AI1869+AK1869)^2)^0.5)</f>
        <v>-34.17594259224466</v>
      </c>
      <c r="AO1866" s="133">
        <f t="shared" ref="AO1866" si="8444">((AI1866^2+AJ1866^2+AK1866^2+AL1866^2)/(AI1869^2+AJ1869^2+AK1869^2+AL1869^2))^0.5</f>
        <v>0.2319068794590804</v>
      </c>
      <c r="AP1866" s="13"/>
      <c r="AQ1866" s="32"/>
      <c r="AR1866" s="32"/>
      <c r="AS1866" s="32"/>
      <c r="AT1866" s="32"/>
    </row>
    <row r="1867" spans="2:46" ht="18.649999999999999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O1867" s="134"/>
      <c r="AP1867" s="33"/>
      <c r="AQ1867" s="32"/>
      <c r="AR1867" s="32"/>
      <c r="AS1867" s="32"/>
      <c r="AT1867" s="32"/>
    </row>
    <row r="1868" spans="2:46" ht="18.649999999999999" customHeight="1" thickBot="1">
      <c r="D1868" s="209" t="s">
        <v>66</v>
      </c>
      <c r="E1868" s="210"/>
      <c r="F1868" s="211" t="s">
        <v>67</v>
      </c>
      <c r="G1868" s="212"/>
      <c r="H1868" s="204"/>
      <c r="I1868" s="209" t="s">
        <v>68</v>
      </c>
      <c r="J1868" s="210"/>
      <c r="K1868" s="211" t="s">
        <v>69</v>
      </c>
      <c r="L1868" s="212"/>
      <c r="N1868" s="213" t="s">
        <v>70</v>
      </c>
      <c r="O1868" s="214"/>
      <c r="P1868" s="215" t="s">
        <v>71</v>
      </c>
      <c r="Q1868" s="216"/>
      <c r="S1868" s="209" t="s">
        <v>72</v>
      </c>
      <c r="T1868" s="210"/>
      <c r="U1868" s="211" t="s">
        <v>73</v>
      </c>
      <c r="V1868" s="212"/>
      <c r="W1868" s="22"/>
      <c r="X1868" s="213" t="s">
        <v>74</v>
      </c>
      <c r="Y1868" s="214"/>
      <c r="Z1868" s="215" t="s">
        <v>75</v>
      </c>
      <c r="AA1868" s="216"/>
      <c r="AB1868" s="22"/>
      <c r="AC1868" s="209" t="s">
        <v>76</v>
      </c>
      <c r="AD1868" s="210"/>
      <c r="AE1868" s="211" t="s">
        <v>77</v>
      </c>
      <c r="AF1868" s="212"/>
      <c r="AG1868" s="22"/>
      <c r="AH1868" s="213" t="s">
        <v>78</v>
      </c>
      <c r="AI1868" s="214"/>
      <c r="AJ1868" s="215" t="s">
        <v>79</v>
      </c>
      <c r="AK1868" s="216"/>
      <c r="AL1868" s="22"/>
      <c r="AM1868" s="44" t="s">
        <v>6</v>
      </c>
      <c r="AO1868" s="135" t="s">
        <v>42</v>
      </c>
      <c r="AP1868" s="33"/>
      <c r="AQ1868" s="32"/>
      <c r="AR1868" s="32"/>
      <c r="AS1868" s="32"/>
      <c r="AT1868" s="32"/>
    </row>
    <row r="1869" spans="2:46" ht="18.649999999999999" customHeight="1" thickTop="1" thickBot="1">
      <c r="D1869" s="1">
        <v>0</v>
      </c>
      <c r="E1869" s="8">
        <f t="shared" ref="E1869" si="8445">$E$9*$B1866</f>
        <v>3.0262314000000003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8446">D1869*I1866+F1869*I1869-E1869*J1866-G1869*J1869</f>
        <v>0</v>
      </c>
      <c r="O1869" s="9">
        <f t="shared" ref="O1869" si="8447">(D1869*J1866+E1869*I1866+F1869*J1869+G1869*I1869)</f>
        <v>3.0262314000000003</v>
      </c>
      <c r="P1869" s="2">
        <f t="shared" ref="P1869" si="8448">D1869*K1866+F1869*K1869-E1869*L1866-G1869*L1869</f>
        <v>3.1042939711832069</v>
      </c>
      <c r="Q1869" s="8">
        <f t="shared" ref="Q1869" si="8449">(D1869*L1866+E1869*K1866+F1869*L1869+G1869*K1869)</f>
        <v>0</v>
      </c>
      <c r="S1869" s="1">
        <v>0</v>
      </c>
      <c r="T1869" s="8">
        <f t="shared" ref="T1869" si="8450">$T$9*$B1866</f>
        <v>6.4576085999999995</v>
      </c>
      <c r="U1869" s="2">
        <v>1</v>
      </c>
      <c r="V1869" s="8">
        <v>0</v>
      </c>
      <c r="X1869" s="1">
        <f t="shared" ref="X1869" si="8451">N1869*S1866+P1869*S1869-O1869*T1866-Q1869*T1869</f>
        <v>0</v>
      </c>
      <c r="Y1869" s="9">
        <f t="shared" ref="Y1869" si="8452">(N1869*T1866+O1869*S1866+P1869*T1869+Q1869*S1869)</f>
        <v>23.072546845240829</v>
      </c>
      <c r="Z1869" s="2">
        <f t="shared" ref="Z1869" si="8453">N1869*U1866+P1869*U1869-O1869*V1866-Q1869*V1869</f>
        <v>3.1042939711832069</v>
      </c>
      <c r="AA1869" s="8">
        <f t="shared" ref="AA1869" si="8454">(N1869*V1866+O1869*U1866+P1869*V1869+Q1869*U1869)</f>
        <v>0</v>
      </c>
      <c r="AB1869" s="22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8455">X1869*AC1866+Z1869*AC1869-Y1869*AD1866-AA1869*AD1869</f>
        <v>0</v>
      </c>
      <c r="AI1869" s="9">
        <f t="shared" ref="AI1869" si="8456">(X1869*AD1866+Y1869*AC1866+Z1869*AD1869+AA1869*AC1869)</f>
        <v>23.072546845240829</v>
      </c>
      <c r="AJ1869" s="2">
        <f t="shared" ref="AJ1869" si="8457">X1869*AE1866+Z1869*AE1869-Y1869*AF1866-AA1869*AF1869</f>
        <v>-96.778713259327446</v>
      </c>
      <c r="AK1869" s="8">
        <f t="shared" ref="AK1869" si="8458">(X1869*AF1866+Y1869*AE1866+Z1869*AF1869+AA1869*AE1869)</f>
        <v>0</v>
      </c>
      <c r="AM1869" s="45">
        <f t="shared" ref="AM1869" si="8459">(180/PI())*ATAN(-1*(($AH$9*AJ1866+AL1866+$AH$9*AJ1869+AL1869)/($AH$9*AI1866+AK1866+$AH$9*AI1869+AK1869)))</f>
        <v>64.507659930945309</v>
      </c>
      <c r="AO1869" s="206">
        <f t="shared" ref="AO1869" si="8460">20*LOG(((($AH$9*AH1866+AJ1866-$AH$9*AH1869-AJ1869)^2+($AH$9*AI1866+AK1866-$AH$9*AI1869-AK1869)^2)/(($AH$9*AH1866+AJ1866+$AH$9*AH1869+AJ1869)^2+($AH$9*AI1866+AK1866+$AH$9*AI1869+AK1869)^2))^0.5)</f>
        <v>-1.6606307708397423E-3</v>
      </c>
      <c r="AP1869" s="33"/>
      <c r="AQ1869" s="32"/>
      <c r="AR1869" s="32"/>
      <c r="AS1869" s="32"/>
      <c r="AT1869" s="32"/>
    </row>
    <row r="1870" spans="2:46" ht="18.649999999999999" customHeight="1">
      <c r="AO1870" s="33"/>
      <c r="AP1870" s="33"/>
    </row>
    <row r="1871" spans="2:46" ht="18.649999999999999" customHeight="1" thickBot="1">
      <c r="D1871" s="22" t="s">
        <v>80</v>
      </c>
      <c r="E1871" s="22"/>
      <c r="F1871" s="22"/>
      <c r="G1871" s="22"/>
      <c r="H1871" s="22"/>
      <c r="I1871" s="22" t="s">
        <v>81</v>
      </c>
      <c r="J1871" s="22"/>
      <c r="K1871" s="22"/>
      <c r="L1871" s="22"/>
      <c r="M1871" s="23"/>
      <c r="N1871" s="23"/>
      <c r="O1871" s="24" t="s">
        <v>82</v>
      </c>
      <c r="P1871" s="23"/>
      <c r="Q1871" s="23"/>
      <c r="R1871" s="23"/>
      <c r="S1871" s="22"/>
      <c r="T1871" s="22" t="s">
        <v>83</v>
      </c>
      <c r="U1871" s="23"/>
      <c r="V1871" s="23"/>
      <c r="W1871" s="23"/>
      <c r="X1871" s="23"/>
      <c r="Y1871" s="24" t="s">
        <v>84</v>
      </c>
      <c r="Z1871" s="23"/>
      <c r="AA1871" s="23"/>
      <c r="AB1871" s="23"/>
      <c r="AC1871" s="24" t="s">
        <v>85</v>
      </c>
      <c r="AD1871" s="22"/>
      <c r="AE1871" s="22"/>
      <c r="AF1871" s="22"/>
      <c r="AG1871" s="22"/>
      <c r="AH1871" s="23"/>
      <c r="AI1871" s="24" t="s">
        <v>86</v>
      </c>
      <c r="AJ1871" s="23"/>
      <c r="AK1871" s="23"/>
      <c r="AL1871" s="22"/>
    </row>
    <row r="1872" spans="2:46" ht="18.649999999999999" customHeight="1" thickBot="1">
      <c r="B1872" s="11"/>
      <c r="D1872" s="217" t="s">
        <v>55</v>
      </c>
      <c r="E1872" s="218"/>
      <c r="F1872" s="219" t="s">
        <v>56</v>
      </c>
      <c r="G1872" s="220"/>
      <c r="H1872" s="204"/>
      <c r="I1872" s="217" t="s">
        <v>87</v>
      </c>
      <c r="J1872" s="218"/>
      <c r="K1872" s="219" t="s">
        <v>88</v>
      </c>
      <c r="L1872" s="220"/>
      <c r="M1872" s="23"/>
      <c r="N1872" s="213" t="s">
        <v>57</v>
      </c>
      <c r="O1872" s="214"/>
      <c r="P1872" s="215" t="s">
        <v>58</v>
      </c>
      <c r="Q1872" s="216"/>
      <c r="R1872" s="23"/>
      <c r="S1872" s="217" t="s">
        <v>59</v>
      </c>
      <c r="T1872" s="218"/>
      <c r="U1872" s="219" t="s">
        <v>60</v>
      </c>
      <c r="V1872" s="220"/>
      <c r="W1872" s="22"/>
      <c r="X1872" s="213" t="s">
        <v>61</v>
      </c>
      <c r="Y1872" s="214"/>
      <c r="Z1872" s="215" t="s">
        <v>62</v>
      </c>
      <c r="AA1872" s="216"/>
      <c r="AB1872" s="22"/>
      <c r="AC1872" s="217" t="s">
        <v>63</v>
      </c>
      <c r="AD1872" s="218"/>
      <c r="AE1872" s="219" t="s">
        <v>89</v>
      </c>
      <c r="AF1872" s="220"/>
      <c r="AG1872" s="22"/>
      <c r="AH1872" s="213" t="s">
        <v>64</v>
      </c>
      <c r="AI1872" s="214"/>
      <c r="AJ1872" s="215" t="s">
        <v>65</v>
      </c>
      <c r="AK1872" s="216"/>
      <c r="AL1872" s="22"/>
      <c r="AM1872" s="25" t="s">
        <v>2</v>
      </c>
      <c r="AO1872" s="132" t="s">
        <v>41</v>
      </c>
      <c r="AQ1872" s="32"/>
      <c r="AR1872" s="32"/>
      <c r="AS1872" s="32"/>
      <c r="AT1872" s="32"/>
    </row>
    <row r="1873" spans="2:46" ht="18.649999999999999" customHeight="1" thickTop="1" thickBot="1">
      <c r="B1873" s="36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9">
        <f t="shared" ref="L1873" si="8461">IF(0=(1-$J$9*$K$9*$B1873^2),10^14,$B1873*$K$9/(1-$J$9*$K$9*$B1873^2))</f>
        <v>-0.69206133201114861</v>
      </c>
      <c r="N1873" s="1">
        <f t="shared" ref="N1873" si="8462">D1873*I1873+F1873*I1876-E1873*J1873-G1873*J1876</f>
        <v>1</v>
      </c>
      <c r="O1873" s="9">
        <f t="shared" ref="O1873" si="8463">(D1873*J1873+E1873*I1873+F1873*J1876+G1873*I1876)</f>
        <v>0</v>
      </c>
      <c r="P1873" s="2">
        <f t="shared" ref="P1873" si="8464">D1873*K1873+F1873*K1876-E1873*L1873-G1873*L1876</f>
        <v>0</v>
      </c>
      <c r="Q1873" s="8">
        <f t="shared" ref="Q1873" si="8465">(D1873*L1873+E1873*K1873+F1873*L1876+G1873*K1876)</f>
        <v>-0.69206133201114861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8466">N1873*S1873+P1873*S1876-O1873*T1873-Q1873*T1876</f>
        <v>5.4857992662864037</v>
      </c>
      <c r="Y1873" s="9">
        <f t="shared" ref="Y1873" si="8467">(N1873*T1873+O1873*S1873+P1873*T1876+Q1873*S1876)</f>
        <v>0</v>
      </c>
      <c r="Z1873" s="2">
        <f t="shared" ref="Z1873" si="8468">N1873*U1873+P1873*U1876-O1873*V1873-Q1873*V1876</f>
        <v>0</v>
      </c>
      <c r="AA1873" s="8">
        <f t="shared" ref="AA1873" si="8469">(N1873*V1873+O1873*U1873+P1873*V1876+Q1873*U1876)</f>
        <v>-0.69206133201114861</v>
      </c>
      <c r="AB1873" s="22"/>
      <c r="AC1873" s="1">
        <v>1</v>
      </c>
      <c r="AD1873" s="9">
        <v>0</v>
      </c>
      <c r="AE1873" s="2">
        <v>0</v>
      </c>
      <c r="AF1873" s="9">
        <f t="shared" ref="AF1873" si="8470">$B1873*$AE$9</f>
        <v>4.3452984000000008</v>
      </c>
      <c r="AH1873" s="1">
        <f t="shared" ref="AH1873" si="8471">X1873*AC1873+Z1873*AC1876-Y1873*AD1873-AA1873*AD1876</f>
        <v>5.4857992662864037</v>
      </c>
      <c r="AI1873" s="9">
        <f t="shared" ref="AI1873" si="8472">(X1873*AD1873+Y1873*AC1873+Z1873*AD1876+AA1873*AC1876)</f>
        <v>0</v>
      </c>
      <c r="AJ1873" s="2">
        <f t="shared" ref="AJ1873" si="8473">X1873*AE1873+Z1873*AE1876-Y1873*AF1873-AA1873*AF1876</f>
        <v>0</v>
      </c>
      <c r="AK1873" s="8">
        <f t="shared" ref="AK1873" si="8474">(X1873*AF1873+Y1873*AE1873+Z1873*AF1876+AA1873*AE1876)</f>
        <v>23.145373442504336</v>
      </c>
      <c r="AM1873" s="26">
        <f t="shared" ref="AM1873" si="8475">20*LOG((2*$AH$9)/(($AH$9*AH1873+AJ1873+$AH$9*AH1876+AJ1876)^2+($AH$9*AI1873+AK1873+$AH$9*AI1876+AK1876)^2)^0.5)</f>
        <v>-34.234132600979031</v>
      </c>
      <c r="AO1873" s="133">
        <f t="shared" ref="AO1873" si="8476">((AI1873^2+AJ1873^2+AK1873^2+AL1873^2)/(AI1876^2+AJ1876^2+AK1876^2+AL1876^2))^0.5</f>
        <v>0.23103497095095918</v>
      </c>
      <c r="AP1873" s="13"/>
      <c r="AQ1873" s="32"/>
      <c r="AR1873" s="32"/>
      <c r="AS1873" s="32"/>
      <c r="AT1873" s="32"/>
    </row>
    <row r="1874" spans="2:46" ht="18.649999999999999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O1874" s="134"/>
      <c r="AP1874" s="33"/>
      <c r="AQ1874" s="32"/>
      <c r="AR1874" s="32"/>
      <c r="AS1874" s="32"/>
      <c r="AT1874" s="32"/>
    </row>
    <row r="1875" spans="2:46" ht="18.649999999999999" customHeight="1" thickBot="1">
      <c r="D1875" s="209" t="s">
        <v>66</v>
      </c>
      <c r="E1875" s="210"/>
      <c r="F1875" s="211" t="s">
        <v>67</v>
      </c>
      <c r="G1875" s="212"/>
      <c r="H1875" s="204"/>
      <c r="I1875" s="209" t="s">
        <v>68</v>
      </c>
      <c r="J1875" s="210"/>
      <c r="K1875" s="211" t="s">
        <v>69</v>
      </c>
      <c r="L1875" s="212"/>
      <c r="N1875" s="213" t="s">
        <v>70</v>
      </c>
      <c r="O1875" s="214"/>
      <c r="P1875" s="215" t="s">
        <v>71</v>
      </c>
      <c r="Q1875" s="216"/>
      <c r="S1875" s="209" t="s">
        <v>72</v>
      </c>
      <c r="T1875" s="210"/>
      <c r="U1875" s="211" t="s">
        <v>73</v>
      </c>
      <c r="V1875" s="212"/>
      <c r="W1875" s="22"/>
      <c r="X1875" s="213" t="s">
        <v>74</v>
      </c>
      <c r="Y1875" s="214"/>
      <c r="Z1875" s="215" t="s">
        <v>75</v>
      </c>
      <c r="AA1875" s="216"/>
      <c r="AB1875" s="22"/>
      <c r="AC1875" s="209" t="s">
        <v>76</v>
      </c>
      <c r="AD1875" s="210"/>
      <c r="AE1875" s="211" t="s">
        <v>77</v>
      </c>
      <c r="AF1875" s="212"/>
      <c r="AG1875" s="22"/>
      <c r="AH1875" s="213" t="s">
        <v>78</v>
      </c>
      <c r="AI1875" s="214"/>
      <c r="AJ1875" s="215" t="s">
        <v>79</v>
      </c>
      <c r="AK1875" s="216"/>
      <c r="AL1875" s="22"/>
      <c r="AM1875" s="44" t="s">
        <v>6</v>
      </c>
      <c r="AO1875" s="135" t="s">
        <v>42</v>
      </c>
      <c r="AP1875" s="33"/>
      <c r="AQ1875" s="32"/>
      <c r="AR1875" s="32"/>
      <c r="AS1875" s="32"/>
      <c r="AT1875" s="32"/>
    </row>
    <row r="1876" spans="2:46" ht="18.649999999999999" customHeight="1" thickTop="1" thickBot="1">
      <c r="D1876" s="1">
        <v>0</v>
      </c>
      <c r="E1876" s="8">
        <f t="shared" ref="E1876" si="8477">$E$9*$B1873</f>
        <v>3.0375656000000006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8478">D1876*I1873+F1876*I1876-E1876*J1873-G1876*J1876</f>
        <v>0</v>
      </c>
      <c r="O1876" s="9">
        <f t="shared" ref="O1876" si="8479">(D1876*J1873+E1876*I1873+F1876*J1876+G1876*I1876)</f>
        <v>3.0375656000000006</v>
      </c>
      <c r="P1876" s="2">
        <f t="shared" ref="P1876" si="8480">D1876*K1873+F1876*K1876-E1876*L1873-G1876*L1876</f>
        <v>3.1021816952072441</v>
      </c>
      <c r="Q1876" s="8">
        <f t="shared" ref="Q1876" si="8481">(D1876*L1873+E1876*K1873+F1876*L1876+G1876*K1876)</f>
        <v>0</v>
      </c>
      <c r="S1876" s="1">
        <v>0</v>
      </c>
      <c r="T1876" s="8">
        <f t="shared" ref="T1876" si="8482">$T$9*$B1873</f>
        <v>6.4817944000000001</v>
      </c>
      <c r="U1876" s="2">
        <v>1</v>
      </c>
      <c r="V1876" s="8">
        <v>0</v>
      </c>
      <c r="X1876" s="1">
        <f t="shared" ref="X1876" si="8483">N1876*S1873+P1876*S1876-O1876*T1873-Q1876*T1876</f>
        <v>0</v>
      </c>
      <c r="Y1876" s="9">
        <f t="shared" ref="Y1876" si="8484">(N1876*T1873+O1876*S1873+P1876*T1876+Q1876*S1876)</f>
        <v>23.145269539776823</v>
      </c>
      <c r="Z1876" s="2">
        <f t="shared" ref="Z1876" si="8485">N1876*U1873+P1876*U1876-O1876*V1873-Q1876*V1876</f>
        <v>3.1021816952072441</v>
      </c>
      <c r="AA1876" s="8">
        <f t="shared" ref="AA1876" si="8486">(N1876*V1873+O1876*U1873+P1876*V1876+Q1876*U1876)</f>
        <v>0</v>
      </c>
      <c r="AB1876" s="22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8487">X1876*AC1873+Z1876*AC1876-Y1876*AD1873-AA1876*AD1876</f>
        <v>0</v>
      </c>
      <c r="AI1876" s="9">
        <f t="shared" ref="AI1876" si="8488">(X1876*AD1873+Y1876*AC1873+Z1876*AD1876+AA1876*AC1876)</f>
        <v>23.145269539776823</v>
      </c>
      <c r="AJ1876" s="2">
        <f t="shared" ref="AJ1876" si="8489">X1876*AE1873+Z1876*AE1876-Y1876*AF1873-AA1876*AF1876</f>
        <v>-97.470921003553741</v>
      </c>
      <c r="AK1876" s="8">
        <f t="shared" ref="AK1876" si="8490">(X1876*AF1873+Y1876*AE1873+Z1876*AF1876+AA1876*AE1876)</f>
        <v>0</v>
      </c>
      <c r="AM1876" s="45">
        <f t="shared" ref="AM1876" si="8491">(180/PI())*ATAN(-1*(($AH$9*AJ1873+AL1873+$AH$9*AJ1876+AL1876)/($AH$9*AI1873+AK1873+$AH$9*AI1876+AK1876)))</f>
        <v>64.596140249719468</v>
      </c>
      <c r="AO1876" s="206">
        <f t="shared" ref="AO1876" si="8492">20*LOG(((($AH$9*AH1873+AJ1873-$AH$9*AH1876-AJ1876)^2+($AH$9*AI1873+AK1873-$AH$9*AI1876-AK1876)^2)/(($AH$9*AH1873+AJ1873+$AH$9*AH1876+AJ1876)^2+($AH$9*AI1873+AK1873+$AH$9*AI1876+AK1876)^2))^0.5)</f>
        <v>-1.6385246332312579E-3</v>
      </c>
      <c r="AP1876" s="33"/>
      <c r="AQ1876" s="32"/>
      <c r="AR1876" s="32"/>
      <c r="AS1876" s="32"/>
      <c r="AT1876" s="32"/>
    </row>
    <row r="1877" spans="2:46" ht="18.649999999999999" customHeight="1">
      <c r="AO1877" s="33"/>
      <c r="AP1877" s="33"/>
    </row>
    <row r="1878" spans="2:46" ht="18.649999999999999" customHeight="1" thickBot="1">
      <c r="D1878" s="22" t="s">
        <v>80</v>
      </c>
      <c r="E1878" s="22"/>
      <c r="F1878" s="22"/>
      <c r="G1878" s="22"/>
      <c r="H1878" s="22"/>
      <c r="I1878" s="22" t="s">
        <v>81</v>
      </c>
      <c r="J1878" s="22"/>
      <c r="K1878" s="22"/>
      <c r="L1878" s="22"/>
      <c r="M1878" s="23"/>
      <c r="N1878" s="23"/>
      <c r="O1878" s="24" t="s">
        <v>82</v>
      </c>
      <c r="P1878" s="23"/>
      <c r="Q1878" s="23"/>
      <c r="R1878" s="23"/>
      <c r="S1878" s="22"/>
      <c r="T1878" s="22" t="s">
        <v>83</v>
      </c>
      <c r="U1878" s="23"/>
      <c r="V1878" s="23"/>
      <c r="W1878" s="23"/>
      <c r="X1878" s="23"/>
      <c r="Y1878" s="24" t="s">
        <v>84</v>
      </c>
      <c r="Z1878" s="23"/>
      <c r="AA1878" s="23"/>
      <c r="AB1878" s="23"/>
      <c r="AC1878" s="24" t="s">
        <v>85</v>
      </c>
      <c r="AD1878" s="22"/>
      <c r="AE1878" s="22"/>
      <c r="AF1878" s="22"/>
      <c r="AG1878" s="22"/>
      <c r="AH1878" s="23"/>
      <c r="AI1878" s="24" t="s">
        <v>86</v>
      </c>
      <c r="AJ1878" s="23"/>
      <c r="AK1878" s="23"/>
      <c r="AL1878" s="22"/>
    </row>
    <row r="1879" spans="2:46" ht="18.649999999999999" customHeight="1" thickBot="1">
      <c r="B1879" s="11"/>
      <c r="D1879" s="217" t="s">
        <v>55</v>
      </c>
      <c r="E1879" s="218"/>
      <c r="F1879" s="219" t="s">
        <v>56</v>
      </c>
      <c r="G1879" s="220"/>
      <c r="H1879" s="204"/>
      <c r="I1879" s="217" t="s">
        <v>87</v>
      </c>
      <c r="J1879" s="218"/>
      <c r="K1879" s="219" t="s">
        <v>88</v>
      </c>
      <c r="L1879" s="220"/>
      <c r="M1879" s="23"/>
      <c r="N1879" s="213" t="s">
        <v>57</v>
      </c>
      <c r="O1879" s="214"/>
      <c r="P1879" s="215" t="s">
        <v>58</v>
      </c>
      <c r="Q1879" s="216"/>
      <c r="R1879" s="23"/>
      <c r="S1879" s="217" t="s">
        <v>59</v>
      </c>
      <c r="T1879" s="218"/>
      <c r="U1879" s="219" t="s">
        <v>60</v>
      </c>
      <c r="V1879" s="220"/>
      <c r="W1879" s="22"/>
      <c r="X1879" s="213" t="s">
        <v>61</v>
      </c>
      <c r="Y1879" s="214"/>
      <c r="Z1879" s="215" t="s">
        <v>62</v>
      </c>
      <c r="AA1879" s="216"/>
      <c r="AB1879" s="22"/>
      <c r="AC1879" s="217" t="s">
        <v>63</v>
      </c>
      <c r="AD1879" s="218"/>
      <c r="AE1879" s="219" t="s">
        <v>89</v>
      </c>
      <c r="AF1879" s="220"/>
      <c r="AG1879" s="22"/>
      <c r="AH1879" s="213" t="s">
        <v>64</v>
      </c>
      <c r="AI1879" s="214"/>
      <c r="AJ1879" s="215" t="s">
        <v>65</v>
      </c>
      <c r="AK1879" s="216"/>
      <c r="AL1879" s="22"/>
      <c r="AM1879" s="25" t="s">
        <v>2</v>
      </c>
      <c r="AO1879" s="132" t="s">
        <v>41</v>
      </c>
      <c r="AQ1879" s="32"/>
      <c r="AR1879" s="32"/>
      <c r="AS1879" s="32"/>
      <c r="AT1879" s="32"/>
    </row>
    <row r="1880" spans="2:46" ht="18.649999999999999" customHeight="1" thickTop="1" thickBot="1">
      <c r="B1880" s="36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9">
        <f t="shared" ref="L1880" si="8493">IF(0=(1-$J$9*$K$9*$B1880^2),10^14,$B1880*$K$9/(1-$J$9*$K$9*$B1880^2))</f>
        <v>-0.68880489227489927</v>
      </c>
      <c r="N1880" s="1">
        <f t="shared" ref="N1880" si="8494">D1880*I1880+F1880*I1883-E1880*J1880-G1880*J1883</f>
        <v>1</v>
      </c>
      <c r="O1880" s="9">
        <f t="shared" ref="O1880" si="8495">(D1880*J1880+E1880*I1880+F1880*J1883+G1880*I1883)</f>
        <v>0</v>
      </c>
      <c r="P1880" s="2">
        <f t="shared" ref="P1880" si="8496">D1880*K1880+F1880*K1883-E1880*L1880-G1880*L1883</f>
        <v>0</v>
      </c>
      <c r="Q1880" s="8">
        <f t="shared" ref="Q1880" si="8497">(D1880*L1880+E1880*K1880+F1880*L1883+G1880*K1883)</f>
        <v>-0.68880489227489927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8498">N1880*S1880+P1880*S1883-O1880*T1880-Q1880*T1883</f>
        <v>5.4813509908036275</v>
      </c>
      <c r="Y1880" s="9">
        <f t="shared" ref="Y1880" si="8499">(N1880*T1880+O1880*S1880+P1880*T1883+Q1880*S1883)</f>
        <v>0</v>
      </c>
      <c r="Z1880" s="2">
        <f t="shared" ref="Z1880" si="8500">N1880*U1880+P1880*U1883-O1880*V1880-Q1880*V1883</f>
        <v>0</v>
      </c>
      <c r="AA1880" s="8">
        <f t="shared" ref="AA1880" si="8501">(N1880*V1880+O1880*U1880+P1880*V1883+Q1880*U1883)</f>
        <v>-0.68880489227489927</v>
      </c>
      <c r="AB1880" s="22"/>
      <c r="AC1880" s="1">
        <v>1</v>
      </c>
      <c r="AD1880" s="9">
        <v>0</v>
      </c>
      <c r="AE1880" s="2">
        <v>0</v>
      </c>
      <c r="AF1880" s="9">
        <f t="shared" ref="AF1880" si="8502">$B1880*$AE$9</f>
        <v>4.3615122</v>
      </c>
      <c r="AH1880" s="1">
        <f t="shared" ref="AH1880" si="8503">X1880*AC1880+Z1880*AC1883-Y1880*AD1880-AA1880*AD1883</f>
        <v>5.4813509908036275</v>
      </c>
      <c r="AI1880" s="9">
        <f t="shared" ref="AI1880" si="8504">(X1880*AD1880+Y1880*AC1880+Z1880*AD1883+AA1880*AC1883)</f>
        <v>0</v>
      </c>
      <c r="AJ1880" s="2">
        <f t="shared" ref="AJ1880" si="8505">X1880*AE1880+Z1880*AE1883-Y1880*AF1880-AA1880*AF1883</f>
        <v>0</v>
      </c>
      <c r="AK1880" s="8">
        <f t="shared" ref="AK1880" si="8506">(X1880*AF1880+Y1880*AE1880+Z1880*AF1883+AA1880*AE1883)</f>
        <v>23.218174326597211</v>
      </c>
      <c r="AM1880" s="26">
        <f t="shared" ref="AM1880" si="8507">20*LOG((2*$AH$9)/(($AH$9*AH1880+AJ1880+$AH$9*AH1883+AJ1883)^2+($AH$9*AI1880+AK1880+$AH$9*AI1883+AK1883)^2)^0.5)</f>
        <v>-34.292164158918119</v>
      </c>
      <c r="AO1880" s="133">
        <f t="shared" ref="AO1880" si="8508">((AI1880^2+AJ1880^2+AK1880^2+AL1880^2)/(AI1883^2+AJ1883^2+AK1883^2+AL1883^2))^0.5</f>
        <v>0.23016961573196229</v>
      </c>
      <c r="AP1880" s="13"/>
      <c r="AQ1880" s="32"/>
      <c r="AR1880" s="32"/>
      <c r="AS1880" s="32"/>
      <c r="AT1880" s="32"/>
    </row>
    <row r="1881" spans="2:46" ht="18.649999999999999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O1881" s="134"/>
      <c r="AP1881" s="33"/>
      <c r="AQ1881" s="32"/>
      <c r="AR1881" s="32"/>
      <c r="AS1881" s="32"/>
      <c r="AT1881" s="32"/>
    </row>
    <row r="1882" spans="2:46" ht="18.649999999999999" customHeight="1" thickBot="1">
      <c r="D1882" s="209" t="s">
        <v>66</v>
      </c>
      <c r="E1882" s="210"/>
      <c r="F1882" s="211" t="s">
        <v>67</v>
      </c>
      <c r="G1882" s="212"/>
      <c r="H1882" s="204"/>
      <c r="I1882" s="209" t="s">
        <v>68</v>
      </c>
      <c r="J1882" s="210"/>
      <c r="K1882" s="211" t="s">
        <v>69</v>
      </c>
      <c r="L1882" s="212"/>
      <c r="N1882" s="213" t="s">
        <v>70</v>
      </c>
      <c r="O1882" s="214"/>
      <c r="P1882" s="215" t="s">
        <v>71</v>
      </c>
      <c r="Q1882" s="216"/>
      <c r="S1882" s="209" t="s">
        <v>72</v>
      </c>
      <c r="T1882" s="210"/>
      <c r="U1882" s="211" t="s">
        <v>73</v>
      </c>
      <c r="V1882" s="212"/>
      <c r="W1882" s="22"/>
      <c r="X1882" s="213" t="s">
        <v>74</v>
      </c>
      <c r="Y1882" s="214"/>
      <c r="Z1882" s="215" t="s">
        <v>75</v>
      </c>
      <c r="AA1882" s="216"/>
      <c r="AB1882" s="22"/>
      <c r="AC1882" s="209" t="s">
        <v>76</v>
      </c>
      <c r="AD1882" s="210"/>
      <c r="AE1882" s="211" t="s">
        <v>77</v>
      </c>
      <c r="AF1882" s="212"/>
      <c r="AG1882" s="22"/>
      <c r="AH1882" s="213" t="s">
        <v>78</v>
      </c>
      <c r="AI1882" s="214"/>
      <c r="AJ1882" s="215" t="s">
        <v>79</v>
      </c>
      <c r="AK1882" s="216"/>
      <c r="AL1882" s="22"/>
      <c r="AM1882" s="44" t="s">
        <v>6</v>
      </c>
      <c r="AO1882" s="135" t="s">
        <v>42</v>
      </c>
      <c r="AP1882" s="33"/>
      <c r="AQ1882" s="32"/>
      <c r="AR1882" s="32"/>
      <c r="AS1882" s="32"/>
      <c r="AT1882" s="32"/>
    </row>
    <row r="1883" spans="2:46" ht="18.649999999999999" customHeight="1" thickTop="1" thickBot="1">
      <c r="D1883" s="1">
        <v>0</v>
      </c>
      <c r="E1883" s="8">
        <f t="shared" ref="E1883" si="8509">$E$9*$B1880</f>
        <v>3.0488998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8510">D1883*I1880+F1883*I1883-E1883*J1880-G1883*J1883</f>
        <v>0</v>
      </c>
      <c r="O1883" s="9">
        <f t="shared" ref="O1883" si="8511">(D1883*J1880+E1883*I1880+F1883*J1883+G1883*I1883)</f>
        <v>3.0488998</v>
      </c>
      <c r="P1883" s="2">
        <f t="shared" ref="P1883" si="8512">D1883*K1880+F1883*K1883-E1883*L1880-G1883*L1883</f>
        <v>3.1000970982959619</v>
      </c>
      <c r="Q1883" s="8">
        <f t="shared" ref="Q1883" si="8513">(D1883*L1880+E1883*K1880+F1883*L1883+G1883*K1883)</f>
        <v>0</v>
      </c>
      <c r="S1883" s="1">
        <v>0</v>
      </c>
      <c r="T1883" s="8">
        <f t="shared" ref="T1883" si="8514">$T$9*$B1880</f>
        <v>6.5059801999999998</v>
      </c>
      <c r="U1883" s="2">
        <v>1</v>
      </c>
      <c r="V1883" s="8">
        <v>0</v>
      </c>
      <c r="X1883" s="1">
        <f t="shared" ref="X1883" si="8515">N1883*S1880+P1883*S1883-O1883*T1880-Q1883*T1883</f>
        <v>0</v>
      </c>
      <c r="Y1883" s="9">
        <f t="shared" ref="Y1883" si="8516">(N1883*T1880+O1883*S1880+P1883*T1883+Q1883*S1883)</f>
        <v>23.218070139590981</v>
      </c>
      <c r="Z1883" s="2">
        <f t="shared" ref="Z1883" si="8517">N1883*U1880+P1883*U1883-O1883*V1880-Q1883*V1883</f>
        <v>3.1000970982959619</v>
      </c>
      <c r="AA1883" s="8">
        <f t="shared" ref="AA1883" si="8518">(N1883*V1880+O1883*U1880+P1883*V1883+Q1883*U1883)</f>
        <v>0</v>
      </c>
      <c r="AB1883" s="22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8519">X1883*AC1880+Z1883*AC1883-Y1883*AD1880-AA1883*AD1883</f>
        <v>0</v>
      </c>
      <c r="AI1883" s="9">
        <f t="shared" ref="AI1883" si="8520">(X1883*AD1880+Y1883*AC1880+Z1883*AD1883+AA1883*AC1883)</f>
        <v>23.218070139590981</v>
      </c>
      <c r="AJ1883" s="2">
        <f t="shared" ref="AJ1883" si="8521">X1883*AE1880+Z1883*AE1883-Y1883*AF1880-AA1883*AF1883</f>
        <v>-98.165799075985802</v>
      </c>
      <c r="AK1883" s="8">
        <f t="shared" ref="AK1883" si="8522">(X1883*AF1880+Y1883*AE1880+Z1883*AF1883+AA1883*AE1883)</f>
        <v>0</v>
      </c>
      <c r="AM1883" s="45">
        <f t="shared" ref="AM1883" si="8523">(180/PI())*ATAN(-1*(($AH$9*AJ1880+AL1880+$AH$9*AJ1883+AL1883)/($AH$9*AI1880+AK1880+$AH$9*AI1883+AK1883)))</f>
        <v>64.684028105421035</v>
      </c>
      <c r="AO1883" s="206">
        <f t="shared" ref="AO1883" si="8524">20*LOG(((($AH$9*AH1880+AJ1880-$AH$9*AH1883-AJ1883)^2+($AH$9*AI1880+AK1880-$AH$9*AI1883-AK1883)^2)/(($AH$9*AH1880+AJ1880+$AH$9*AH1883+AJ1883)^2+($AH$9*AI1880+AK1880+$AH$9*AI1883+AK1883)^2))^0.5)</f>
        <v>-1.6167718221652479E-3</v>
      </c>
      <c r="AP1883" s="33"/>
      <c r="AQ1883" s="32"/>
      <c r="AR1883" s="32"/>
      <c r="AS1883" s="32"/>
      <c r="AT1883" s="32"/>
    </row>
    <row r="1884" spans="2:46" ht="18.649999999999999" customHeight="1">
      <c r="AO1884" s="33"/>
      <c r="AP1884" s="33"/>
    </row>
    <row r="1885" spans="2:46" ht="18.649999999999999" customHeight="1" thickBot="1">
      <c r="D1885" s="22" t="s">
        <v>80</v>
      </c>
      <c r="E1885" s="22"/>
      <c r="F1885" s="22"/>
      <c r="G1885" s="22"/>
      <c r="H1885" s="22"/>
      <c r="I1885" s="22" t="s">
        <v>81</v>
      </c>
      <c r="J1885" s="22"/>
      <c r="K1885" s="22"/>
      <c r="L1885" s="22"/>
      <c r="M1885" s="23"/>
      <c r="N1885" s="23"/>
      <c r="O1885" s="24" t="s">
        <v>82</v>
      </c>
      <c r="P1885" s="23"/>
      <c r="Q1885" s="23"/>
      <c r="R1885" s="23"/>
      <c r="S1885" s="22"/>
      <c r="T1885" s="22" t="s">
        <v>83</v>
      </c>
      <c r="U1885" s="23"/>
      <c r="V1885" s="23"/>
      <c r="W1885" s="23"/>
      <c r="X1885" s="23"/>
      <c r="Y1885" s="24" t="s">
        <v>84</v>
      </c>
      <c r="Z1885" s="23"/>
      <c r="AA1885" s="23"/>
      <c r="AB1885" s="23"/>
      <c r="AC1885" s="24" t="s">
        <v>85</v>
      </c>
      <c r="AD1885" s="22"/>
      <c r="AE1885" s="22"/>
      <c r="AF1885" s="22"/>
      <c r="AG1885" s="22"/>
      <c r="AH1885" s="23"/>
      <c r="AI1885" s="24" t="s">
        <v>86</v>
      </c>
      <c r="AJ1885" s="23"/>
      <c r="AK1885" s="23"/>
      <c r="AL1885" s="22"/>
    </row>
    <row r="1886" spans="2:46" ht="18.649999999999999" customHeight="1" thickBot="1">
      <c r="B1886" s="11"/>
      <c r="D1886" s="217" t="s">
        <v>55</v>
      </c>
      <c r="E1886" s="218"/>
      <c r="F1886" s="219" t="s">
        <v>56</v>
      </c>
      <c r="G1886" s="220"/>
      <c r="H1886" s="204"/>
      <c r="I1886" s="217" t="s">
        <v>87</v>
      </c>
      <c r="J1886" s="218"/>
      <c r="K1886" s="219" t="s">
        <v>88</v>
      </c>
      <c r="L1886" s="220"/>
      <c r="M1886" s="23"/>
      <c r="N1886" s="213" t="s">
        <v>57</v>
      </c>
      <c r="O1886" s="214"/>
      <c r="P1886" s="215" t="s">
        <v>58</v>
      </c>
      <c r="Q1886" s="216"/>
      <c r="R1886" s="23"/>
      <c r="S1886" s="217" t="s">
        <v>59</v>
      </c>
      <c r="T1886" s="218"/>
      <c r="U1886" s="219" t="s">
        <v>60</v>
      </c>
      <c r="V1886" s="220"/>
      <c r="W1886" s="22"/>
      <c r="X1886" s="213" t="s">
        <v>61</v>
      </c>
      <c r="Y1886" s="214"/>
      <c r="Z1886" s="215" t="s">
        <v>62</v>
      </c>
      <c r="AA1886" s="216"/>
      <c r="AB1886" s="22"/>
      <c r="AC1886" s="217" t="s">
        <v>63</v>
      </c>
      <c r="AD1886" s="218"/>
      <c r="AE1886" s="219" t="s">
        <v>89</v>
      </c>
      <c r="AF1886" s="220"/>
      <c r="AG1886" s="22"/>
      <c r="AH1886" s="213" t="s">
        <v>64</v>
      </c>
      <c r="AI1886" s="214"/>
      <c r="AJ1886" s="215" t="s">
        <v>65</v>
      </c>
      <c r="AK1886" s="216"/>
      <c r="AL1886" s="22"/>
      <c r="AM1886" s="25" t="s">
        <v>2</v>
      </c>
      <c r="AO1886" s="132" t="s">
        <v>41</v>
      </c>
      <c r="AQ1886" s="32"/>
      <c r="AR1886" s="32"/>
      <c r="AS1886" s="32"/>
      <c r="AT1886" s="32"/>
    </row>
    <row r="1887" spans="2:46" ht="18.649999999999999" customHeight="1" thickTop="1" thickBot="1">
      <c r="B1887" s="36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9">
        <f t="shared" ref="L1887" si="8525">IF(0=(1-$J$9*$K$9*$B1887^2),10^14,$B1887*$K$9/(1-$J$9*$K$9*$B1887^2))</f>
        <v>-0.68558145634122603</v>
      </c>
      <c r="N1887" s="1">
        <f t="shared" ref="N1887" si="8526">D1887*I1887+F1887*I1890-E1887*J1887-G1887*J1890</f>
        <v>1</v>
      </c>
      <c r="O1887" s="9">
        <f t="shared" ref="O1887" si="8527">(D1887*J1887+E1887*I1887+F1887*J1890+G1887*I1890)</f>
        <v>0</v>
      </c>
      <c r="P1887" s="2">
        <f t="shared" ref="P1887" si="8528">D1887*K1887+F1887*K1890-E1887*L1887-G1887*L1890</f>
        <v>0</v>
      </c>
      <c r="Q1887" s="8">
        <f t="shared" ref="Q1887" si="8529">(D1887*L1887+E1887*K1887+F1887*L1890+G1887*K1890)</f>
        <v>-0.68558145634122603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8530">N1887*S1887+P1887*S1890-O1887*T1887-Q1887*T1890</f>
        <v>5.476960716429959</v>
      </c>
      <c r="Y1887" s="9">
        <f t="shared" ref="Y1887" si="8531">(N1887*T1887+O1887*S1887+P1887*T1890+Q1887*S1890)</f>
        <v>0</v>
      </c>
      <c r="Z1887" s="2">
        <f t="shared" ref="Z1887" si="8532">N1887*U1887+P1887*U1890-O1887*V1887-Q1887*V1890</f>
        <v>0</v>
      </c>
      <c r="AA1887" s="8">
        <f t="shared" ref="AA1887" si="8533">(N1887*V1887+O1887*U1887+P1887*V1890+Q1887*U1890)</f>
        <v>-0.68558145634122603</v>
      </c>
      <c r="AB1887" s="22"/>
      <c r="AC1887" s="1">
        <v>1</v>
      </c>
      <c r="AD1887" s="9">
        <v>0</v>
      </c>
      <c r="AE1887" s="2">
        <v>0</v>
      </c>
      <c r="AF1887" s="9">
        <f t="shared" ref="AF1887" si="8534">$B1887*$AE$9</f>
        <v>4.377726</v>
      </c>
      <c r="AH1887" s="1">
        <f t="shared" ref="AH1887" si="8535">X1887*AC1887+Z1887*AC1890-Y1887*AD1887-AA1887*AD1890</f>
        <v>5.476960716429959</v>
      </c>
      <c r="AI1887" s="9">
        <f t="shared" ref="AI1887" si="8536">(X1887*AD1887+Y1887*AC1887+Z1887*AD1890+AA1887*AC1890)</f>
        <v>0</v>
      </c>
      <c r="AJ1887" s="2">
        <f t="shared" ref="AJ1887" si="8537">X1887*AE1887+Z1887*AE1890-Y1887*AF1887-AA1887*AF1890</f>
        <v>0</v>
      </c>
      <c r="AK1887" s="8">
        <f t="shared" ref="AK1887" si="8538">(X1887*AF1887+Y1887*AE1887+Z1887*AF1890+AA1887*AE1890)</f>
        <v>23.291051872952835</v>
      </c>
      <c r="AM1887" s="26">
        <f t="shared" ref="AM1887" si="8539">20*LOG((2*$AH$9)/(($AH$9*AH1887+AJ1887+$AH$9*AH1890+AJ1890)^2+($AH$9*AI1887+AK1887+$AH$9*AI1890+AK1890)^2)^0.5)</f>
        <v>-34.350037659888166</v>
      </c>
      <c r="AO1887" s="133">
        <f t="shared" ref="AO1887" si="8540">((AI1887^2+AJ1887^2+AK1887^2+AL1887^2)/(AI1890^2+AJ1890^2+AK1890^2+AL1890^2))^0.5</f>
        <v>0.2293107399846358</v>
      </c>
      <c r="AP1887" s="13"/>
      <c r="AQ1887" s="32"/>
      <c r="AR1887" s="32"/>
      <c r="AS1887" s="32"/>
      <c r="AT1887" s="32"/>
    </row>
    <row r="1888" spans="2:46" ht="18.649999999999999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O1888" s="134"/>
      <c r="AP1888" s="33"/>
      <c r="AQ1888" s="32"/>
      <c r="AR1888" s="32"/>
      <c r="AS1888" s="32"/>
      <c r="AT1888" s="32"/>
    </row>
    <row r="1889" spans="2:46" ht="18.649999999999999" customHeight="1" thickBot="1">
      <c r="D1889" s="209" t="s">
        <v>66</v>
      </c>
      <c r="E1889" s="210"/>
      <c r="F1889" s="211" t="s">
        <v>67</v>
      </c>
      <c r="G1889" s="212"/>
      <c r="H1889" s="204"/>
      <c r="I1889" s="209" t="s">
        <v>68</v>
      </c>
      <c r="J1889" s="210"/>
      <c r="K1889" s="211" t="s">
        <v>69</v>
      </c>
      <c r="L1889" s="212"/>
      <c r="N1889" s="213" t="s">
        <v>70</v>
      </c>
      <c r="O1889" s="214"/>
      <c r="P1889" s="215" t="s">
        <v>71</v>
      </c>
      <c r="Q1889" s="216"/>
      <c r="S1889" s="209" t="s">
        <v>72</v>
      </c>
      <c r="T1889" s="210"/>
      <c r="U1889" s="211" t="s">
        <v>73</v>
      </c>
      <c r="V1889" s="212"/>
      <c r="W1889" s="22"/>
      <c r="X1889" s="213" t="s">
        <v>74</v>
      </c>
      <c r="Y1889" s="214"/>
      <c r="Z1889" s="215" t="s">
        <v>75</v>
      </c>
      <c r="AA1889" s="216"/>
      <c r="AB1889" s="22"/>
      <c r="AC1889" s="209" t="s">
        <v>76</v>
      </c>
      <c r="AD1889" s="210"/>
      <c r="AE1889" s="211" t="s">
        <v>77</v>
      </c>
      <c r="AF1889" s="212"/>
      <c r="AG1889" s="22"/>
      <c r="AH1889" s="213" t="s">
        <v>78</v>
      </c>
      <c r="AI1889" s="214"/>
      <c r="AJ1889" s="215" t="s">
        <v>79</v>
      </c>
      <c r="AK1889" s="216"/>
      <c r="AL1889" s="22"/>
      <c r="AM1889" s="44" t="s">
        <v>6</v>
      </c>
      <c r="AO1889" s="135" t="s">
        <v>42</v>
      </c>
      <c r="AP1889" s="33"/>
      <c r="AQ1889" s="32"/>
      <c r="AR1889" s="32"/>
      <c r="AS1889" s="32"/>
      <c r="AT1889" s="32"/>
    </row>
    <row r="1890" spans="2:46" ht="18.649999999999999" customHeight="1" thickTop="1" thickBot="1">
      <c r="D1890" s="1">
        <v>0</v>
      </c>
      <c r="E1890" s="8">
        <f t="shared" ref="E1890" si="8541">$E$9*$B1887</f>
        <v>3.0602340000000003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8542">D1890*I1887+F1890*I1890-E1890*J1887-G1890*J1890</f>
        <v>0</v>
      </c>
      <c r="O1890" s="9">
        <f t="shared" ref="O1890" si="8543">(D1890*J1887+E1890*I1887+F1890*J1890+G1890*I1890)</f>
        <v>3.0602340000000003</v>
      </c>
      <c r="P1890" s="2">
        <f t="shared" ref="P1890" si="8544">D1890*K1887+F1890*K1890-E1890*L1887-G1890*L1890</f>
        <v>3.0980396824649357</v>
      </c>
      <c r="Q1890" s="8">
        <f t="shared" ref="Q1890" si="8545">(D1890*L1887+E1890*K1887+F1890*L1890+G1890*K1890)</f>
        <v>0</v>
      </c>
      <c r="S1890" s="1">
        <v>0</v>
      </c>
      <c r="T1890" s="8">
        <f t="shared" ref="T1890" si="8546">$T$9*$B1887</f>
        <v>6.5301660000000004</v>
      </c>
      <c r="U1890" s="2">
        <v>1</v>
      </c>
      <c r="V1890" s="8">
        <v>0</v>
      </c>
      <c r="X1890" s="1">
        <f t="shared" ref="X1890" si="8547">N1890*S1887+P1890*S1890-O1890*T1887-Q1890*T1890</f>
        <v>0</v>
      </c>
      <c r="Y1890" s="9">
        <f t="shared" ref="Y1890" si="8548">(N1890*T1887+O1890*S1887+P1890*T1890+Q1890*S1890)</f>
        <v>23.290947401083322</v>
      </c>
      <c r="Z1890" s="2">
        <f t="shared" ref="Z1890" si="8549">N1890*U1887+P1890*U1890-O1890*V1887-Q1890*V1890</f>
        <v>3.0980396824649357</v>
      </c>
      <c r="AA1890" s="8">
        <f t="shared" ref="AA1890" si="8550">(N1890*V1887+O1890*U1887+P1890*V1890+Q1890*U1890)</f>
        <v>0</v>
      </c>
      <c r="AB1890" s="22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8551">X1890*AC1887+Z1890*AC1890-Y1890*AD1887-AA1890*AD1890</f>
        <v>0</v>
      </c>
      <c r="AI1890" s="9">
        <f t="shared" ref="AI1890" si="8552">(X1890*AD1887+Y1890*AC1887+Z1890*AD1890+AA1890*AC1890)</f>
        <v>23.290947401083322</v>
      </c>
      <c r="AJ1890" s="2">
        <f t="shared" ref="AJ1890" si="8553">X1890*AE1887+Z1890*AE1890-Y1890*AF1887-AA1890*AF1890</f>
        <v>-98.863346319889956</v>
      </c>
      <c r="AK1890" s="8">
        <f t="shared" ref="AK1890" si="8554">(X1890*AF1887+Y1890*AE1887+Z1890*AF1890+AA1890*AE1890)</f>
        <v>0</v>
      </c>
      <c r="AM1890" s="45">
        <f t="shared" ref="AM1890" si="8555">(180/PI())*ATAN(-1*(($AH$9*AJ1887+AL1887+$AH$9*AJ1890+AL1890)/($AH$9*AI1887+AK1887+$AH$9*AI1890+AK1890)))</f>
        <v>64.77132925321861</v>
      </c>
      <c r="AO1890" s="206">
        <f t="shared" ref="AO1890" si="8556">20*LOG(((($AH$9*AH1887+AJ1887-$AH$9*AH1890-AJ1890)^2+($AH$9*AI1887+AK1887-$AH$9*AI1890-AK1890)^2)/(($AH$9*AH1887+AJ1887+$AH$9*AH1890+AJ1890)^2+($AH$9*AI1887+AK1887+$AH$9*AI1890+AK1890)^2))^0.5)</f>
        <v>-1.5953659225507373E-3</v>
      </c>
      <c r="AP1890" s="33"/>
      <c r="AQ1890" s="32"/>
      <c r="AR1890" s="32"/>
      <c r="AS1890" s="32"/>
      <c r="AT1890" s="32"/>
    </row>
    <row r="1891" spans="2:46" ht="18.649999999999999" customHeight="1">
      <c r="AO1891" s="33"/>
      <c r="AP1891" s="33"/>
    </row>
    <row r="1892" spans="2:46" ht="18.649999999999999" customHeight="1" thickBot="1">
      <c r="D1892" s="22" t="s">
        <v>80</v>
      </c>
      <c r="E1892" s="22"/>
      <c r="F1892" s="22"/>
      <c r="G1892" s="22"/>
      <c r="H1892" s="22"/>
      <c r="I1892" s="22" t="s">
        <v>81</v>
      </c>
      <c r="J1892" s="22"/>
      <c r="K1892" s="22"/>
      <c r="L1892" s="22"/>
      <c r="M1892" s="23"/>
      <c r="N1892" s="23"/>
      <c r="O1892" s="24" t="s">
        <v>82</v>
      </c>
      <c r="P1892" s="23"/>
      <c r="Q1892" s="23"/>
      <c r="R1892" s="23"/>
      <c r="S1892" s="22"/>
      <c r="T1892" s="22" t="s">
        <v>83</v>
      </c>
      <c r="U1892" s="23"/>
      <c r="V1892" s="23"/>
      <c r="W1892" s="23"/>
      <c r="X1892" s="23"/>
      <c r="Y1892" s="24" t="s">
        <v>84</v>
      </c>
      <c r="Z1892" s="23"/>
      <c r="AA1892" s="23"/>
      <c r="AB1892" s="23"/>
      <c r="AC1892" s="24" t="s">
        <v>85</v>
      </c>
      <c r="AD1892" s="22"/>
      <c r="AE1892" s="22"/>
      <c r="AF1892" s="22"/>
      <c r="AG1892" s="22"/>
      <c r="AH1892" s="23"/>
      <c r="AI1892" s="24" t="s">
        <v>86</v>
      </c>
      <c r="AJ1892" s="23"/>
      <c r="AK1892" s="23"/>
      <c r="AL1892" s="22"/>
    </row>
    <row r="1893" spans="2:46" ht="18.649999999999999" customHeight="1" thickBot="1">
      <c r="B1893" s="11"/>
      <c r="D1893" s="217" t="s">
        <v>55</v>
      </c>
      <c r="E1893" s="218"/>
      <c r="F1893" s="219" t="s">
        <v>56</v>
      </c>
      <c r="G1893" s="220"/>
      <c r="H1893" s="204"/>
      <c r="I1893" s="217" t="s">
        <v>87</v>
      </c>
      <c r="J1893" s="218"/>
      <c r="K1893" s="219" t="s">
        <v>88</v>
      </c>
      <c r="L1893" s="220"/>
      <c r="M1893" s="23"/>
      <c r="N1893" s="213" t="s">
        <v>57</v>
      </c>
      <c r="O1893" s="214"/>
      <c r="P1893" s="215" t="s">
        <v>58</v>
      </c>
      <c r="Q1893" s="216"/>
      <c r="R1893" s="23"/>
      <c r="S1893" s="217" t="s">
        <v>59</v>
      </c>
      <c r="T1893" s="218"/>
      <c r="U1893" s="219" t="s">
        <v>60</v>
      </c>
      <c r="V1893" s="220"/>
      <c r="W1893" s="22"/>
      <c r="X1893" s="213" t="s">
        <v>61</v>
      </c>
      <c r="Y1893" s="214"/>
      <c r="Z1893" s="215" t="s">
        <v>62</v>
      </c>
      <c r="AA1893" s="216"/>
      <c r="AB1893" s="22"/>
      <c r="AC1893" s="217" t="s">
        <v>63</v>
      </c>
      <c r="AD1893" s="218"/>
      <c r="AE1893" s="219" t="s">
        <v>89</v>
      </c>
      <c r="AF1893" s="220"/>
      <c r="AG1893" s="22"/>
      <c r="AH1893" s="213" t="s">
        <v>64</v>
      </c>
      <c r="AI1893" s="214"/>
      <c r="AJ1893" s="215" t="s">
        <v>65</v>
      </c>
      <c r="AK1893" s="216"/>
      <c r="AL1893" s="22"/>
      <c r="AM1893" s="25" t="s">
        <v>2</v>
      </c>
      <c r="AO1893" s="132" t="s">
        <v>41</v>
      </c>
      <c r="AQ1893" s="32"/>
      <c r="AR1893" s="32"/>
      <c r="AS1893" s="32"/>
      <c r="AT1893" s="32"/>
    </row>
    <row r="1894" spans="2:46" ht="18.649999999999999" customHeight="1" thickTop="1" thickBot="1">
      <c r="B1894" s="36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9">
        <f t="shared" ref="L1894" si="8557">IF(0=(1-$J$9*$K$9*$B1894^2),10^14,$B1894*$K$9/(1-$J$9*$K$9*$B1894^2))</f>
        <v>-0.68239050046310212</v>
      </c>
      <c r="N1894" s="1">
        <f t="shared" ref="N1894" si="8558">D1894*I1894+F1894*I1897-E1894*J1894-G1894*J1897</f>
        <v>1</v>
      </c>
      <c r="O1894" s="9">
        <f t="shared" ref="O1894" si="8559">(D1894*J1894+E1894*I1894+F1894*J1897+G1894*I1897)</f>
        <v>0</v>
      </c>
      <c r="P1894" s="2">
        <f t="shared" ref="P1894" si="8560">D1894*K1894+F1894*K1897-E1894*L1894-G1894*L1897</f>
        <v>0</v>
      </c>
      <c r="Q1894" s="8">
        <f t="shared" ref="Q1894" si="8561">(D1894*L1894+E1894*K1894+F1894*L1897+G1894*K1897)</f>
        <v>-0.68239050046310212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8562">N1894*S1894+P1894*S1897-O1894*T1894-Q1894*T1897</f>
        <v>5.4726274050132346</v>
      </c>
      <c r="Y1894" s="9">
        <f t="shared" ref="Y1894" si="8563">(N1894*T1894+O1894*S1894+P1894*T1897+Q1894*S1897)</f>
        <v>0</v>
      </c>
      <c r="Z1894" s="2">
        <f t="shared" ref="Z1894" si="8564">N1894*U1894+P1894*U1897-O1894*V1894-Q1894*V1897</f>
        <v>0</v>
      </c>
      <c r="AA1894" s="8">
        <f t="shared" ref="AA1894" si="8565">(N1894*V1894+O1894*U1894+P1894*V1897+Q1894*U1897)</f>
        <v>-0.68239050046310212</v>
      </c>
      <c r="AB1894" s="22"/>
      <c r="AC1894" s="1">
        <v>1</v>
      </c>
      <c r="AD1894" s="9">
        <v>0</v>
      </c>
      <c r="AE1894" s="2">
        <v>0</v>
      </c>
      <c r="AF1894" s="9">
        <f t="shared" ref="AF1894" si="8566">$B1894*$AE$9</f>
        <v>4.3939398000000001</v>
      </c>
      <c r="AH1894" s="1">
        <f t="shared" ref="AH1894" si="8567">X1894*AC1894+Z1894*AC1897-Y1894*AD1894-AA1894*AD1897</f>
        <v>5.4726274050132346</v>
      </c>
      <c r="AI1894" s="9">
        <f t="shared" ref="AI1894" si="8568">(X1894*AD1894+Y1894*AC1894+Z1894*AD1897+AA1894*AC1897)</f>
        <v>0</v>
      </c>
      <c r="AJ1894" s="2">
        <f t="shared" ref="AJ1894" si="8569">X1894*AE1894+Z1894*AE1897-Y1894*AF1894-AA1894*AF1897</f>
        <v>0</v>
      </c>
      <c r="AK1894" s="8">
        <f t="shared" ref="AK1894" si="8570">(X1894*AF1894+Y1894*AE1894+Z1894*AF1897+AA1894*AE1897)</f>
        <v>23.36400486499527</v>
      </c>
      <c r="AM1894" s="26">
        <f t="shared" ref="AM1894" si="8571">20*LOG((2*$AH$9)/(($AH$9*AH1894+AJ1894+$AH$9*AH1897+AJ1897)^2+($AH$9*AI1894+AK1894+$AH$9*AI1897+AK1897)^2)^0.5)</f>
        <v>-34.407753507743408</v>
      </c>
      <c r="AO1894" s="133">
        <f t="shared" ref="AO1894" si="8572">((AI1894^2+AJ1894^2+AK1894^2+AL1894^2)/(AI1897^2+AJ1897^2+AK1897^2+AL1897^2))^0.5</f>
        <v>0.22845827099875968</v>
      </c>
      <c r="AP1894" s="13"/>
      <c r="AQ1894" s="32"/>
      <c r="AR1894" s="32"/>
      <c r="AS1894" s="32"/>
      <c r="AT1894" s="32"/>
    </row>
    <row r="1895" spans="2:46" ht="18.649999999999999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O1895" s="134"/>
      <c r="AP1895" s="33"/>
      <c r="AQ1895" s="32"/>
      <c r="AR1895" s="32"/>
      <c r="AS1895" s="32"/>
      <c r="AT1895" s="32"/>
    </row>
    <row r="1896" spans="2:46" ht="18.649999999999999" customHeight="1" thickBot="1">
      <c r="D1896" s="209" t="s">
        <v>66</v>
      </c>
      <c r="E1896" s="210"/>
      <c r="F1896" s="211" t="s">
        <v>67</v>
      </c>
      <c r="G1896" s="212"/>
      <c r="H1896" s="204"/>
      <c r="I1896" s="209" t="s">
        <v>68</v>
      </c>
      <c r="J1896" s="210"/>
      <c r="K1896" s="211" t="s">
        <v>69</v>
      </c>
      <c r="L1896" s="212"/>
      <c r="N1896" s="213" t="s">
        <v>70</v>
      </c>
      <c r="O1896" s="214"/>
      <c r="P1896" s="215" t="s">
        <v>71</v>
      </c>
      <c r="Q1896" s="216"/>
      <c r="S1896" s="209" t="s">
        <v>72</v>
      </c>
      <c r="T1896" s="210"/>
      <c r="U1896" s="211" t="s">
        <v>73</v>
      </c>
      <c r="V1896" s="212"/>
      <c r="W1896" s="22"/>
      <c r="X1896" s="213" t="s">
        <v>74</v>
      </c>
      <c r="Y1896" s="214"/>
      <c r="Z1896" s="215" t="s">
        <v>75</v>
      </c>
      <c r="AA1896" s="216"/>
      <c r="AB1896" s="22"/>
      <c r="AC1896" s="209" t="s">
        <v>76</v>
      </c>
      <c r="AD1896" s="210"/>
      <c r="AE1896" s="211" t="s">
        <v>77</v>
      </c>
      <c r="AF1896" s="212"/>
      <c r="AG1896" s="22"/>
      <c r="AH1896" s="213" t="s">
        <v>78</v>
      </c>
      <c r="AI1896" s="214"/>
      <c r="AJ1896" s="215" t="s">
        <v>79</v>
      </c>
      <c r="AK1896" s="216"/>
      <c r="AL1896" s="22"/>
      <c r="AM1896" s="44" t="s">
        <v>6</v>
      </c>
      <c r="AO1896" s="135" t="s">
        <v>42</v>
      </c>
      <c r="AP1896" s="33"/>
      <c r="AQ1896" s="32"/>
      <c r="AR1896" s="32"/>
      <c r="AS1896" s="32"/>
      <c r="AT1896" s="32"/>
    </row>
    <row r="1897" spans="2:46" ht="18.649999999999999" customHeight="1" thickTop="1" thickBot="1">
      <c r="D1897" s="1">
        <v>0</v>
      </c>
      <c r="E1897" s="8">
        <f t="shared" ref="E1897" si="8573">$E$9*$B1894</f>
        <v>3.0715682000000002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8574">D1897*I1894+F1897*I1897-E1897*J1894-G1897*J1897</f>
        <v>0</v>
      </c>
      <c r="O1897" s="9">
        <f t="shared" ref="O1897" si="8575">(D1897*J1894+E1897*I1894+F1897*J1897+G1897*I1897)</f>
        <v>3.0715682000000002</v>
      </c>
      <c r="P1897" s="2">
        <f t="shared" ref="P1897" si="8576">D1897*K1894+F1897*K1897-E1897*L1894-G1897*L1897</f>
        <v>3.09600896120455</v>
      </c>
      <c r="Q1897" s="8">
        <f t="shared" ref="Q1897" si="8577">(D1897*L1894+E1897*K1894+F1897*L1897+G1897*K1897)</f>
        <v>0</v>
      </c>
      <c r="S1897" s="1">
        <v>0</v>
      </c>
      <c r="T1897" s="8">
        <f t="shared" ref="T1897" si="8578">$T$9*$B1894</f>
        <v>6.5543518000000001</v>
      </c>
      <c r="U1897" s="2">
        <v>1</v>
      </c>
      <c r="V1897" s="8">
        <v>0</v>
      </c>
      <c r="X1897" s="1">
        <f t="shared" ref="X1897" si="8579">N1897*S1894+P1897*S1897-O1897*T1894-Q1897*T1897</f>
        <v>0</v>
      </c>
      <c r="Y1897" s="9">
        <f t="shared" ref="Y1897" si="8580">(N1897*T1894+O1897*S1894+P1897*T1897+Q1897*S1897)</f>
        <v>23.363900107687176</v>
      </c>
      <c r="Z1897" s="2">
        <f t="shared" ref="Z1897" si="8581">N1897*U1894+P1897*U1897-O1897*V1894-Q1897*V1897</f>
        <v>3.09600896120455</v>
      </c>
      <c r="AA1897" s="8">
        <f t="shared" ref="AA1897" si="8582">(N1897*V1894+O1897*U1894+P1897*V1897+Q1897*U1897)</f>
        <v>0</v>
      </c>
      <c r="AB1897" s="22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8583">X1897*AC1894+Z1897*AC1897-Y1897*AD1894-AA1897*AD1897</f>
        <v>0</v>
      </c>
      <c r="AI1897" s="9">
        <f t="shared" ref="AI1897" si="8584">(X1897*AD1894+Y1897*AC1894+Z1897*AD1897+AA1897*AC1897)</f>
        <v>23.363900107687176</v>
      </c>
      <c r="AJ1897" s="2">
        <f t="shared" ref="AJ1897" si="8585">X1897*AE1894+Z1897*AE1897-Y1897*AF1894-AA1897*AF1897</f>
        <v>-99.563561605186422</v>
      </c>
      <c r="AK1897" s="8">
        <f t="shared" ref="AK1897" si="8586">(X1897*AF1894+Y1897*AE1894+Z1897*AF1897+AA1897*AE1897)</f>
        <v>0</v>
      </c>
      <c r="AM1897" s="45">
        <f t="shared" ref="AM1897" si="8587">(180/PI())*ATAN(-1*(($AH$9*AJ1894+AL1894+$AH$9*AJ1897+AL1897)/($AH$9*AI1894+AK1894+$AH$9*AI1897+AK1897)))</f>
        <v>64.858049375907967</v>
      </c>
      <c r="AO1897" s="206">
        <f t="shared" ref="AO1897" si="8588">20*LOG(((($AH$9*AH1894+AJ1894-$AH$9*AH1897-AJ1897)^2+($AH$9*AI1894+AK1894-$AH$9*AI1897-AK1897)^2)/(($AH$9*AH1894+AJ1894+$AH$9*AH1897+AJ1897)^2+($AH$9*AI1894+AK1894+$AH$9*AI1897+AK1897)^2))^0.5)</f>
        <v>-1.5743006442684524E-3</v>
      </c>
      <c r="AP1897" s="33"/>
      <c r="AQ1897" s="32"/>
      <c r="AR1897" s="32"/>
      <c r="AS1897" s="32"/>
      <c r="AT1897" s="32"/>
    </row>
    <row r="1898" spans="2:46" ht="18.649999999999999" customHeight="1">
      <c r="AO1898" s="33"/>
      <c r="AP1898" s="33"/>
    </row>
    <row r="1899" spans="2:46" ht="18.649999999999999" customHeight="1" thickBot="1">
      <c r="D1899" s="22" t="s">
        <v>80</v>
      </c>
      <c r="E1899" s="22"/>
      <c r="F1899" s="22"/>
      <c r="G1899" s="22"/>
      <c r="H1899" s="22"/>
      <c r="I1899" s="22" t="s">
        <v>81</v>
      </c>
      <c r="J1899" s="22"/>
      <c r="K1899" s="22"/>
      <c r="L1899" s="22"/>
      <c r="M1899" s="23"/>
      <c r="N1899" s="23"/>
      <c r="O1899" s="24" t="s">
        <v>82</v>
      </c>
      <c r="P1899" s="23"/>
      <c r="Q1899" s="23"/>
      <c r="R1899" s="23"/>
      <c r="S1899" s="22"/>
      <c r="T1899" s="22" t="s">
        <v>83</v>
      </c>
      <c r="U1899" s="23"/>
      <c r="V1899" s="23"/>
      <c r="W1899" s="23"/>
      <c r="X1899" s="23"/>
      <c r="Y1899" s="24" t="s">
        <v>84</v>
      </c>
      <c r="Z1899" s="23"/>
      <c r="AA1899" s="23"/>
      <c r="AB1899" s="23"/>
      <c r="AC1899" s="24" t="s">
        <v>85</v>
      </c>
      <c r="AD1899" s="22"/>
      <c r="AE1899" s="22"/>
      <c r="AF1899" s="22"/>
      <c r="AG1899" s="22"/>
      <c r="AH1899" s="23"/>
      <c r="AI1899" s="24" t="s">
        <v>86</v>
      </c>
      <c r="AJ1899" s="23"/>
      <c r="AK1899" s="23"/>
      <c r="AL1899" s="22"/>
    </row>
    <row r="1900" spans="2:46" ht="18.649999999999999" customHeight="1" thickBot="1">
      <c r="B1900" s="11"/>
      <c r="D1900" s="217" t="s">
        <v>55</v>
      </c>
      <c r="E1900" s="218"/>
      <c r="F1900" s="219" t="s">
        <v>56</v>
      </c>
      <c r="G1900" s="220"/>
      <c r="H1900" s="204"/>
      <c r="I1900" s="217" t="s">
        <v>87</v>
      </c>
      <c r="J1900" s="218"/>
      <c r="K1900" s="219" t="s">
        <v>88</v>
      </c>
      <c r="L1900" s="220"/>
      <c r="M1900" s="23"/>
      <c r="N1900" s="213" t="s">
        <v>57</v>
      </c>
      <c r="O1900" s="214"/>
      <c r="P1900" s="215" t="s">
        <v>58</v>
      </c>
      <c r="Q1900" s="216"/>
      <c r="R1900" s="23"/>
      <c r="S1900" s="217" t="s">
        <v>59</v>
      </c>
      <c r="T1900" s="218"/>
      <c r="U1900" s="219" t="s">
        <v>60</v>
      </c>
      <c r="V1900" s="220"/>
      <c r="W1900" s="22"/>
      <c r="X1900" s="213" t="s">
        <v>61</v>
      </c>
      <c r="Y1900" s="214"/>
      <c r="Z1900" s="215" t="s">
        <v>62</v>
      </c>
      <c r="AA1900" s="216"/>
      <c r="AB1900" s="22"/>
      <c r="AC1900" s="217" t="s">
        <v>63</v>
      </c>
      <c r="AD1900" s="218"/>
      <c r="AE1900" s="219" t="s">
        <v>89</v>
      </c>
      <c r="AF1900" s="220"/>
      <c r="AG1900" s="22"/>
      <c r="AH1900" s="213" t="s">
        <v>64</v>
      </c>
      <c r="AI1900" s="214"/>
      <c r="AJ1900" s="215" t="s">
        <v>65</v>
      </c>
      <c r="AK1900" s="216"/>
      <c r="AL1900" s="22"/>
      <c r="AM1900" s="25" t="s">
        <v>2</v>
      </c>
      <c r="AO1900" s="132" t="s">
        <v>41</v>
      </c>
      <c r="AQ1900" s="32"/>
      <c r="AR1900" s="32"/>
      <c r="AS1900" s="32"/>
      <c r="AT1900" s="32"/>
    </row>
    <row r="1901" spans="2:46" ht="18.649999999999999" customHeight="1" thickTop="1" thickBot="1">
      <c r="B1901" s="36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9">
        <f t="shared" ref="L1901" si="8589">IF(0=(1-$J$9*$K$9*$B1901^2),10^14,$B1901*$K$9/(1-$J$9*$K$9*$B1901^2))</f>
        <v>-0.67923151221279943</v>
      </c>
      <c r="N1901" s="1">
        <f t="shared" ref="N1901" si="8590">D1901*I1901+F1901*I1904-E1901*J1901-G1901*J1904</f>
        <v>1</v>
      </c>
      <c r="O1901" s="9">
        <f t="shared" ref="O1901" si="8591">(D1901*J1901+E1901*I1901+F1901*J1904+G1901*I1904)</f>
        <v>0</v>
      </c>
      <c r="P1901" s="2">
        <f t="shared" ref="P1901" si="8592">D1901*K1901+F1901*K1904-E1901*L1901-G1901*L1904</f>
        <v>0</v>
      </c>
      <c r="Q1901" s="8">
        <f t="shared" ref="Q1901" si="8593">(D1901*L1901+E1901*K1901+F1901*L1904+G1901*K1904)</f>
        <v>-0.67923151221279943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8594">N1901*S1901+P1901*S1904-O1901*T1901-Q1901*T1904</f>
        <v>5.4683500421967608</v>
      </c>
      <c r="Y1901" s="9">
        <f t="shared" ref="Y1901" si="8595">(N1901*T1901+O1901*S1901+P1901*T1904+Q1901*S1904)</f>
        <v>0</v>
      </c>
      <c r="Z1901" s="2">
        <f t="shared" ref="Z1901" si="8596">N1901*U1901+P1901*U1904-O1901*V1901-Q1901*V1904</f>
        <v>0</v>
      </c>
      <c r="AA1901" s="8">
        <f t="shared" ref="AA1901" si="8597">(N1901*V1901+O1901*U1901+P1901*V1904+Q1901*U1904)</f>
        <v>-0.67923151221279943</v>
      </c>
      <c r="AB1901" s="22"/>
      <c r="AC1901" s="1">
        <v>1</v>
      </c>
      <c r="AD1901" s="9">
        <v>0</v>
      </c>
      <c r="AE1901" s="2">
        <v>0</v>
      </c>
      <c r="AF1901" s="9">
        <f t="shared" ref="AF1901" si="8598">$B1901*$AE$9</f>
        <v>4.4101536000000001</v>
      </c>
      <c r="AH1901" s="1">
        <f t="shared" ref="AH1901" si="8599">X1901*AC1901+Z1901*AC1904-Y1901*AD1901-AA1901*AD1904</f>
        <v>5.4683500421967608</v>
      </c>
      <c r="AI1901" s="9">
        <f t="shared" ref="AI1901" si="8600">(X1901*AD1901+Y1901*AC1901+Z1901*AD1904+AA1901*AC1904)</f>
        <v>0</v>
      </c>
      <c r="AJ1901" s="2">
        <f t="shared" ref="AJ1901" si="8601">X1901*AE1901+Z1901*AE1904-Y1901*AF1901-AA1901*AF1904</f>
        <v>0</v>
      </c>
      <c r="AK1901" s="8">
        <f t="shared" ref="AK1901" si="8602">(X1901*AF1901+Y1901*AE1901+Z1901*AF1904+AA1901*AE1904)</f>
        <v>23.4370321124414</v>
      </c>
      <c r="AM1901" s="26">
        <f t="shared" ref="AM1901" si="8603">20*LOG((2*$AH$9)/(($AH$9*AH1901+AJ1901+$AH$9*AH1904+AJ1904)^2+($AH$9*AI1901+AK1901+$AH$9*AI1904+AK1904)^2)^0.5)</f>
        <v>-34.46531211588001</v>
      </c>
      <c r="AO1901" s="133">
        <f t="shared" ref="AO1901" si="8604">((AI1901^2+AJ1901^2+AK1901^2+AL1901^2)/(AI1904^2+AJ1904^2+AK1904^2+AL1904^2))^0.5</f>
        <v>0.22761213715062073</v>
      </c>
      <c r="AP1901" s="13"/>
      <c r="AQ1901" s="32"/>
      <c r="AR1901" s="32"/>
      <c r="AS1901" s="32"/>
      <c r="AT1901" s="32"/>
    </row>
    <row r="1902" spans="2:46" ht="18.649999999999999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O1902" s="134"/>
      <c r="AP1902" s="33"/>
      <c r="AQ1902" s="32"/>
      <c r="AR1902" s="32"/>
      <c r="AS1902" s="32"/>
      <c r="AT1902" s="32"/>
    </row>
    <row r="1903" spans="2:46" ht="18.649999999999999" customHeight="1" thickBot="1">
      <c r="D1903" s="209" t="s">
        <v>66</v>
      </c>
      <c r="E1903" s="210"/>
      <c r="F1903" s="211" t="s">
        <v>67</v>
      </c>
      <c r="G1903" s="212"/>
      <c r="H1903" s="204"/>
      <c r="I1903" s="209" t="s">
        <v>68</v>
      </c>
      <c r="J1903" s="210"/>
      <c r="K1903" s="211" t="s">
        <v>69</v>
      </c>
      <c r="L1903" s="212"/>
      <c r="N1903" s="213" t="s">
        <v>70</v>
      </c>
      <c r="O1903" s="214"/>
      <c r="P1903" s="215" t="s">
        <v>71</v>
      </c>
      <c r="Q1903" s="216"/>
      <c r="S1903" s="209" t="s">
        <v>72</v>
      </c>
      <c r="T1903" s="210"/>
      <c r="U1903" s="211" t="s">
        <v>73</v>
      </c>
      <c r="V1903" s="212"/>
      <c r="W1903" s="22"/>
      <c r="X1903" s="213" t="s">
        <v>74</v>
      </c>
      <c r="Y1903" s="214"/>
      <c r="Z1903" s="215" t="s">
        <v>75</v>
      </c>
      <c r="AA1903" s="216"/>
      <c r="AB1903" s="22"/>
      <c r="AC1903" s="209" t="s">
        <v>76</v>
      </c>
      <c r="AD1903" s="210"/>
      <c r="AE1903" s="211" t="s">
        <v>77</v>
      </c>
      <c r="AF1903" s="212"/>
      <c r="AG1903" s="22"/>
      <c r="AH1903" s="213" t="s">
        <v>78</v>
      </c>
      <c r="AI1903" s="214"/>
      <c r="AJ1903" s="215" t="s">
        <v>79</v>
      </c>
      <c r="AK1903" s="216"/>
      <c r="AL1903" s="22"/>
      <c r="AM1903" s="44" t="s">
        <v>6</v>
      </c>
      <c r="AO1903" s="135" t="s">
        <v>42</v>
      </c>
      <c r="AP1903" s="33"/>
      <c r="AQ1903" s="32"/>
      <c r="AR1903" s="32"/>
      <c r="AS1903" s="32"/>
      <c r="AT1903" s="32"/>
    </row>
    <row r="1904" spans="2:46" ht="18.649999999999999" customHeight="1" thickTop="1" thickBot="1">
      <c r="D1904" s="1">
        <v>0</v>
      </c>
      <c r="E1904" s="8">
        <f t="shared" ref="E1904" si="8605">$E$9*$B1901</f>
        <v>3.0829024000000005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8606">D1904*I1901+F1904*I1904-E1904*J1901-G1904*J1904</f>
        <v>0</v>
      </c>
      <c r="O1904" s="9">
        <f t="shared" ref="O1904" si="8607">(D1904*J1901+E1904*I1901+F1904*J1904+G1904*I1904)</f>
        <v>3.0829024000000005</v>
      </c>
      <c r="P1904" s="2">
        <f t="shared" ref="P1904" si="8608">D1904*K1901+F1904*K1904-E1904*L1901-G1904*L1904</f>
        <v>3.0940044591564688</v>
      </c>
      <c r="Q1904" s="8">
        <f t="shared" ref="Q1904" si="8609">(D1904*L1901+E1904*K1901+F1904*L1904+G1904*K1904)</f>
        <v>0</v>
      </c>
      <c r="S1904" s="1">
        <v>0</v>
      </c>
      <c r="T1904" s="8">
        <f t="shared" ref="T1904" si="8610">$T$9*$B1901</f>
        <v>6.5785376000000007</v>
      </c>
      <c r="U1904" s="2">
        <v>1</v>
      </c>
      <c r="V1904" s="8">
        <v>0</v>
      </c>
      <c r="X1904" s="1">
        <f t="shared" ref="X1904" si="8611">N1904*S1901+P1904*S1904-O1904*T1901-Q1904*T1904</f>
        <v>0</v>
      </c>
      <c r="Y1904" s="9">
        <f t="shared" ref="Y1904" si="8612">(N1904*T1901+O1904*S1901+P1904*T1904+Q1904*S1904)</f>
        <v>23.436927069128497</v>
      </c>
      <c r="Z1904" s="2">
        <f t="shared" ref="Z1904" si="8613">N1904*U1901+P1904*U1904-O1904*V1901-Q1904*V1904</f>
        <v>3.0940044591564688</v>
      </c>
      <c r="AA1904" s="8">
        <f t="shared" ref="AA1904" si="8614">(N1904*V1901+O1904*U1901+P1904*V1904+Q1904*U1904)</f>
        <v>0</v>
      </c>
      <c r="AB1904" s="22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8615">X1904*AC1901+Z1904*AC1904-Y1904*AD1901-AA1904*AD1904</f>
        <v>0</v>
      </c>
      <c r="AI1904" s="9">
        <f t="shared" ref="AI1904" si="8616">(X1904*AD1901+Y1904*AC1901+Z1904*AD1904+AA1904*AC1904)</f>
        <v>23.436927069128497</v>
      </c>
      <c r="AJ1904" s="2">
        <f t="shared" ref="AJ1904" si="8617">X1904*AE1901+Z1904*AE1904-Y1904*AF1901-AA1904*AF1904</f>
        <v>-100.26644382769803</v>
      </c>
      <c r="AK1904" s="8">
        <f t="shared" ref="AK1904" si="8618">(X1904*AF1901+Y1904*AE1901+Z1904*AF1904+AA1904*AE1904)</f>
        <v>0</v>
      </c>
      <c r="AM1904" s="45">
        <f t="shared" ref="AM1904" si="8619">(180/PI())*ATAN(-1*(($AH$9*AJ1901+AL1901+$AH$9*AJ1904+AL1904)/($AH$9*AI1901+AK1901+$AH$9*AI1904+AK1904)))</f>
        <v>64.944194085024336</v>
      </c>
      <c r="AO1904" s="206">
        <f t="shared" ref="AO1904" si="8620">20*LOG(((($AH$9*AH1901+AJ1901-$AH$9*AH1904-AJ1904)^2+($AH$9*AI1901+AK1901-$AH$9*AI1904-AK1904)^2)/(($AH$9*AH1901+AJ1901+$AH$9*AH1904+AJ1904)^2+($AH$9*AI1901+AK1901+$AH$9*AI1904+AK1904)^2))^0.5)</f>
        <v>-1.5535698198047313E-3</v>
      </c>
      <c r="AP1904" s="33"/>
      <c r="AQ1904" s="32"/>
      <c r="AR1904" s="32"/>
      <c r="AS1904" s="32"/>
      <c r="AT1904" s="32"/>
    </row>
    <row r="1905" spans="2:46" ht="18.649999999999999" customHeight="1">
      <c r="AO1905" s="33"/>
      <c r="AP1905" s="33"/>
    </row>
    <row r="1906" spans="2:46" ht="18.649999999999999" customHeight="1" thickBot="1">
      <c r="D1906" s="22" t="s">
        <v>80</v>
      </c>
      <c r="E1906" s="22"/>
      <c r="F1906" s="22"/>
      <c r="G1906" s="22"/>
      <c r="H1906" s="22"/>
      <c r="I1906" s="22" t="s">
        <v>81</v>
      </c>
      <c r="J1906" s="22"/>
      <c r="K1906" s="22"/>
      <c r="L1906" s="22"/>
      <c r="M1906" s="23"/>
      <c r="N1906" s="23"/>
      <c r="O1906" s="24" t="s">
        <v>82</v>
      </c>
      <c r="P1906" s="23"/>
      <c r="Q1906" s="23"/>
      <c r="R1906" s="23"/>
      <c r="S1906" s="22"/>
      <c r="T1906" s="22" t="s">
        <v>83</v>
      </c>
      <c r="U1906" s="23"/>
      <c r="V1906" s="23"/>
      <c r="W1906" s="23"/>
      <c r="X1906" s="23"/>
      <c r="Y1906" s="24" t="s">
        <v>84</v>
      </c>
      <c r="Z1906" s="23"/>
      <c r="AA1906" s="23"/>
      <c r="AB1906" s="23"/>
      <c r="AC1906" s="24" t="s">
        <v>85</v>
      </c>
      <c r="AD1906" s="22"/>
      <c r="AE1906" s="22"/>
      <c r="AF1906" s="22"/>
      <c r="AG1906" s="22"/>
      <c r="AH1906" s="23"/>
      <c r="AI1906" s="24" t="s">
        <v>86</v>
      </c>
      <c r="AJ1906" s="23"/>
      <c r="AK1906" s="23"/>
      <c r="AL1906" s="22"/>
    </row>
    <row r="1907" spans="2:46" ht="18.649999999999999" customHeight="1" thickBot="1">
      <c r="B1907" s="11"/>
      <c r="D1907" s="217" t="s">
        <v>55</v>
      </c>
      <c r="E1907" s="218"/>
      <c r="F1907" s="219" t="s">
        <v>56</v>
      </c>
      <c r="G1907" s="220"/>
      <c r="H1907" s="204"/>
      <c r="I1907" s="217" t="s">
        <v>87</v>
      </c>
      <c r="J1907" s="218"/>
      <c r="K1907" s="219" t="s">
        <v>88</v>
      </c>
      <c r="L1907" s="220"/>
      <c r="M1907" s="23"/>
      <c r="N1907" s="213" t="s">
        <v>57</v>
      </c>
      <c r="O1907" s="214"/>
      <c r="P1907" s="215" t="s">
        <v>58</v>
      </c>
      <c r="Q1907" s="216"/>
      <c r="R1907" s="23"/>
      <c r="S1907" s="217" t="s">
        <v>59</v>
      </c>
      <c r="T1907" s="218"/>
      <c r="U1907" s="219" t="s">
        <v>60</v>
      </c>
      <c r="V1907" s="220"/>
      <c r="W1907" s="22"/>
      <c r="X1907" s="213" t="s">
        <v>61</v>
      </c>
      <c r="Y1907" s="214"/>
      <c r="Z1907" s="215" t="s">
        <v>62</v>
      </c>
      <c r="AA1907" s="216"/>
      <c r="AB1907" s="22"/>
      <c r="AC1907" s="217" t="s">
        <v>63</v>
      </c>
      <c r="AD1907" s="218"/>
      <c r="AE1907" s="219" t="s">
        <v>89</v>
      </c>
      <c r="AF1907" s="220"/>
      <c r="AG1907" s="22"/>
      <c r="AH1907" s="213" t="s">
        <v>64</v>
      </c>
      <c r="AI1907" s="214"/>
      <c r="AJ1907" s="215" t="s">
        <v>65</v>
      </c>
      <c r="AK1907" s="216"/>
      <c r="AL1907" s="22"/>
      <c r="AM1907" s="25" t="s">
        <v>2</v>
      </c>
      <c r="AO1907" s="132" t="s">
        <v>41</v>
      </c>
      <c r="AQ1907" s="32"/>
      <c r="AR1907" s="32"/>
      <c r="AS1907" s="32"/>
      <c r="AT1907" s="32"/>
    </row>
    <row r="1908" spans="2:46" ht="18.649999999999999" customHeight="1" thickTop="1" thickBot="1">
      <c r="B1908" s="36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9">
        <f t="shared" ref="L1908" si="8621">IF(0=(1-$J$9*$K$9*$B1908^2),10^14,$B1908*$K$9/(1-$J$9*$K$9*$B1908^2))</f>
        <v>-0.67610399017350975</v>
      </c>
      <c r="N1908" s="1">
        <f t="shared" ref="N1908" si="8622">D1908*I1908+F1908*I1911-E1908*J1908-G1908*J1911</f>
        <v>1</v>
      </c>
      <c r="O1908" s="9">
        <f t="shared" ref="O1908" si="8623">(D1908*J1908+E1908*I1908+F1908*J1911+G1908*I1911)</f>
        <v>0</v>
      </c>
      <c r="P1908" s="2">
        <f t="shared" ref="P1908" si="8624">D1908*K1908+F1908*K1911-E1908*L1908-G1908*L1911</f>
        <v>0</v>
      </c>
      <c r="Q1908" s="8">
        <f t="shared" ref="Q1908" si="8625">(D1908*L1908+E1908*K1908+F1908*L1911+G1908*K1911)</f>
        <v>-0.67610399017350975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8626">N1908*S1908+P1908*S1911-O1908*T1908-Q1908*T1911</f>
        <v>5.4641276367520026</v>
      </c>
      <c r="Y1908" s="9">
        <f t="shared" ref="Y1908" si="8627">(N1908*T1908+O1908*S1908+P1908*T1911+Q1908*S1911)</f>
        <v>0</v>
      </c>
      <c r="Z1908" s="2">
        <f t="shared" ref="Z1908" si="8628">N1908*U1908+P1908*U1911-O1908*V1908-Q1908*V1911</f>
        <v>0</v>
      </c>
      <c r="AA1908" s="8">
        <f t="shared" ref="AA1908" si="8629">(N1908*V1908+O1908*U1908+P1908*V1911+Q1908*U1911)</f>
        <v>-0.67610399017350975</v>
      </c>
      <c r="AB1908" s="22"/>
      <c r="AC1908" s="1">
        <v>1</v>
      </c>
      <c r="AD1908" s="9">
        <v>0</v>
      </c>
      <c r="AE1908" s="2">
        <v>0</v>
      </c>
      <c r="AF1908" s="9">
        <f t="shared" ref="AF1908" si="8630">$B1908*$AE$9</f>
        <v>4.4263674000000002</v>
      </c>
      <c r="AH1908" s="1">
        <f t="shared" ref="AH1908" si="8631">X1908*AC1908+Z1908*AC1911-Y1908*AD1908-AA1908*AD1911</f>
        <v>5.4641276367520026</v>
      </c>
      <c r="AI1908" s="9">
        <f t="shared" ref="AI1908" si="8632">(X1908*AD1908+Y1908*AC1908+Z1908*AD1911+AA1908*AC1911)</f>
        <v>0</v>
      </c>
      <c r="AJ1908" s="2">
        <f t="shared" ref="AJ1908" si="8633">X1908*AE1908+Z1908*AE1911-Y1908*AF1908-AA1908*AF1911</f>
        <v>0</v>
      </c>
      <c r="AK1908" s="8">
        <f t="shared" ref="AK1908" si="8634">(X1908*AF1908+Y1908*AE1908+Z1908*AF1911+AA1908*AE1911)</f>
        <v>23.510132450584599</v>
      </c>
      <c r="AM1908" s="26">
        <f t="shared" ref="AM1908" si="8635">20*LOG((2*$AH$9)/(($AH$9*AH1908+AJ1908+$AH$9*AH1911+AJ1911)^2+($AH$9*AI1908+AK1908+$AH$9*AI1911+AK1911)^2)^0.5)</f>
        <v>-34.522713906768459</v>
      </c>
      <c r="AO1908" s="133">
        <f t="shared" ref="AO1908" si="8636">((AI1908^2+AJ1908^2+AK1908^2+AL1908^2)/(AI1911^2+AJ1911^2+AK1911^2+AL1911^2))^0.5</f>
        <v>0.22677226788275112</v>
      </c>
      <c r="AP1908" s="13"/>
      <c r="AQ1908" s="32"/>
      <c r="AR1908" s="32"/>
      <c r="AS1908" s="32"/>
      <c r="AT1908" s="32"/>
    </row>
    <row r="1909" spans="2:46" ht="18.649999999999999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O1909" s="134"/>
      <c r="AP1909" s="33"/>
      <c r="AQ1909" s="32"/>
      <c r="AR1909" s="32"/>
      <c r="AS1909" s="32"/>
      <c r="AT1909" s="32"/>
    </row>
    <row r="1910" spans="2:46" ht="18.649999999999999" customHeight="1" thickBot="1">
      <c r="D1910" s="209" t="s">
        <v>66</v>
      </c>
      <c r="E1910" s="210"/>
      <c r="F1910" s="211" t="s">
        <v>67</v>
      </c>
      <c r="G1910" s="212"/>
      <c r="H1910" s="204"/>
      <c r="I1910" s="209" t="s">
        <v>68</v>
      </c>
      <c r="J1910" s="210"/>
      <c r="K1910" s="211" t="s">
        <v>69</v>
      </c>
      <c r="L1910" s="212"/>
      <c r="N1910" s="213" t="s">
        <v>70</v>
      </c>
      <c r="O1910" s="214"/>
      <c r="P1910" s="215" t="s">
        <v>71</v>
      </c>
      <c r="Q1910" s="216"/>
      <c r="S1910" s="209" t="s">
        <v>72</v>
      </c>
      <c r="T1910" s="210"/>
      <c r="U1910" s="211" t="s">
        <v>73</v>
      </c>
      <c r="V1910" s="212"/>
      <c r="W1910" s="22"/>
      <c r="X1910" s="213" t="s">
        <v>74</v>
      </c>
      <c r="Y1910" s="214"/>
      <c r="Z1910" s="215" t="s">
        <v>75</v>
      </c>
      <c r="AA1910" s="216"/>
      <c r="AB1910" s="22"/>
      <c r="AC1910" s="209" t="s">
        <v>76</v>
      </c>
      <c r="AD1910" s="210"/>
      <c r="AE1910" s="211" t="s">
        <v>77</v>
      </c>
      <c r="AF1910" s="212"/>
      <c r="AG1910" s="22"/>
      <c r="AH1910" s="213" t="s">
        <v>78</v>
      </c>
      <c r="AI1910" s="214"/>
      <c r="AJ1910" s="215" t="s">
        <v>79</v>
      </c>
      <c r="AK1910" s="216"/>
      <c r="AL1910" s="22"/>
      <c r="AM1910" s="44" t="s">
        <v>6</v>
      </c>
      <c r="AO1910" s="135" t="s">
        <v>42</v>
      </c>
      <c r="AP1910" s="33"/>
      <c r="AQ1910" s="32"/>
      <c r="AR1910" s="32"/>
      <c r="AS1910" s="32"/>
      <c r="AT1910" s="32"/>
    </row>
    <row r="1911" spans="2:46" ht="18.649999999999999" customHeight="1" thickTop="1" thickBot="1">
      <c r="D1911" s="1">
        <v>0</v>
      </c>
      <c r="E1911" s="8">
        <f t="shared" ref="E1911" si="8637">$E$9*$B1908</f>
        <v>3.0942366000000003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8638">D1911*I1908+F1911*I1911-E1911*J1908-G1911*J1911</f>
        <v>0</v>
      </c>
      <c r="O1911" s="9">
        <f t="shared" ref="O1911" si="8639">(D1911*J1908+E1911*I1908+F1911*J1911+G1911*I1911)</f>
        <v>3.0942366000000003</v>
      </c>
      <c r="P1911" s="2">
        <f t="shared" ref="P1911" si="8640">D1911*K1908+F1911*K1911-E1911*L1908-G1911*L1911</f>
        <v>3.0920257118009142</v>
      </c>
      <c r="Q1911" s="8">
        <f t="shared" ref="Q1911" si="8641">(D1911*L1908+E1911*K1908+F1911*L1911+G1911*K1911)</f>
        <v>0</v>
      </c>
      <c r="S1911" s="1">
        <v>0</v>
      </c>
      <c r="T1911" s="8">
        <f t="shared" ref="T1911" si="8642">$T$9*$B1908</f>
        <v>6.6027233999999995</v>
      </c>
      <c r="U1911" s="2">
        <v>1</v>
      </c>
      <c r="V1911" s="8">
        <v>0</v>
      </c>
      <c r="X1911" s="1">
        <f t="shared" ref="X1911" si="8643">N1911*S1908+P1911*S1911-O1911*T1908-Q1911*T1911</f>
        <v>0</v>
      </c>
      <c r="Y1911" s="9">
        <f t="shared" ref="Y1911" si="8644">(N1911*T1908+O1911*S1908+P1911*T1911+Q1911*S1911)</f>
        <v>23.510027120709552</v>
      </c>
      <c r="Z1911" s="2">
        <f t="shared" ref="Z1911" si="8645">N1911*U1908+P1911*U1911-O1911*V1908-Q1911*V1911</f>
        <v>3.0920257118009142</v>
      </c>
      <c r="AA1911" s="8">
        <f t="shared" ref="AA1911" si="8646">(N1911*V1908+O1911*U1908+P1911*V1911+Q1911*U1911)</f>
        <v>0</v>
      </c>
      <c r="AB1911" s="22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8647">X1911*AC1908+Z1911*AC1911-Y1911*AD1908-AA1911*AD1911</f>
        <v>0</v>
      </c>
      <c r="AI1911" s="9">
        <f t="shared" ref="AI1911" si="8648">(X1911*AD1908+Y1911*AC1908+Z1911*AD1911+AA1911*AC1911)</f>
        <v>23.510027120709552</v>
      </c>
      <c r="AJ1911" s="2">
        <f t="shared" ref="AJ1911" si="8649">X1911*AE1908+Z1911*AE1911-Y1911*AF1908-AA1911*AF1911</f>
        <v>-100.97199190842372</v>
      </c>
      <c r="AK1911" s="8">
        <f t="shared" ref="AK1911" si="8650">(X1911*AF1908+Y1911*AE1908+Z1911*AF1911+AA1911*AE1911)</f>
        <v>0</v>
      </c>
      <c r="AM1911" s="45">
        <f t="shared" ref="AM1911" si="8651">(180/PI())*ATAN(-1*(($AH$9*AJ1908+AL1908+$AH$9*AJ1911+AL1911)/($AH$9*AI1908+AK1908+$AH$9*AI1911+AK1911)))</f>
        <v>65.029768921934192</v>
      </c>
      <c r="AO1911" s="206">
        <f t="shared" ref="AO1911" si="8652">20*LOG(((($AH$9*AH1908+AJ1908-$AH$9*AH1911-AJ1911)^2+($AH$9*AI1908+AK1908-$AH$9*AI1911-AK1911)^2)/(($AH$9*AH1908+AJ1908+$AH$9*AH1911+AJ1911)^2+($AH$9*AI1908+AK1908+$AH$9*AI1911+AK1911)^2))^0.5)</f>
        <v>-1.5331674018923371E-3</v>
      </c>
      <c r="AP1911" s="33"/>
      <c r="AQ1911" s="32"/>
      <c r="AR1911" s="32"/>
      <c r="AS1911" s="32"/>
      <c r="AT1911" s="32"/>
    </row>
    <row r="1912" spans="2:46" ht="18.649999999999999" customHeight="1">
      <c r="AO1912" s="33"/>
      <c r="AP1912" s="33"/>
    </row>
    <row r="1913" spans="2:46" ht="18.649999999999999" customHeight="1" thickBot="1">
      <c r="D1913" s="22" t="s">
        <v>80</v>
      </c>
      <c r="E1913" s="22"/>
      <c r="F1913" s="22"/>
      <c r="G1913" s="22"/>
      <c r="H1913" s="22"/>
      <c r="I1913" s="22" t="s">
        <v>81</v>
      </c>
      <c r="J1913" s="22"/>
      <c r="K1913" s="22"/>
      <c r="L1913" s="22"/>
      <c r="M1913" s="23"/>
      <c r="N1913" s="23"/>
      <c r="O1913" s="24" t="s">
        <v>82</v>
      </c>
      <c r="P1913" s="23"/>
      <c r="Q1913" s="23"/>
      <c r="R1913" s="23"/>
      <c r="S1913" s="22"/>
      <c r="T1913" s="22" t="s">
        <v>83</v>
      </c>
      <c r="U1913" s="23"/>
      <c r="V1913" s="23"/>
      <c r="W1913" s="23"/>
      <c r="X1913" s="23"/>
      <c r="Y1913" s="24" t="s">
        <v>84</v>
      </c>
      <c r="Z1913" s="23"/>
      <c r="AA1913" s="23"/>
      <c r="AB1913" s="23"/>
      <c r="AC1913" s="24" t="s">
        <v>85</v>
      </c>
      <c r="AD1913" s="22"/>
      <c r="AE1913" s="22"/>
      <c r="AF1913" s="22"/>
      <c r="AG1913" s="22"/>
      <c r="AH1913" s="23"/>
      <c r="AI1913" s="24" t="s">
        <v>86</v>
      </c>
      <c r="AJ1913" s="23"/>
      <c r="AK1913" s="23"/>
      <c r="AL1913" s="22"/>
    </row>
    <row r="1914" spans="2:46" ht="18.649999999999999" customHeight="1" thickBot="1">
      <c r="B1914" s="11"/>
      <c r="D1914" s="217" t="s">
        <v>55</v>
      </c>
      <c r="E1914" s="218"/>
      <c r="F1914" s="219" t="s">
        <v>56</v>
      </c>
      <c r="G1914" s="220"/>
      <c r="H1914" s="204"/>
      <c r="I1914" s="217" t="s">
        <v>87</v>
      </c>
      <c r="J1914" s="218"/>
      <c r="K1914" s="219" t="s">
        <v>88</v>
      </c>
      <c r="L1914" s="220"/>
      <c r="M1914" s="23"/>
      <c r="N1914" s="213" t="s">
        <v>57</v>
      </c>
      <c r="O1914" s="214"/>
      <c r="P1914" s="215" t="s">
        <v>58</v>
      </c>
      <c r="Q1914" s="216"/>
      <c r="R1914" s="23"/>
      <c r="S1914" s="217" t="s">
        <v>59</v>
      </c>
      <c r="T1914" s="218"/>
      <c r="U1914" s="219" t="s">
        <v>60</v>
      </c>
      <c r="V1914" s="220"/>
      <c r="W1914" s="22"/>
      <c r="X1914" s="213" t="s">
        <v>61</v>
      </c>
      <c r="Y1914" s="214"/>
      <c r="Z1914" s="215" t="s">
        <v>62</v>
      </c>
      <c r="AA1914" s="216"/>
      <c r="AB1914" s="22"/>
      <c r="AC1914" s="217" t="s">
        <v>63</v>
      </c>
      <c r="AD1914" s="218"/>
      <c r="AE1914" s="219" t="s">
        <v>89</v>
      </c>
      <c r="AF1914" s="220"/>
      <c r="AG1914" s="22"/>
      <c r="AH1914" s="213" t="s">
        <v>64</v>
      </c>
      <c r="AI1914" s="214"/>
      <c r="AJ1914" s="215" t="s">
        <v>65</v>
      </c>
      <c r="AK1914" s="216"/>
      <c r="AL1914" s="22"/>
      <c r="AM1914" s="25" t="s">
        <v>2</v>
      </c>
      <c r="AO1914" s="132" t="s">
        <v>41</v>
      </c>
      <c r="AQ1914" s="32"/>
      <c r="AR1914" s="32"/>
      <c r="AS1914" s="32"/>
      <c r="AT1914" s="32"/>
    </row>
    <row r="1915" spans="2:46" ht="18.649999999999999" customHeight="1" thickTop="1" thickBot="1">
      <c r="B1915" s="36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9">
        <f t="shared" ref="L1915" si="8653">IF(0=(1-$J$9*$K$9*$B1915^2),10^14,$B1915*$K$9/(1-$J$9*$K$9*$B1915^2))</f>
        <v>-0.67300744364106335</v>
      </c>
      <c r="N1915" s="1">
        <f t="shared" ref="N1915" si="8654">D1915*I1915+F1915*I1918-E1915*J1915-G1915*J1918</f>
        <v>1</v>
      </c>
      <c r="O1915" s="9">
        <f t="shared" ref="O1915" si="8655">(D1915*J1915+E1915*I1915+F1915*J1918+G1915*I1918)</f>
        <v>0</v>
      </c>
      <c r="P1915" s="2">
        <f t="shared" ref="P1915" si="8656">D1915*K1915+F1915*K1918-E1915*L1915-G1915*L1918</f>
        <v>0</v>
      </c>
      <c r="Q1915" s="8">
        <f t="shared" ref="Q1915" si="8657">(D1915*L1915+E1915*K1915+F1915*L1918+G1915*K1918)</f>
        <v>-0.67300744364106335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8658">N1915*S1915+P1915*S1918-O1915*T1915-Q1915*T1918</f>
        <v>5.4599592199334444</v>
      </c>
      <c r="Y1915" s="9">
        <f t="shared" ref="Y1915" si="8659">(N1915*T1915+O1915*S1915+P1915*T1918+Q1915*S1918)</f>
        <v>0</v>
      </c>
      <c r="Z1915" s="2">
        <f t="shared" ref="Z1915" si="8660">N1915*U1915+P1915*U1918-O1915*V1915-Q1915*V1918</f>
        <v>0</v>
      </c>
      <c r="AA1915" s="8">
        <f t="shared" ref="AA1915" si="8661">(N1915*V1915+O1915*U1915+P1915*V1918+Q1915*U1918)</f>
        <v>-0.67300744364106335</v>
      </c>
      <c r="AB1915" s="22"/>
      <c r="AC1915" s="1">
        <v>1</v>
      </c>
      <c r="AD1915" s="9">
        <v>0</v>
      </c>
      <c r="AE1915" s="2">
        <v>0</v>
      </c>
      <c r="AF1915" s="9">
        <f t="shared" ref="AF1915" si="8662">$B1915*$AE$9</f>
        <v>4.4425812000000002</v>
      </c>
      <c r="AH1915" s="1">
        <f t="shared" ref="AH1915" si="8663">X1915*AC1915+Z1915*AC1918-Y1915*AD1915-AA1915*AD1918</f>
        <v>5.4599592199334444</v>
      </c>
      <c r="AI1915" s="9">
        <f t="shared" ref="AI1915" si="8664">(X1915*AD1915+Y1915*AC1915+Z1915*AD1918+AA1915*AC1918)</f>
        <v>0</v>
      </c>
      <c r="AJ1915" s="2">
        <f t="shared" ref="AJ1915" si="8665">X1915*AE1915+Z1915*AE1918-Y1915*AF1915-AA1915*AF1918</f>
        <v>0</v>
      </c>
      <c r="AK1915" s="8">
        <f t="shared" ref="AK1915" si="8666">(X1915*AF1915+Y1915*AE1915+Z1915*AF1918+AA1915*AE1918)</f>
        <v>23.583304739601925</v>
      </c>
      <c r="AM1915" s="26">
        <f t="shared" ref="AM1915" si="8667">20*LOG((2*$AH$9)/(($AH$9*AH1915+AJ1915+$AH$9*AH1918+AJ1918)^2+($AH$9*AI1915+AK1915+$AH$9*AI1918+AK1918)^2)^0.5)</f>
        <v>-34.579959311503956</v>
      </c>
      <c r="AO1915" s="133">
        <f t="shared" ref="AO1915" si="8668">((AI1915^2+AJ1915^2+AK1915^2+AL1915^2)/(AI1918^2+AJ1918^2+AK1918^2+AL1918^2))^0.5</f>
        <v>0.22593859368411956</v>
      </c>
      <c r="AP1915" s="13"/>
      <c r="AQ1915" s="32"/>
      <c r="AR1915" s="32"/>
      <c r="AS1915" s="32"/>
      <c r="AT1915" s="32"/>
    </row>
    <row r="1916" spans="2:46" ht="18.649999999999999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O1916" s="134"/>
      <c r="AP1916" s="33"/>
      <c r="AQ1916" s="32"/>
      <c r="AR1916" s="32"/>
      <c r="AS1916" s="32"/>
      <c r="AT1916" s="32"/>
    </row>
    <row r="1917" spans="2:46" ht="18.649999999999999" customHeight="1" thickBot="1">
      <c r="D1917" s="209" t="s">
        <v>66</v>
      </c>
      <c r="E1917" s="210"/>
      <c r="F1917" s="211" t="s">
        <v>67</v>
      </c>
      <c r="G1917" s="212"/>
      <c r="H1917" s="204"/>
      <c r="I1917" s="209" t="s">
        <v>68</v>
      </c>
      <c r="J1917" s="210"/>
      <c r="K1917" s="211" t="s">
        <v>69</v>
      </c>
      <c r="L1917" s="212"/>
      <c r="N1917" s="213" t="s">
        <v>70</v>
      </c>
      <c r="O1917" s="214"/>
      <c r="P1917" s="215" t="s">
        <v>71</v>
      </c>
      <c r="Q1917" s="216"/>
      <c r="S1917" s="209" t="s">
        <v>72</v>
      </c>
      <c r="T1917" s="210"/>
      <c r="U1917" s="211" t="s">
        <v>73</v>
      </c>
      <c r="V1917" s="212"/>
      <c r="W1917" s="22"/>
      <c r="X1917" s="213" t="s">
        <v>74</v>
      </c>
      <c r="Y1917" s="214"/>
      <c r="Z1917" s="215" t="s">
        <v>75</v>
      </c>
      <c r="AA1917" s="216"/>
      <c r="AB1917" s="22"/>
      <c r="AC1917" s="209" t="s">
        <v>76</v>
      </c>
      <c r="AD1917" s="210"/>
      <c r="AE1917" s="211" t="s">
        <v>77</v>
      </c>
      <c r="AF1917" s="212"/>
      <c r="AG1917" s="22"/>
      <c r="AH1917" s="213" t="s">
        <v>78</v>
      </c>
      <c r="AI1917" s="214"/>
      <c r="AJ1917" s="215" t="s">
        <v>79</v>
      </c>
      <c r="AK1917" s="216"/>
      <c r="AL1917" s="22"/>
      <c r="AM1917" s="44" t="s">
        <v>6</v>
      </c>
      <c r="AO1917" s="135" t="s">
        <v>42</v>
      </c>
      <c r="AP1917" s="33"/>
      <c r="AQ1917" s="32"/>
      <c r="AR1917" s="32"/>
      <c r="AS1917" s="32"/>
      <c r="AT1917" s="32"/>
    </row>
    <row r="1918" spans="2:46" ht="18.649999999999999" customHeight="1" thickTop="1" thickBot="1">
      <c r="D1918" s="1">
        <v>0</v>
      </c>
      <c r="E1918" s="8">
        <f t="shared" ref="E1918" si="8669">$E$9*$B1915</f>
        <v>3.1055708000000006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8670">D1918*I1915+F1918*I1918-E1918*J1915-G1918*J1918</f>
        <v>0</v>
      </c>
      <c r="O1918" s="9">
        <f t="shared" ref="O1918" si="8671">(D1918*J1915+E1918*I1915+F1918*J1918+G1918*I1918)</f>
        <v>3.1055708000000006</v>
      </c>
      <c r="P1918" s="2">
        <f t="shared" ref="P1918" si="8672">D1918*K1915+F1918*K1918-E1918*L1915-G1918*L1918</f>
        <v>3.0900722651543324</v>
      </c>
      <c r="Q1918" s="8">
        <f t="shared" ref="Q1918" si="8673">(D1918*L1915+E1918*K1915+F1918*L1918+G1918*K1918)</f>
        <v>0</v>
      </c>
      <c r="S1918" s="1">
        <v>0</v>
      </c>
      <c r="T1918" s="8">
        <f t="shared" ref="T1918" si="8674">$T$9*$B1915</f>
        <v>6.6269092000000001</v>
      </c>
      <c r="U1918" s="2">
        <v>1</v>
      </c>
      <c r="V1918" s="8">
        <v>0</v>
      </c>
      <c r="X1918" s="1">
        <f t="shared" ref="X1918" si="8675">N1918*S1915+P1918*S1918-O1918*T1915-Q1918*T1918</f>
        <v>0</v>
      </c>
      <c r="Y1918" s="9">
        <f t="shared" ref="Y1918" si="8676">(N1918*T1915+O1918*S1915+P1918*T1918+Q1918*S1918)</f>
        <v>23.583199122616087</v>
      </c>
      <c r="Z1918" s="2">
        <f t="shared" ref="Z1918" si="8677">N1918*U1915+P1918*U1918-O1918*V1915-Q1918*V1918</f>
        <v>3.0900722651543324</v>
      </c>
      <c r="AA1918" s="8">
        <f t="shared" ref="AA1918" si="8678">(N1918*V1915+O1918*U1915+P1918*V1918+Q1918*U1918)</f>
        <v>0</v>
      </c>
      <c r="AB1918" s="22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8679">X1918*AC1915+Z1918*AC1918-Y1918*AD1915-AA1918*AD1918</f>
        <v>0</v>
      </c>
      <c r="AI1918" s="9">
        <f t="shared" ref="AI1918" si="8680">(X1918*AD1915+Y1918*AC1915+Z1918*AD1918+AA1918*AC1918)</f>
        <v>23.583199122616087</v>
      </c>
      <c r="AJ1918" s="2">
        <f t="shared" ref="AJ1918" si="8681">X1918*AE1915+Z1918*AE1918-Y1918*AF1915-AA1918*AF1918</f>
        <v>-101.68020479283639</v>
      </c>
      <c r="AK1918" s="8">
        <f t="shared" ref="AK1918" si="8682">(X1918*AF1915+Y1918*AE1915+Z1918*AF1918+AA1918*AE1918)</f>
        <v>0</v>
      </c>
      <c r="AM1918" s="45">
        <f t="shared" ref="AM1918" si="8683">(180/PI())*ATAN(-1*(($AH$9*AJ1915+AL1915+$AH$9*AJ1918+AL1918)/($AH$9*AI1915+AK1915+$AH$9*AI1918+AK1918)))</f>
        <v>65.114779358907299</v>
      </c>
      <c r="AO1918" s="206">
        <f t="shared" ref="AO1918" si="8684">20*LOG(((($AH$9*AH1915+AJ1915-$AH$9*AH1918-AJ1918)^2+($AH$9*AI1915+AK1915-$AH$9*AI1918-AK1918)^2)/(($AH$9*AH1915+AJ1915+$AH$9*AH1918+AJ1918)^2+($AH$9*AI1915+AK1915+$AH$9*AI1918+AK1918)^2))^0.5)</f>
        <v>-1.5130874611842112E-3</v>
      </c>
      <c r="AP1918" s="33"/>
      <c r="AQ1918" s="32"/>
      <c r="AR1918" s="32"/>
      <c r="AS1918" s="32"/>
      <c r="AT1918" s="32"/>
    </row>
    <row r="1919" spans="2:46" ht="18.649999999999999" customHeight="1">
      <c r="AO1919" s="33"/>
      <c r="AP1919" s="33"/>
    </row>
    <row r="1920" spans="2:46" ht="18.649999999999999" customHeight="1" thickBot="1">
      <c r="D1920" s="22" t="s">
        <v>80</v>
      </c>
      <c r="E1920" s="22"/>
      <c r="F1920" s="22"/>
      <c r="G1920" s="22"/>
      <c r="H1920" s="22"/>
      <c r="I1920" s="22" t="s">
        <v>81</v>
      </c>
      <c r="J1920" s="22"/>
      <c r="K1920" s="22"/>
      <c r="L1920" s="22"/>
      <c r="M1920" s="23"/>
      <c r="N1920" s="23"/>
      <c r="O1920" s="24" t="s">
        <v>82</v>
      </c>
      <c r="P1920" s="23"/>
      <c r="Q1920" s="23"/>
      <c r="R1920" s="23"/>
      <c r="S1920" s="22"/>
      <c r="T1920" s="22" t="s">
        <v>83</v>
      </c>
      <c r="U1920" s="23"/>
      <c r="V1920" s="23"/>
      <c r="W1920" s="23"/>
      <c r="X1920" s="23"/>
      <c r="Y1920" s="24" t="s">
        <v>84</v>
      </c>
      <c r="Z1920" s="23"/>
      <c r="AA1920" s="23"/>
      <c r="AB1920" s="23"/>
      <c r="AC1920" s="24" t="s">
        <v>85</v>
      </c>
      <c r="AD1920" s="22"/>
      <c r="AE1920" s="22"/>
      <c r="AF1920" s="22"/>
      <c r="AG1920" s="22"/>
      <c r="AH1920" s="23"/>
      <c r="AI1920" s="24" t="s">
        <v>86</v>
      </c>
      <c r="AJ1920" s="23"/>
      <c r="AK1920" s="23"/>
      <c r="AL1920" s="22"/>
    </row>
    <row r="1921" spans="2:46" ht="18.649999999999999" customHeight="1" thickBot="1">
      <c r="B1921" s="11"/>
      <c r="D1921" s="217" t="s">
        <v>55</v>
      </c>
      <c r="E1921" s="218"/>
      <c r="F1921" s="219" t="s">
        <v>56</v>
      </c>
      <c r="G1921" s="220"/>
      <c r="H1921" s="204"/>
      <c r="I1921" s="217" t="s">
        <v>87</v>
      </c>
      <c r="J1921" s="218"/>
      <c r="K1921" s="219" t="s">
        <v>88</v>
      </c>
      <c r="L1921" s="220"/>
      <c r="M1921" s="23"/>
      <c r="N1921" s="213" t="s">
        <v>57</v>
      </c>
      <c r="O1921" s="214"/>
      <c r="P1921" s="215" t="s">
        <v>58</v>
      </c>
      <c r="Q1921" s="216"/>
      <c r="R1921" s="23"/>
      <c r="S1921" s="217" t="s">
        <v>59</v>
      </c>
      <c r="T1921" s="218"/>
      <c r="U1921" s="219" t="s">
        <v>60</v>
      </c>
      <c r="V1921" s="220"/>
      <c r="W1921" s="22"/>
      <c r="X1921" s="213" t="s">
        <v>61</v>
      </c>
      <c r="Y1921" s="214"/>
      <c r="Z1921" s="215" t="s">
        <v>62</v>
      </c>
      <c r="AA1921" s="216"/>
      <c r="AB1921" s="22"/>
      <c r="AC1921" s="217" t="s">
        <v>63</v>
      </c>
      <c r="AD1921" s="218"/>
      <c r="AE1921" s="219" t="s">
        <v>89</v>
      </c>
      <c r="AF1921" s="220"/>
      <c r="AG1921" s="22"/>
      <c r="AH1921" s="213" t="s">
        <v>64</v>
      </c>
      <c r="AI1921" s="214"/>
      <c r="AJ1921" s="215" t="s">
        <v>65</v>
      </c>
      <c r="AK1921" s="216"/>
      <c r="AL1921" s="22"/>
      <c r="AM1921" s="25" t="s">
        <v>2</v>
      </c>
      <c r="AO1921" s="132" t="s">
        <v>41</v>
      </c>
      <c r="AQ1921" s="32"/>
      <c r="AR1921" s="32"/>
      <c r="AS1921" s="32"/>
      <c r="AT1921" s="32"/>
    </row>
    <row r="1922" spans="2:46" ht="18.649999999999999" customHeight="1" thickTop="1" thickBot="1">
      <c r="B1922" s="36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9">
        <f t="shared" ref="L1922" si="8685">IF(0=(1-$J$9*$K$9*$B1922^2),10^14,$B1922*$K$9/(1-$J$9*$K$9*$B1922^2))</f>
        <v>-0.66994139233535899</v>
      </c>
      <c r="N1922" s="1">
        <f t="shared" ref="N1922" si="8686">D1922*I1922+F1922*I1925-E1922*J1922-G1922*J1925</f>
        <v>1</v>
      </c>
      <c r="O1922" s="9">
        <f t="shared" ref="O1922" si="8687">(D1922*J1922+E1922*I1922+F1922*J1925+G1922*I1925)</f>
        <v>0</v>
      </c>
      <c r="P1922" s="2">
        <f t="shared" ref="P1922" si="8688">D1922*K1922+F1922*K1925-E1922*L1922-G1922*L1925</f>
        <v>0</v>
      </c>
      <c r="Q1922" s="8">
        <f t="shared" ref="Q1922" si="8689">(D1922*L1922+E1922*K1922+F1922*L1925+G1922*K1925)</f>
        <v>-0.66994139233535899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8690">N1922*S1922+P1922*S1925-O1922*T1922-Q1922*T1925</f>
        <v>5.4558438448547442</v>
      </c>
      <c r="Y1922" s="9">
        <f t="shared" ref="Y1922" si="8691">(N1922*T1922+O1922*S1922+P1922*T1925+Q1922*S1925)</f>
        <v>0</v>
      </c>
      <c r="Z1922" s="2">
        <f t="shared" ref="Z1922" si="8692">N1922*U1922+P1922*U1925-O1922*V1922-Q1922*V1925</f>
        <v>0</v>
      </c>
      <c r="AA1922" s="8">
        <f t="shared" ref="AA1922" si="8693">(N1922*V1922+O1922*U1922+P1922*V1925+Q1922*U1925)</f>
        <v>-0.66994139233535899</v>
      </c>
      <c r="AB1922" s="22"/>
      <c r="AC1922" s="1">
        <v>1</v>
      </c>
      <c r="AD1922" s="9">
        <v>0</v>
      </c>
      <c r="AE1922" s="2">
        <v>0</v>
      </c>
      <c r="AF1922" s="9">
        <f t="shared" ref="AF1922" si="8694">$B1922*$AE$9</f>
        <v>4.4587950000000003</v>
      </c>
      <c r="AH1922" s="1">
        <f t="shared" ref="AH1922" si="8695">X1922*AC1922+Z1922*AC1925-Y1922*AD1922-AA1922*AD1925</f>
        <v>5.4558438448547442</v>
      </c>
      <c r="AI1922" s="9">
        <f t="shared" ref="AI1922" si="8696">(X1922*AD1922+Y1922*AC1922+Z1922*AD1925+AA1922*AC1925)</f>
        <v>0</v>
      </c>
      <c r="AJ1922" s="2">
        <f t="shared" ref="AJ1922" si="8697">X1922*AE1922+Z1922*AE1925-Y1922*AF1922-AA1922*AF1925</f>
        <v>0</v>
      </c>
      <c r="AK1922" s="8">
        <f t="shared" ref="AK1922" si="8698">(X1922*AF1922+Y1922*AE1922+Z1922*AF1925+AA1922*AE1925)</f>
        <v>23.656547863883752</v>
      </c>
      <c r="AM1922" s="26">
        <f t="shared" ref="AM1922" si="8699">20*LOG((2*$AH$9)/(($AH$9*AH1922+AJ1922+$AH$9*AH1925+AJ1925)^2+($AH$9*AI1922+AK1922+$AH$9*AI1925+AK1925)^2)^0.5)</f>
        <v>-34.637048769373926</v>
      </c>
      <c r="AO1922" s="133">
        <f t="shared" ref="AO1922" si="8700">((AI1922^2+AJ1922^2+AK1922^2+AL1922^2)/(AI1925^2+AJ1925^2+AK1925^2+AL1925^2))^0.5</f>
        <v>0.22511104607076304</v>
      </c>
      <c r="AP1922" s="13"/>
      <c r="AQ1922" s="32"/>
      <c r="AR1922" s="32"/>
      <c r="AS1922" s="32"/>
      <c r="AT1922" s="32"/>
    </row>
    <row r="1923" spans="2:46" ht="18.649999999999999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O1923" s="134"/>
      <c r="AP1923" s="33"/>
      <c r="AQ1923" s="32"/>
      <c r="AR1923" s="32"/>
      <c r="AS1923" s="32"/>
      <c r="AT1923" s="32"/>
    </row>
    <row r="1924" spans="2:46" ht="18.649999999999999" customHeight="1" thickBot="1">
      <c r="D1924" s="209" t="s">
        <v>66</v>
      </c>
      <c r="E1924" s="210"/>
      <c r="F1924" s="211" t="s">
        <v>67</v>
      </c>
      <c r="G1924" s="212"/>
      <c r="H1924" s="204"/>
      <c r="I1924" s="209" t="s">
        <v>68</v>
      </c>
      <c r="J1924" s="210"/>
      <c r="K1924" s="211" t="s">
        <v>69</v>
      </c>
      <c r="L1924" s="212"/>
      <c r="N1924" s="213" t="s">
        <v>70</v>
      </c>
      <c r="O1924" s="214"/>
      <c r="P1924" s="215" t="s">
        <v>71</v>
      </c>
      <c r="Q1924" s="216"/>
      <c r="S1924" s="209" t="s">
        <v>72</v>
      </c>
      <c r="T1924" s="210"/>
      <c r="U1924" s="211" t="s">
        <v>73</v>
      </c>
      <c r="V1924" s="212"/>
      <c r="W1924" s="22"/>
      <c r="X1924" s="213" t="s">
        <v>74</v>
      </c>
      <c r="Y1924" s="214"/>
      <c r="Z1924" s="215" t="s">
        <v>75</v>
      </c>
      <c r="AA1924" s="216"/>
      <c r="AB1924" s="22"/>
      <c r="AC1924" s="209" t="s">
        <v>76</v>
      </c>
      <c r="AD1924" s="210"/>
      <c r="AE1924" s="211" t="s">
        <v>77</v>
      </c>
      <c r="AF1924" s="212"/>
      <c r="AG1924" s="22"/>
      <c r="AH1924" s="213" t="s">
        <v>78</v>
      </c>
      <c r="AI1924" s="214"/>
      <c r="AJ1924" s="215" t="s">
        <v>79</v>
      </c>
      <c r="AK1924" s="216"/>
      <c r="AL1924" s="22"/>
      <c r="AM1924" s="44" t="s">
        <v>6</v>
      </c>
      <c r="AO1924" s="135" t="s">
        <v>42</v>
      </c>
      <c r="AP1924" s="33"/>
      <c r="AQ1924" s="32"/>
      <c r="AR1924" s="32"/>
      <c r="AS1924" s="32"/>
      <c r="AT1924" s="32"/>
    </row>
    <row r="1925" spans="2:46" ht="18.649999999999999" customHeight="1" thickTop="1" thickBot="1">
      <c r="D1925" s="1">
        <v>0</v>
      </c>
      <c r="E1925" s="8">
        <f t="shared" ref="E1925" si="8701">$E$9*$B1922</f>
        <v>3.116905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8702">D1925*I1922+F1925*I1925-E1925*J1922-G1925*J1925</f>
        <v>0</v>
      </c>
      <c r="O1925" s="9">
        <f t="shared" ref="O1925" si="8703">(D1925*J1922+E1925*I1922+F1925*J1925+G1925*I1925)</f>
        <v>3.116905</v>
      </c>
      <c r="P1925" s="2">
        <f t="shared" ref="P1925" si="8704">D1925*K1922+F1925*K1925-E1925*L1922-G1925*L1925</f>
        <v>3.0881436754770419</v>
      </c>
      <c r="Q1925" s="8">
        <f t="shared" ref="Q1925" si="8705">(D1925*L1922+E1925*K1922+F1925*L1925+G1925*K1925)</f>
        <v>0</v>
      </c>
      <c r="S1925" s="1">
        <v>0</v>
      </c>
      <c r="T1925" s="8">
        <f t="shared" ref="T1925" si="8706">$T$9*$B1922</f>
        <v>6.6510949999999998</v>
      </c>
      <c r="U1925" s="2">
        <v>1</v>
      </c>
      <c r="V1925" s="8">
        <v>0</v>
      </c>
      <c r="X1925" s="1">
        <f t="shared" ref="X1925" si="8707">N1925*S1922+P1925*S1925-O1925*T1922-Q1925*T1925</f>
        <v>0</v>
      </c>
      <c r="Y1925" s="9">
        <f t="shared" ref="Y1925" si="8708">(N1925*T1922+O1925*S1922+P1925*T1925+Q1925*S1925)</f>
        <v>23.656441959246976</v>
      </c>
      <c r="Z1925" s="2">
        <f t="shared" ref="Z1925" si="8709">N1925*U1922+P1925*U1925-O1925*V1922-Q1925*V1925</f>
        <v>3.0881436754770419</v>
      </c>
      <c r="AA1925" s="8">
        <f t="shared" ref="AA1925" si="8710">(N1925*V1922+O1925*U1922+P1925*V1925+Q1925*U1925)</f>
        <v>0</v>
      </c>
      <c r="AB1925" s="22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8711">X1925*AC1922+Z1925*AC1925-Y1925*AD1922-AA1925*AD1925</f>
        <v>0</v>
      </c>
      <c r="AI1925" s="9">
        <f t="shared" ref="AI1925" si="8712">(X1925*AD1922+Y1925*AC1922+Z1925*AD1925+AA1925*AC1925)</f>
        <v>23.656441959246976</v>
      </c>
      <c r="AJ1925" s="2">
        <f t="shared" ref="AJ1925" si="8713">X1925*AE1922+Z1925*AE1925-Y1925*AF1922-AA1925*AF1925</f>
        <v>-102.39108145020359</v>
      </c>
      <c r="AK1925" s="8">
        <f t="shared" ref="AK1925" si="8714">(X1925*AF1922+Y1925*AE1922+Z1925*AF1925+AA1925*AE1925)</f>
        <v>0</v>
      </c>
      <c r="AM1925" s="45">
        <f t="shared" ref="AM1925" si="8715">(180/PI())*ATAN(-1*(($AH$9*AJ1922+AL1922+$AH$9*AJ1925+AL1925)/($AH$9*AI1922+AK1922+$AH$9*AI1925+AK1925)))</f>
        <v>65.199230800169232</v>
      </c>
      <c r="AO1925" s="206">
        <f t="shared" ref="AO1925" si="8716">20*LOG(((($AH$9*AH1922+AJ1922-$AH$9*AH1925-AJ1925)^2+($AH$9*AI1922+AK1922-$AH$9*AI1925-AK1925)^2)/(($AH$9*AH1922+AJ1922+$AH$9*AH1925+AJ1925)^2+($AH$9*AI1922+AK1922+$AH$9*AI1925+AK1925)^2))^0.5)</f>
        <v>-1.4933241839717348E-3</v>
      </c>
      <c r="AP1925" s="33"/>
      <c r="AQ1925" s="32"/>
      <c r="AR1925" s="32"/>
      <c r="AS1925" s="32"/>
      <c r="AT1925" s="32"/>
    </row>
    <row r="1926" spans="2:46" ht="18.649999999999999" customHeight="1">
      <c r="AO1926" s="33"/>
      <c r="AP1926" s="33"/>
    </row>
    <row r="1927" spans="2:46" ht="18.649999999999999" customHeight="1" thickBot="1">
      <c r="D1927" s="22" t="s">
        <v>80</v>
      </c>
      <c r="E1927" s="22"/>
      <c r="F1927" s="22"/>
      <c r="G1927" s="22"/>
      <c r="H1927" s="22"/>
      <c r="I1927" s="22" t="s">
        <v>81</v>
      </c>
      <c r="J1927" s="22"/>
      <c r="K1927" s="22"/>
      <c r="L1927" s="22"/>
      <c r="M1927" s="23"/>
      <c r="N1927" s="23"/>
      <c r="O1927" s="24" t="s">
        <v>82</v>
      </c>
      <c r="P1927" s="23"/>
      <c r="Q1927" s="23"/>
      <c r="R1927" s="23"/>
      <c r="S1927" s="22"/>
      <c r="T1927" s="22" t="s">
        <v>83</v>
      </c>
      <c r="U1927" s="23"/>
      <c r="V1927" s="23"/>
      <c r="W1927" s="23"/>
      <c r="X1927" s="23"/>
      <c r="Y1927" s="24" t="s">
        <v>84</v>
      </c>
      <c r="Z1927" s="23"/>
      <c r="AA1927" s="23"/>
      <c r="AB1927" s="23"/>
      <c r="AC1927" s="24" t="s">
        <v>85</v>
      </c>
      <c r="AD1927" s="22"/>
      <c r="AE1927" s="22"/>
      <c r="AF1927" s="22"/>
      <c r="AG1927" s="22"/>
      <c r="AH1927" s="23"/>
      <c r="AI1927" s="24" t="s">
        <v>86</v>
      </c>
      <c r="AJ1927" s="23"/>
      <c r="AK1927" s="23"/>
      <c r="AL1927" s="22"/>
    </row>
    <row r="1928" spans="2:46" ht="18.649999999999999" customHeight="1" thickBot="1">
      <c r="B1928" s="11"/>
      <c r="D1928" s="217" t="s">
        <v>55</v>
      </c>
      <c r="E1928" s="218"/>
      <c r="F1928" s="219" t="s">
        <v>56</v>
      </c>
      <c r="G1928" s="220"/>
      <c r="H1928" s="204"/>
      <c r="I1928" s="217" t="s">
        <v>87</v>
      </c>
      <c r="J1928" s="218"/>
      <c r="K1928" s="219" t="s">
        <v>88</v>
      </c>
      <c r="L1928" s="220"/>
      <c r="M1928" s="23"/>
      <c r="N1928" s="213" t="s">
        <v>57</v>
      </c>
      <c r="O1928" s="214"/>
      <c r="P1928" s="215" t="s">
        <v>58</v>
      </c>
      <c r="Q1928" s="216"/>
      <c r="R1928" s="23"/>
      <c r="S1928" s="217" t="s">
        <v>59</v>
      </c>
      <c r="T1928" s="218"/>
      <c r="U1928" s="219" t="s">
        <v>60</v>
      </c>
      <c r="V1928" s="220"/>
      <c r="W1928" s="22"/>
      <c r="X1928" s="213" t="s">
        <v>61</v>
      </c>
      <c r="Y1928" s="214"/>
      <c r="Z1928" s="215" t="s">
        <v>62</v>
      </c>
      <c r="AA1928" s="216"/>
      <c r="AB1928" s="22"/>
      <c r="AC1928" s="217" t="s">
        <v>63</v>
      </c>
      <c r="AD1928" s="218"/>
      <c r="AE1928" s="219" t="s">
        <v>89</v>
      </c>
      <c r="AF1928" s="220"/>
      <c r="AG1928" s="22"/>
      <c r="AH1928" s="213" t="s">
        <v>64</v>
      </c>
      <c r="AI1928" s="214"/>
      <c r="AJ1928" s="215" t="s">
        <v>65</v>
      </c>
      <c r="AK1928" s="216"/>
      <c r="AL1928" s="22"/>
      <c r="AM1928" s="25" t="s">
        <v>2</v>
      </c>
      <c r="AO1928" s="132" t="s">
        <v>41</v>
      </c>
      <c r="AQ1928" s="32"/>
      <c r="AR1928" s="32"/>
      <c r="AS1928" s="32"/>
      <c r="AT1928" s="32"/>
    </row>
    <row r="1929" spans="2:46" ht="18.649999999999999" customHeight="1" thickTop="1" thickBot="1">
      <c r="B1929" s="36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9">
        <f t="shared" ref="L1929" si="8717">IF(0=(1-$J$9*$K$9*$B1929^2),10^14,$B1929*$K$9/(1-$J$9*$K$9*$B1929^2))</f>
        <v>-0.66690536612113949</v>
      </c>
      <c r="N1929" s="1">
        <f t="shared" ref="N1929" si="8718">D1929*I1929+F1929*I1932-E1929*J1929-G1929*J1932</f>
        <v>1</v>
      </c>
      <c r="O1929" s="9">
        <f t="shared" ref="O1929" si="8719">(D1929*J1929+E1929*I1929+F1929*J1932+G1929*I1932)</f>
        <v>0</v>
      </c>
      <c r="P1929" s="2">
        <f t="shared" ref="P1929" si="8720">D1929*K1929+F1929*K1932-E1929*L1929-G1929*L1932</f>
        <v>0</v>
      </c>
      <c r="Q1929" s="8">
        <f t="shared" ref="Q1929" si="8721">(D1929*L1929+E1929*K1929+F1929*L1932+G1929*K1932)</f>
        <v>-0.66690536612113949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8722">N1929*S1929+P1929*S1932-O1929*T1929-Q1929*T1932</f>
        <v>5.4517805858854125</v>
      </c>
      <c r="Y1929" s="9">
        <f t="shared" ref="Y1929" si="8723">(N1929*T1929+O1929*S1929+P1929*T1932+Q1929*S1932)</f>
        <v>0</v>
      </c>
      <c r="Z1929" s="2">
        <f t="shared" ref="Z1929" si="8724">N1929*U1929+P1929*U1932-O1929*V1929-Q1929*V1932</f>
        <v>0</v>
      </c>
      <c r="AA1929" s="8">
        <f t="shared" ref="AA1929" si="8725">(N1929*V1929+O1929*U1929+P1929*V1932+Q1929*U1932)</f>
        <v>-0.66690536612113949</v>
      </c>
      <c r="AB1929" s="22"/>
      <c r="AC1929" s="1">
        <v>1</v>
      </c>
      <c r="AD1929" s="9">
        <v>0</v>
      </c>
      <c r="AE1929" s="2">
        <v>0</v>
      </c>
      <c r="AF1929" s="9">
        <f t="shared" ref="AF1929" si="8726">$B1929*$AE$9</f>
        <v>4.4750087999999995</v>
      </c>
      <c r="AH1929" s="1">
        <f t="shared" ref="AH1929" si="8727">X1929*AC1929+Z1929*AC1932-Y1929*AD1929-AA1929*AD1932</f>
        <v>5.4517805858854125</v>
      </c>
      <c r="AI1929" s="9">
        <f t="shared" ref="AI1929" si="8728">(X1929*AD1929+Y1929*AC1929+Z1929*AD1932+AA1929*AC1932)</f>
        <v>0</v>
      </c>
      <c r="AJ1929" s="2">
        <f t="shared" ref="AJ1929" si="8729">X1929*AE1929+Z1929*AE1932-Y1929*AF1929-AA1929*AF1932</f>
        <v>0</v>
      </c>
      <c r="AK1929" s="8">
        <f t="shared" ref="AK1929" si="8730">(X1929*AF1929+Y1929*AE1929+Z1929*AF1932+AA1929*AE1932)</f>
        <v>23.729860731385234</v>
      </c>
      <c r="AM1929" s="26">
        <f t="shared" ref="AM1929" si="8731">20*LOG((2*$AH$9)/(($AH$9*AH1929+AJ1929+$AH$9*AH1932+AJ1932)^2+($AH$9*AI1929+AK1929+$AH$9*AI1932+AK1932)^2)^0.5)</f>
        <v>-34.693982727442062</v>
      </c>
      <c r="AO1929" s="133">
        <f t="shared" ref="AO1929" si="8732">((AI1929^2+AJ1929^2+AK1929^2+AL1929^2)/(AI1932^2+AJ1932^2+AK1932^2+AL1932^2))^0.5</f>
        <v>0.2242895575668479</v>
      </c>
      <c r="AP1929" s="13"/>
      <c r="AQ1929" s="32"/>
      <c r="AR1929" s="32"/>
      <c r="AS1929" s="32"/>
      <c r="AT1929" s="32"/>
    </row>
    <row r="1930" spans="2:46" ht="18.649999999999999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O1930" s="134"/>
      <c r="AP1930" s="33"/>
      <c r="AQ1930" s="32"/>
      <c r="AR1930" s="32"/>
      <c r="AS1930" s="32"/>
      <c r="AT1930" s="32"/>
    </row>
    <row r="1931" spans="2:46" ht="18.649999999999999" customHeight="1" thickBot="1">
      <c r="D1931" s="209" t="s">
        <v>66</v>
      </c>
      <c r="E1931" s="210"/>
      <c r="F1931" s="211" t="s">
        <v>67</v>
      </c>
      <c r="G1931" s="212"/>
      <c r="H1931" s="204"/>
      <c r="I1931" s="209" t="s">
        <v>68</v>
      </c>
      <c r="J1931" s="210"/>
      <c r="K1931" s="211" t="s">
        <v>69</v>
      </c>
      <c r="L1931" s="212"/>
      <c r="N1931" s="213" t="s">
        <v>70</v>
      </c>
      <c r="O1931" s="214"/>
      <c r="P1931" s="215" t="s">
        <v>71</v>
      </c>
      <c r="Q1931" s="216"/>
      <c r="S1931" s="209" t="s">
        <v>72</v>
      </c>
      <c r="T1931" s="210"/>
      <c r="U1931" s="211" t="s">
        <v>73</v>
      </c>
      <c r="V1931" s="212"/>
      <c r="W1931" s="22"/>
      <c r="X1931" s="213" t="s">
        <v>74</v>
      </c>
      <c r="Y1931" s="214"/>
      <c r="Z1931" s="215" t="s">
        <v>75</v>
      </c>
      <c r="AA1931" s="216"/>
      <c r="AB1931" s="22"/>
      <c r="AC1931" s="209" t="s">
        <v>76</v>
      </c>
      <c r="AD1931" s="210"/>
      <c r="AE1931" s="211" t="s">
        <v>77</v>
      </c>
      <c r="AF1931" s="212"/>
      <c r="AG1931" s="22"/>
      <c r="AH1931" s="213" t="s">
        <v>78</v>
      </c>
      <c r="AI1931" s="214"/>
      <c r="AJ1931" s="215" t="s">
        <v>79</v>
      </c>
      <c r="AK1931" s="216"/>
      <c r="AL1931" s="22"/>
      <c r="AM1931" s="44" t="s">
        <v>6</v>
      </c>
      <c r="AO1931" s="135" t="s">
        <v>42</v>
      </c>
      <c r="AP1931" s="33"/>
      <c r="AQ1931" s="32"/>
      <c r="AR1931" s="32"/>
      <c r="AS1931" s="32"/>
      <c r="AT1931" s="32"/>
    </row>
    <row r="1932" spans="2:46" ht="18.649999999999999" customHeight="1" thickTop="1" thickBot="1">
      <c r="D1932" s="1">
        <v>0</v>
      </c>
      <c r="E1932" s="8">
        <f t="shared" ref="E1932" si="8733">$E$9*$B1929</f>
        <v>3.1282391999999999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8734">D1932*I1929+F1932*I1932-E1932*J1929-G1932*J1932</f>
        <v>0</v>
      </c>
      <c r="O1932" s="9">
        <f t="shared" ref="O1932" si="8735">(D1932*J1929+E1932*I1929+F1932*J1932+G1932*I1932)</f>
        <v>3.1282391999999999</v>
      </c>
      <c r="P1932" s="2">
        <f t="shared" ref="P1932" si="8736">D1932*K1929+F1932*K1932-E1932*L1929-G1932*L1932</f>
        <v>3.0862395089905004</v>
      </c>
      <c r="Q1932" s="8">
        <f t="shared" ref="Q1932" si="8737">(D1932*L1929+E1932*K1929+F1932*L1932+G1932*K1932)</f>
        <v>0</v>
      </c>
      <c r="S1932" s="1">
        <v>0</v>
      </c>
      <c r="T1932" s="8">
        <f t="shared" ref="T1932" si="8738">$T$9*$B1929</f>
        <v>6.6752807999999995</v>
      </c>
      <c r="U1932" s="2">
        <v>1</v>
      </c>
      <c r="V1932" s="8">
        <v>0</v>
      </c>
      <c r="X1932" s="1">
        <f t="shared" ref="X1932" si="8739">N1932*S1929+P1932*S1932-O1932*T1929-Q1932*T1932</f>
        <v>0</v>
      </c>
      <c r="Y1932" s="9">
        <f t="shared" ref="Y1932" si="8740">(N1932*T1929+O1932*S1929+P1932*T1932+Q1932*S1932)</f>
        <v>23.729754538565711</v>
      </c>
      <c r="Z1932" s="2">
        <f t="shared" ref="Z1932" si="8741">N1932*U1929+P1932*U1932-O1932*V1929-Q1932*V1932</f>
        <v>3.0862395089905004</v>
      </c>
      <c r="AA1932" s="8">
        <f t="shared" ref="AA1932" si="8742">(N1932*V1929+O1932*U1929+P1932*V1932+Q1932*U1932)</f>
        <v>0</v>
      </c>
      <c r="AB1932" s="22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8743">X1932*AC1929+Z1932*AC1932-Y1932*AD1929-AA1932*AD1932</f>
        <v>0</v>
      </c>
      <c r="AI1932" s="9">
        <f t="shared" ref="AI1932" si="8744">(X1932*AD1929+Y1932*AC1929+Z1932*AD1932+AA1932*AC1932)</f>
        <v>23.729754538565711</v>
      </c>
      <c r="AJ1932" s="2">
        <f t="shared" ref="AJ1932" si="8745">X1932*AE1929+Z1932*AE1932-Y1932*AF1929-AA1932*AF1932</f>
        <v>-103.10462087293098</v>
      </c>
      <c r="AK1932" s="8">
        <f t="shared" ref="AK1932" si="8746">(X1932*AF1929+Y1932*AE1929+Z1932*AF1932+AA1932*AE1932)</f>
        <v>0</v>
      </c>
      <c r="AM1932" s="45">
        <f t="shared" ref="AM1932" si="8747">(180/PI())*ATAN(-1*(($AH$9*AJ1929+AL1929+$AH$9*AJ1932+AL1932)/($AH$9*AI1929+AK1929+$AH$9*AI1932+AK1932)))</f>
        <v>65.283128582934907</v>
      </c>
      <c r="AO1932" s="206">
        <f t="shared" ref="AO1932" si="8748">20*LOG(((($AH$9*AH1929+AJ1929-$AH$9*AH1932-AJ1932)^2+($AH$9*AI1929+AK1929-$AH$9*AI1932-AK1932)^2)/(($AH$9*AH1929+AJ1929+$AH$9*AH1932+AJ1932)^2+($AH$9*AI1929+AK1929+$AH$9*AI1932+AK1932)^2))^0.5)</f>
        <v>-1.4738718699397742E-3</v>
      </c>
      <c r="AP1932" s="33"/>
      <c r="AQ1932" s="32"/>
      <c r="AR1932" s="32"/>
      <c r="AS1932" s="32"/>
      <c r="AT1932" s="32"/>
    </row>
    <row r="1933" spans="2:46" ht="18.649999999999999" customHeight="1">
      <c r="AO1933" s="33"/>
      <c r="AP1933" s="33"/>
    </row>
    <row r="1934" spans="2:46" ht="18.649999999999999" customHeight="1" thickBot="1">
      <c r="D1934" s="22" t="s">
        <v>80</v>
      </c>
      <c r="E1934" s="22"/>
      <c r="F1934" s="22"/>
      <c r="G1934" s="22"/>
      <c r="H1934" s="22"/>
      <c r="I1934" s="22" t="s">
        <v>81</v>
      </c>
      <c r="J1934" s="22"/>
      <c r="K1934" s="22"/>
      <c r="L1934" s="22"/>
      <c r="M1934" s="23"/>
      <c r="N1934" s="23"/>
      <c r="O1934" s="24" t="s">
        <v>82</v>
      </c>
      <c r="P1934" s="23"/>
      <c r="Q1934" s="23"/>
      <c r="R1934" s="23"/>
      <c r="S1934" s="22"/>
      <c r="T1934" s="22" t="s">
        <v>83</v>
      </c>
      <c r="U1934" s="23"/>
      <c r="V1934" s="23"/>
      <c r="W1934" s="23"/>
      <c r="X1934" s="23"/>
      <c r="Y1934" s="24" t="s">
        <v>84</v>
      </c>
      <c r="Z1934" s="23"/>
      <c r="AA1934" s="23"/>
      <c r="AB1934" s="23"/>
      <c r="AC1934" s="24" t="s">
        <v>85</v>
      </c>
      <c r="AD1934" s="22"/>
      <c r="AE1934" s="22"/>
      <c r="AF1934" s="22"/>
      <c r="AG1934" s="22"/>
      <c r="AH1934" s="23"/>
      <c r="AI1934" s="24" t="s">
        <v>86</v>
      </c>
      <c r="AJ1934" s="23"/>
      <c r="AK1934" s="23"/>
      <c r="AL1934" s="22"/>
    </row>
    <row r="1935" spans="2:46" ht="18.649999999999999" customHeight="1" thickBot="1">
      <c r="B1935" s="11"/>
      <c r="D1935" s="217" t="s">
        <v>55</v>
      </c>
      <c r="E1935" s="218"/>
      <c r="F1935" s="219" t="s">
        <v>56</v>
      </c>
      <c r="G1935" s="220"/>
      <c r="H1935" s="204"/>
      <c r="I1935" s="217" t="s">
        <v>87</v>
      </c>
      <c r="J1935" s="218"/>
      <c r="K1935" s="219" t="s">
        <v>88</v>
      </c>
      <c r="L1935" s="220"/>
      <c r="M1935" s="23"/>
      <c r="N1935" s="213" t="s">
        <v>57</v>
      </c>
      <c r="O1935" s="214"/>
      <c r="P1935" s="215" t="s">
        <v>58</v>
      </c>
      <c r="Q1935" s="216"/>
      <c r="R1935" s="23"/>
      <c r="S1935" s="217" t="s">
        <v>59</v>
      </c>
      <c r="T1935" s="218"/>
      <c r="U1935" s="219" t="s">
        <v>60</v>
      </c>
      <c r="V1935" s="220"/>
      <c r="W1935" s="22"/>
      <c r="X1935" s="213" t="s">
        <v>61</v>
      </c>
      <c r="Y1935" s="214"/>
      <c r="Z1935" s="215" t="s">
        <v>62</v>
      </c>
      <c r="AA1935" s="216"/>
      <c r="AB1935" s="22"/>
      <c r="AC1935" s="217" t="s">
        <v>63</v>
      </c>
      <c r="AD1935" s="218"/>
      <c r="AE1935" s="219" t="s">
        <v>89</v>
      </c>
      <c r="AF1935" s="220"/>
      <c r="AG1935" s="22"/>
      <c r="AH1935" s="213" t="s">
        <v>64</v>
      </c>
      <c r="AI1935" s="214"/>
      <c r="AJ1935" s="215" t="s">
        <v>65</v>
      </c>
      <c r="AK1935" s="216"/>
      <c r="AL1935" s="22"/>
      <c r="AM1935" s="25" t="s">
        <v>2</v>
      </c>
      <c r="AO1935" s="132" t="s">
        <v>41</v>
      </c>
      <c r="AQ1935" s="32"/>
      <c r="AR1935" s="32"/>
      <c r="AS1935" s="32"/>
      <c r="AT1935" s="32"/>
    </row>
    <row r="1936" spans="2:46" ht="18.649999999999999" customHeight="1" thickTop="1" thickBot="1">
      <c r="B1936" s="36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9">
        <f t="shared" ref="L1936" si="8749">IF(0=(1-$J$9*$K$9*$B1936^2),10^14,$B1936*$K$9/(1-$J$9*$K$9*$B1936^2))</f>
        <v>-0.66389890473775848</v>
      </c>
      <c r="N1936" s="1">
        <f t="shared" ref="N1936" si="8750">D1936*I1936+F1936*I1939-E1936*J1936-G1936*J1939</f>
        <v>1</v>
      </c>
      <c r="O1936" s="9">
        <f t="shared" ref="O1936" si="8751">(D1936*J1936+E1936*I1936+F1936*J1939+G1936*I1939)</f>
        <v>0</v>
      </c>
      <c r="P1936" s="2">
        <f t="shared" ref="P1936" si="8752">D1936*K1936+F1936*K1939-E1936*L1936-G1936*L1939</f>
        <v>0</v>
      </c>
      <c r="Q1936" s="8">
        <f t="shared" ref="Q1936" si="8753">(D1936*L1936+E1936*K1936+F1936*L1939+G1936*K1939)</f>
        <v>-0.66389890473775848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8754">N1936*S1936+P1936*S1939-O1936*T1936-Q1936*T1939</f>
        <v>5.4477685380671943</v>
      </c>
      <c r="Y1936" s="9">
        <f t="shared" ref="Y1936" si="8755">(N1936*T1936+O1936*S1936+P1936*T1939+Q1936*S1939)</f>
        <v>0</v>
      </c>
      <c r="Z1936" s="2">
        <f t="shared" ref="Z1936" si="8756">N1936*U1936+P1936*U1939-O1936*V1936-Q1936*V1939</f>
        <v>0</v>
      </c>
      <c r="AA1936" s="8">
        <f t="shared" ref="AA1936" si="8757">(N1936*V1936+O1936*U1936+P1936*V1939+Q1936*U1939)</f>
        <v>-0.66389890473775848</v>
      </c>
      <c r="AB1936" s="22"/>
      <c r="AC1936" s="1">
        <v>1</v>
      </c>
      <c r="AD1936" s="9">
        <v>0</v>
      </c>
      <c r="AE1936" s="2">
        <v>0</v>
      </c>
      <c r="AF1936" s="9">
        <f t="shared" ref="AF1936" si="8758">$B1936*$AE$9</f>
        <v>4.4912226000000004</v>
      </c>
      <c r="AH1936" s="1">
        <f t="shared" ref="AH1936" si="8759">X1936*AC1936+Z1936*AC1939-Y1936*AD1936-AA1936*AD1939</f>
        <v>5.4477685380671943</v>
      </c>
      <c r="AI1936" s="9">
        <f t="shared" ref="AI1936" si="8760">(X1936*AD1936+Y1936*AC1936+Z1936*AD1939+AA1936*AC1939)</f>
        <v>0</v>
      </c>
      <c r="AJ1936" s="2">
        <f t="shared" ref="AJ1936" si="8761">X1936*AE1936+Z1936*AE1939-Y1936*AF1936-AA1936*AF1939</f>
        <v>0</v>
      </c>
      <c r="AK1936" s="8">
        <f t="shared" ref="AK1936" si="8762">(X1936*AF1936+Y1936*AE1936+Z1936*AF1939+AA1936*AE1939)</f>
        <v>23.803242272998585</v>
      </c>
      <c r="AM1936" s="26">
        <f t="shared" ref="AM1936" si="8763">20*LOG((2*$AH$9)/(($AH$9*AH1936+AJ1936+$AH$9*AH1939+AJ1939)^2+($AH$9*AI1936+AK1936+$AH$9*AI1939+AK1939)^2)^0.5)</f>
        <v>-34.750761640148198</v>
      </c>
      <c r="AO1936" s="133">
        <f t="shared" ref="AO1936" si="8764">((AI1936^2+AJ1936^2+AK1936^2+AL1936^2)/(AI1939^2+AJ1939^2+AK1939^2+AL1939^2))^0.5</f>
        <v>0.22347406168614925</v>
      </c>
      <c r="AP1936" s="13"/>
      <c r="AQ1936" s="32"/>
      <c r="AR1936" s="32"/>
      <c r="AS1936" s="32"/>
      <c r="AT1936" s="32"/>
    </row>
    <row r="1937" spans="2:46" ht="18.649999999999999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O1937" s="134"/>
      <c r="AP1937" s="33"/>
      <c r="AQ1937" s="32"/>
      <c r="AR1937" s="32"/>
      <c r="AS1937" s="32"/>
      <c r="AT1937" s="32"/>
    </row>
    <row r="1938" spans="2:46" ht="18.649999999999999" customHeight="1" thickBot="1">
      <c r="D1938" s="209" t="s">
        <v>66</v>
      </c>
      <c r="E1938" s="210"/>
      <c r="F1938" s="211" t="s">
        <v>67</v>
      </c>
      <c r="G1938" s="212"/>
      <c r="H1938" s="204"/>
      <c r="I1938" s="209" t="s">
        <v>68</v>
      </c>
      <c r="J1938" s="210"/>
      <c r="K1938" s="211" t="s">
        <v>69</v>
      </c>
      <c r="L1938" s="212"/>
      <c r="N1938" s="213" t="s">
        <v>70</v>
      </c>
      <c r="O1938" s="214"/>
      <c r="P1938" s="215" t="s">
        <v>71</v>
      </c>
      <c r="Q1938" s="216"/>
      <c r="S1938" s="209" t="s">
        <v>72</v>
      </c>
      <c r="T1938" s="210"/>
      <c r="U1938" s="211" t="s">
        <v>73</v>
      </c>
      <c r="V1938" s="212"/>
      <c r="W1938" s="22"/>
      <c r="X1938" s="213" t="s">
        <v>74</v>
      </c>
      <c r="Y1938" s="214"/>
      <c r="Z1938" s="215" t="s">
        <v>75</v>
      </c>
      <c r="AA1938" s="216"/>
      <c r="AB1938" s="22"/>
      <c r="AC1938" s="209" t="s">
        <v>76</v>
      </c>
      <c r="AD1938" s="210"/>
      <c r="AE1938" s="211" t="s">
        <v>77</v>
      </c>
      <c r="AF1938" s="212"/>
      <c r="AG1938" s="22"/>
      <c r="AH1938" s="213" t="s">
        <v>78</v>
      </c>
      <c r="AI1938" s="214"/>
      <c r="AJ1938" s="215" t="s">
        <v>79</v>
      </c>
      <c r="AK1938" s="216"/>
      <c r="AL1938" s="22"/>
      <c r="AM1938" s="44" t="s">
        <v>6</v>
      </c>
      <c r="AO1938" s="135" t="s">
        <v>42</v>
      </c>
      <c r="AP1938" s="33"/>
      <c r="AQ1938" s="32"/>
      <c r="AR1938" s="32"/>
      <c r="AS1938" s="32"/>
      <c r="AT1938" s="32"/>
    </row>
    <row r="1939" spans="2:46" ht="18.649999999999999" customHeight="1" thickTop="1" thickBot="1">
      <c r="D1939" s="1">
        <v>0</v>
      </c>
      <c r="E1939" s="8">
        <f t="shared" ref="E1939" si="8765">$E$9*$B1936</f>
        <v>3.1395734000000002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8766">D1939*I1936+F1939*I1939-E1939*J1936-G1939*J1939</f>
        <v>0</v>
      </c>
      <c r="O1939" s="9">
        <f t="shared" ref="O1939" si="8767">(D1939*J1936+E1939*I1936+F1939*J1939+G1939*I1939)</f>
        <v>3.1395734000000002</v>
      </c>
      <c r="P1939" s="2">
        <f t="shared" ref="P1939" si="8768">D1939*K1936+F1939*K1939-E1939*L1936-G1939*L1939</f>
        <v>3.0843593416038004</v>
      </c>
      <c r="Q1939" s="8">
        <f t="shared" ref="Q1939" si="8769">(D1939*L1936+E1939*K1936+F1939*L1939+G1939*K1939)</f>
        <v>0</v>
      </c>
      <c r="S1939" s="1">
        <v>0</v>
      </c>
      <c r="T1939" s="8">
        <f t="shared" ref="T1939" si="8770">$T$9*$B1936</f>
        <v>6.6994666</v>
      </c>
      <c r="U1939" s="2">
        <v>1</v>
      </c>
      <c r="V1939" s="8">
        <v>0</v>
      </c>
      <c r="X1939" s="1">
        <f t="shared" ref="X1939" si="8771">N1939*S1936+P1939*S1939-O1939*T1936-Q1939*T1939</f>
        <v>0</v>
      </c>
      <c r="Y1939" s="9">
        <f t="shared" ref="Y1939" si="8772">(N1939*T1936+O1939*S1936+P1939*T1939+Q1939*S1939)</f>
        <v>23.803135791472652</v>
      </c>
      <c r="Z1939" s="2">
        <f t="shared" ref="Z1939" si="8773">N1939*U1936+P1939*U1939-O1939*V1936-Q1939*V1939</f>
        <v>3.0843593416038004</v>
      </c>
      <c r="AA1939" s="8">
        <f t="shared" ref="AA1939" si="8774">(N1939*V1936+O1939*U1936+P1939*V1939+Q1939*U1939)</f>
        <v>0</v>
      </c>
      <c r="AB1939" s="22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8775">X1939*AC1936+Z1939*AC1939-Y1939*AD1936-AA1939*AD1939</f>
        <v>0</v>
      </c>
      <c r="AI1939" s="9">
        <f t="shared" ref="AI1939" si="8776">(X1939*AD1936+Y1939*AC1936+Z1939*AD1939+AA1939*AC1939)</f>
        <v>23.803135791472652</v>
      </c>
      <c r="AJ1939" s="2">
        <f t="shared" ref="AJ1939" si="8777">X1939*AE1936+Z1939*AE1939-Y1939*AF1936-AA1939*AF1939</f>
        <v>-103.82082207592707</v>
      </c>
      <c r="AK1939" s="8">
        <f t="shared" ref="AK1939" si="8778">(X1939*AF1936+Y1939*AE1936+Z1939*AF1939+AA1939*AE1939)</f>
        <v>0</v>
      </c>
      <c r="AM1939" s="45">
        <f t="shared" ref="AM1939" si="8779">(180/PI())*ATAN(-1*(($AH$9*AJ1936+AL1936+$AH$9*AJ1939+AL1939)/($AH$9*AI1936+AK1936+$AH$9*AI1939+AK1939)))</f>
        <v>65.366477978423518</v>
      </c>
      <c r="AO1939" s="206">
        <f t="shared" ref="AO1939" si="8780">20*LOG(((($AH$9*AH1936+AJ1936-$AH$9*AH1939-AJ1939)^2+($AH$9*AI1936+AK1936-$AH$9*AI1939-AK1939)^2)/(($AH$9*AH1936+AJ1936+$AH$9*AH1939+AJ1939)^2+($AH$9*AI1936+AK1936+$AH$9*AI1939+AK1939)^2))^0.5)</f>
        <v>-1.4547249299507962E-3</v>
      </c>
      <c r="AP1939" s="33"/>
      <c r="AQ1939" s="32"/>
      <c r="AR1939" s="32"/>
      <c r="AS1939" s="32"/>
      <c r="AT1939" s="32"/>
    </row>
    <row r="1940" spans="2:46" ht="18.649999999999999" customHeight="1">
      <c r="AO1940" s="33"/>
      <c r="AP1940" s="33"/>
    </row>
    <row r="1941" spans="2:46" ht="18.649999999999999" customHeight="1" thickBot="1">
      <c r="D1941" s="22" t="s">
        <v>80</v>
      </c>
      <c r="E1941" s="22"/>
      <c r="F1941" s="22"/>
      <c r="G1941" s="22"/>
      <c r="H1941" s="22"/>
      <c r="I1941" s="22" t="s">
        <v>81</v>
      </c>
      <c r="J1941" s="22"/>
      <c r="K1941" s="22"/>
      <c r="L1941" s="22"/>
      <c r="M1941" s="23"/>
      <c r="N1941" s="23"/>
      <c r="O1941" s="24" t="s">
        <v>82</v>
      </c>
      <c r="P1941" s="23"/>
      <c r="Q1941" s="23"/>
      <c r="R1941" s="23"/>
      <c r="S1941" s="22"/>
      <c r="T1941" s="22" t="s">
        <v>83</v>
      </c>
      <c r="U1941" s="23"/>
      <c r="V1941" s="23"/>
      <c r="W1941" s="23"/>
      <c r="X1941" s="23"/>
      <c r="Y1941" s="24" t="s">
        <v>84</v>
      </c>
      <c r="Z1941" s="23"/>
      <c r="AA1941" s="23"/>
      <c r="AB1941" s="23"/>
      <c r="AC1941" s="24" t="s">
        <v>85</v>
      </c>
      <c r="AD1941" s="22"/>
      <c r="AE1941" s="22"/>
      <c r="AF1941" s="22"/>
      <c r="AG1941" s="22"/>
      <c r="AH1941" s="23"/>
      <c r="AI1941" s="24" t="s">
        <v>86</v>
      </c>
      <c r="AJ1941" s="23"/>
      <c r="AK1941" s="23"/>
      <c r="AL1941" s="22"/>
    </row>
    <row r="1942" spans="2:46" ht="18.649999999999999" customHeight="1" thickBot="1">
      <c r="B1942" s="11"/>
      <c r="D1942" s="217" t="s">
        <v>55</v>
      </c>
      <c r="E1942" s="218"/>
      <c r="F1942" s="219" t="s">
        <v>56</v>
      </c>
      <c r="G1942" s="220"/>
      <c r="H1942" s="204"/>
      <c r="I1942" s="217" t="s">
        <v>87</v>
      </c>
      <c r="J1942" s="218"/>
      <c r="K1942" s="219" t="s">
        <v>88</v>
      </c>
      <c r="L1942" s="220"/>
      <c r="M1942" s="23"/>
      <c r="N1942" s="213" t="s">
        <v>57</v>
      </c>
      <c r="O1942" s="214"/>
      <c r="P1942" s="215" t="s">
        <v>58</v>
      </c>
      <c r="Q1942" s="216"/>
      <c r="R1942" s="23"/>
      <c r="S1942" s="217" t="s">
        <v>59</v>
      </c>
      <c r="T1942" s="218"/>
      <c r="U1942" s="219" t="s">
        <v>60</v>
      </c>
      <c r="V1942" s="220"/>
      <c r="W1942" s="22"/>
      <c r="X1942" s="213" t="s">
        <v>61</v>
      </c>
      <c r="Y1942" s="214"/>
      <c r="Z1942" s="215" t="s">
        <v>62</v>
      </c>
      <c r="AA1942" s="216"/>
      <c r="AB1942" s="22"/>
      <c r="AC1942" s="217" t="s">
        <v>63</v>
      </c>
      <c r="AD1942" s="218"/>
      <c r="AE1942" s="219" t="s">
        <v>89</v>
      </c>
      <c r="AF1942" s="220"/>
      <c r="AG1942" s="22"/>
      <c r="AH1942" s="213" t="s">
        <v>64</v>
      </c>
      <c r="AI1942" s="214"/>
      <c r="AJ1942" s="215" t="s">
        <v>65</v>
      </c>
      <c r="AK1942" s="216"/>
      <c r="AL1942" s="22"/>
      <c r="AM1942" s="25" t="s">
        <v>2</v>
      </c>
      <c r="AO1942" s="132" t="s">
        <v>41</v>
      </c>
      <c r="AQ1942" s="32"/>
      <c r="AR1942" s="32"/>
      <c r="AS1942" s="32"/>
      <c r="AT1942" s="32"/>
    </row>
    <row r="1943" spans="2:46" ht="18.649999999999999" customHeight="1" thickTop="1" thickBot="1">
      <c r="B1943" s="36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9">
        <f t="shared" ref="L1943" si="8781">IF(0=(1-$J$9*$K$9*$B1943^2),10^14,$B1943*$K$9/(1-$J$9*$K$9*$B1943^2))</f>
        <v>-0.66092155753760218</v>
      </c>
      <c r="N1943" s="1">
        <f t="shared" ref="N1943" si="8782">D1943*I1943+F1943*I1946-E1943*J1943-G1943*J1946</f>
        <v>1</v>
      </c>
      <c r="O1943" s="9">
        <f t="shared" ref="O1943" si="8783">(D1943*J1943+E1943*I1943+F1943*J1946+G1943*I1946)</f>
        <v>0</v>
      </c>
      <c r="P1943" s="2">
        <f t="shared" ref="P1943" si="8784">D1943*K1943+F1943*K1946-E1943*L1943-G1943*L1946</f>
        <v>0</v>
      </c>
      <c r="Q1943" s="8">
        <f t="shared" ref="Q1943" si="8785">(D1943*L1943+E1943*K1943+F1943*L1946+G1943*K1946)</f>
        <v>-0.66092155753760218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8786">N1943*S1943+P1943*S1946-O1943*T1943-Q1943*T1946</f>
        <v>5.4438068165494364</v>
      </c>
      <c r="Y1943" s="9">
        <f t="shared" ref="Y1943" si="8787">(N1943*T1943+O1943*S1943+P1943*T1946+Q1943*S1946)</f>
        <v>0</v>
      </c>
      <c r="Z1943" s="2">
        <f t="shared" ref="Z1943" si="8788">N1943*U1943+P1943*U1946-O1943*V1943-Q1943*V1946</f>
        <v>0</v>
      </c>
      <c r="AA1943" s="8">
        <f t="shared" ref="AA1943" si="8789">(N1943*V1943+O1943*U1943+P1943*V1946+Q1943*U1946)</f>
        <v>-0.66092155753760218</v>
      </c>
      <c r="AB1943" s="22"/>
      <c r="AC1943" s="1">
        <v>1</v>
      </c>
      <c r="AD1943" s="9">
        <v>0</v>
      </c>
      <c r="AE1943" s="2">
        <v>0</v>
      </c>
      <c r="AF1943" s="9">
        <f t="shared" ref="AF1943" si="8790">$B1943*$AE$9</f>
        <v>4.5074363999999996</v>
      </c>
      <c r="AH1943" s="1">
        <f t="shared" ref="AH1943" si="8791">X1943*AC1943+Z1943*AC1946-Y1943*AD1943-AA1943*AD1946</f>
        <v>5.4438068165494364</v>
      </c>
      <c r="AI1943" s="9">
        <f t="shared" ref="AI1943" si="8792">(X1943*AD1943+Y1943*AC1943+Z1943*AD1946+AA1943*AC1946)</f>
        <v>0</v>
      </c>
      <c r="AJ1943" s="2">
        <f t="shared" ref="AJ1943" si="8793">X1943*AE1943+Z1943*AE1946-Y1943*AF1943-AA1943*AF1946</f>
        <v>0</v>
      </c>
      <c r="AK1943" s="8">
        <f t="shared" ref="AK1943" si="8794">(X1943*AF1943+Y1943*AE1943+Z1943*AF1946+AA1943*AE1946)</f>
        <v>23.876691441945447</v>
      </c>
      <c r="AM1943" s="26">
        <f t="shared" ref="AM1943" si="8795">20*LOG((2*$AH$9)/(($AH$9*AH1943+AJ1943+$AH$9*AH1946+AJ1946)^2+($AH$9*AI1943+AK1943+$AH$9*AI1946+AK1946)^2)^0.5)</f>
        <v>-34.807385968923448</v>
      </c>
      <c r="AO1943" s="133">
        <f t="shared" ref="AO1943" si="8796">((AI1943^2+AJ1943^2+AK1943^2+AL1943^2)/(AI1946^2+AJ1946^2+AK1946^2+AL1946^2))^0.5</f>
        <v>0.22266449291393842</v>
      </c>
      <c r="AP1943" s="13"/>
      <c r="AQ1943" s="32"/>
      <c r="AR1943" s="32"/>
      <c r="AS1943" s="32"/>
      <c r="AT1943" s="32"/>
    </row>
    <row r="1944" spans="2:46" ht="18.649999999999999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O1944" s="134"/>
      <c r="AP1944" s="33"/>
      <c r="AQ1944" s="32"/>
      <c r="AR1944" s="32"/>
      <c r="AS1944" s="32"/>
      <c r="AT1944" s="32"/>
    </row>
    <row r="1945" spans="2:46" ht="18.649999999999999" customHeight="1" thickBot="1">
      <c r="D1945" s="209" t="s">
        <v>66</v>
      </c>
      <c r="E1945" s="210"/>
      <c r="F1945" s="211" t="s">
        <v>67</v>
      </c>
      <c r="G1945" s="212"/>
      <c r="H1945" s="204"/>
      <c r="I1945" s="209" t="s">
        <v>68</v>
      </c>
      <c r="J1945" s="210"/>
      <c r="K1945" s="211" t="s">
        <v>69</v>
      </c>
      <c r="L1945" s="212"/>
      <c r="N1945" s="213" t="s">
        <v>70</v>
      </c>
      <c r="O1945" s="214"/>
      <c r="P1945" s="215" t="s">
        <v>71</v>
      </c>
      <c r="Q1945" s="216"/>
      <c r="S1945" s="209" t="s">
        <v>72</v>
      </c>
      <c r="T1945" s="210"/>
      <c r="U1945" s="211" t="s">
        <v>73</v>
      </c>
      <c r="V1945" s="212"/>
      <c r="W1945" s="22"/>
      <c r="X1945" s="213" t="s">
        <v>74</v>
      </c>
      <c r="Y1945" s="214"/>
      <c r="Z1945" s="215" t="s">
        <v>75</v>
      </c>
      <c r="AA1945" s="216"/>
      <c r="AB1945" s="22"/>
      <c r="AC1945" s="209" t="s">
        <v>76</v>
      </c>
      <c r="AD1945" s="210"/>
      <c r="AE1945" s="211" t="s">
        <v>77</v>
      </c>
      <c r="AF1945" s="212"/>
      <c r="AG1945" s="22"/>
      <c r="AH1945" s="213" t="s">
        <v>78</v>
      </c>
      <c r="AI1945" s="214"/>
      <c r="AJ1945" s="215" t="s">
        <v>79</v>
      </c>
      <c r="AK1945" s="216"/>
      <c r="AL1945" s="22"/>
      <c r="AM1945" s="44" t="s">
        <v>6</v>
      </c>
      <c r="AO1945" s="135" t="s">
        <v>42</v>
      </c>
      <c r="AP1945" s="33"/>
      <c r="AQ1945" s="32"/>
      <c r="AR1945" s="32"/>
      <c r="AS1945" s="32"/>
      <c r="AT1945" s="32"/>
    </row>
    <row r="1946" spans="2:46" ht="18.649999999999999" customHeight="1" thickTop="1" thickBot="1">
      <c r="D1946" s="1">
        <v>0</v>
      </c>
      <c r="E1946" s="8">
        <f t="shared" ref="E1946" si="8797">$E$9*$B1943</f>
        <v>3.1509076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8798">D1946*I1943+F1946*I1946-E1946*J1943-G1946*J1946</f>
        <v>0</v>
      </c>
      <c r="O1946" s="9">
        <f t="shared" ref="O1946" si="8799">(D1946*J1943+E1946*I1943+F1946*J1946+G1946*I1946)</f>
        <v>3.1509076</v>
      </c>
      <c r="P1946" s="2">
        <f t="shared" ref="P1946" si="8800">D1946*K1943+F1946*K1946-E1946*L1943-G1946*L1946</f>
        <v>3.0825027586490679</v>
      </c>
      <c r="Q1946" s="8">
        <f t="shared" ref="Q1946" si="8801">(D1946*L1943+E1946*K1943+F1946*L1946+G1946*K1946)</f>
        <v>0</v>
      </c>
      <c r="S1946" s="1">
        <v>0</v>
      </c>
      <c r="T1946" s="8">
        <f t="shared" ref="T1946" si="8802">$T$9*$B1943</f>
        <v>6.7236523999999998</v>
      </c>
      <c r="U1946" s="2">
        <v>1</v>
      </c>
      <c r="V1946" s="8">
        <v>0</v>
      </c>
      <c r="X1946" s="1">
        <f t="shared" ref="X1946" si="8803">N1946*S1943+P1946*S1946-O1946*T1943-Q1946*T1946</f>
        <v>0</v>
      </c>
      <c r="Y1946" s="9">
        <f t="shared" ref="Y1946" si="8804">(N1946*T1943+O1946*S1943+P1946*T1946+Q1946*S1946)</f>
        <v>23.876584671197424</v>
      </c>
      <c r="Z1946" s="2">
        <f t="shared" ref="Z1946" si="8805">N1946*U1943+P1946*U1946-O1946*V1943-Q1946*V1946</f>
        <v>3.0825027586490679</v>
      </c>
      <c r="AA1946" s="8">
        <f t="shared" ref="AA1946" si="8806">(N1946*V1943+O1946*U1943+P1946*V1946+Q1946*U1946)</f>
        <v>0</v>
      </c>
      <c r="AB1946" s="22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8807">X1946*AC1943+Z1946*AC1946-Y1946*AD1943-AA1946*AD1946</f>
        <v>0</v>
      </c>
      <c r="AI1946" s="9">
        <f t="shared" ref="AI1946" si="8808">(X1946*AD1943+Y1946*AC1943+Z1946*AD1946+AA1946*AC1946)</f>
        <v>23.876584671197424</v>
      </c>
      <c r="AJ1946" s="2">
        <f t="shared" ref="AJ1946" si="8809">X1946*AE1943+Z1946*AE1946-Y1946*AF1943-AA1946*AF1946</f>
        <v>-104.53968409598822</v>
      </c>
      <c r="AK1946" s="8">
        <f t="shared" ref="AK1946" si="8810">(X1946*AF1943+Y1946*AE1943+Z1946*AF1946+AA1946*AE1946)</f>
        <v>0</v>
      </c>
      <c r="AM1946" s="45">
        <f t="shared" ref="AM1946" si="8811">(180/PI())*ATAN(-1*(($AH$9*AJ1943+AL1943+$AH$9*AJ1946+AL1946)/($AH$9*AI1943+AK1943+$AH$9*AI1946+AK1946)))</f>
        <v>65.449284192855188</v>
      </c>
      <c r="AO1946" s="206">
        <f t="shared" ref="AO1946" si="8812">20*LOG(((($AH$9*AH1943+AJ1943-$AH$9*AH1946-AJ1946)^2+($AH$9*AI1943+AK1943-$AH$9*AI1946-AK1946)^2)/(($AH$9*AH1943+AJ1943+$AH$9*AH1946+AJ1946)^2+($AH$9*AI1943+AK1943+$AH$9*AI1946+AK1946)^2))^0.5)</f>
        <v>-1.4358778838532182E-3</v>
      </c>
      <c r="AP1946" s="33"/>
      <c r="AQ1946" s="32"/>
      <c r="AR1946" s="32"/>
      <c r="AS1946" s="32"/>
      <c r="AT1946" s="32"/>
    </row>
    <row r="1947" spans="2:46" ht="18.649999999999999" customHeight="1">
      <c r="AO1947" s="33"/>
      <c r="AP1947" s="33"/>
    </row>
    <row r="1948" spans="2:46" ht="18.649999999999999" customHeight="1" thickBot="1">
      <c r="D1948" s="22" t="s">
        <v>80</v>
      </c>
      <c r="E1948" s="22"/>
      <c r="F1948" s="22"/>
      <c r="G1948" s="22"/>
      <c r="H1948" s="22"/>
      <c r="I1948" s="22" t="s">
        <v>81</v>
      </c>
      <c r="J1948" s="22"/>
      <c r="K1948" s="22"/>
      <c r="L1948" s="22"/>
      <c r="M1948" s="23"/>
      <c r="N1948" s="23"/>
      <c r="O1948" s="24" t="s">
        <v>82</v>
      </c>
      <c r="P1948" s="23"/>
      <c r="Q1948" s="23"/>
      <c r="R1948" s="23"/>
      <c r="S1948" s="22"/>
      <c r="T1948" s="22" t="s">
        <v>83</v>
      </c>
      <c r="U1948" s="23"/>
      <c r="V1948" s="23"/>
      <c r="W1948" s="23"/>
      <c r="X1948" s="23"/>
      <c r="Y1948" s="24" t="s">
        <v>84</v>
      </c>
      <c r="Z1948" s="23"/>
      <c r="AA1948" s="23"/>
      <c r="AB1948" s="23"/>
      <c r="AC1948" s="24" t="s">
        <v>85</v>
      </c>
      <c r="AD1948" s="22"/>
      <c r="AE1948" s="22"/>
      <c r="AF1948" s="22"/>
      <c r="AG1948" s="22"/>
      <c r="AH1948" s="23"/>
      <c r="AI1948" s="24" t="s">
        <v>86</v>
      </c>
      <c r="AJ1948" s="23"/>
      <c r="AK1948" s="23"/>
      <c r="AL1948" s="22"/>
    </row>
    <row r="1949" spans="2:46" ht="18.649999999999999" customHeight="1" thickBot="1">
      <c r="B1949" s="11"/>
      <c r="D1949" s="217" t="s">
        <v>55</v>
      </c>
      <c r="E1949" s="218"/>
      <c r="F1949" s="219" t="s">
        <v>56</v>
      </c>
      <c r="G1949" s="220"/>
      <c r="H1949" s="204"/>
      <c r="I1949" s="217" t="s">
        <v>87</v>
      </c>
      <c r="J1949" s="218"/>
      <c r="K1949" s="219" t="s">
        <v>88</v>
      </c>
      <c r="L1949" s="220"/>
      <c r="M1949" s="23"/>
      <c r="N1949" s="213" t="s">
        <v>57</v>
      </c>
      <c r="O1949" s="214"/>
      <c r="P1949" s="215" t="s">
        <v>58</v>
      </c>
      <c r="Q1949" s="216"/>
      <c r="R1949" s="23"/>
      <c r="S1949" s="217" t="s">
        <v>59</v>
      </c>
      <c r="T1949" s="218"/>
      <c r="U1949" s="219" t="s">
        <v>60</v>
      </c>
      <c r="V1949" s="220"/>
      <c r="W1949" s="22"/>
      <c r="X1949" s="213" t="s">
        <v>61</v>
      </c>
      <c r="Y1949" s="214"/>
      <c r="Z1949" s="215" t="s">
        <v>62</v>
      </c>
      <c r="AA1949" s="216"/>
      <c r="AB1949" s="22"/>
      <c r="AC1949" s="217" t="s">
        <v>63</v>
      </c>
      <c r="AD1949" s="218"/>
      <c r="AE1949" s="219" t="s">
        <v>89</v>
      </c>
      <c r="AF1949" s="220"/>
      <c r="AG1949" s="22"/>
      <c r="AH1949" s="213" t="s">
        <v>64</v>
      </c>
      <c r="AI1949" s="214"/>
      <c r="AJ1949" s="215" t="s">
        <v>65</v>
      </c>
      <c r="AK1949" s="216"/>
      <c r="AL1949" s="22"/>
      <c r="AM1949" s="25" t="s">
        <v>2</v>
      </c>
      <c r="AO1949" s="132" t="s">
        <v>41</v>
      </c>
      <c r="AQ1949" s="32"/>
      <c r="AR1949" s="32"/>
      <c r="AS1949" s="32"/>
      <c r="AT1949" s="32"/>
    </row>
    <row r="1950" spans="2:46" ht="18.649999999999999" customHeight="1" thickTop="1" thickBot="1">
      <c r="B1950" s="36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9">
        <f t="shared" ref="L1950" si="8813">IF(0=(1-$J$9*$K$9*$B1950^2),10^14,$B1950*$K$9/(1-$J$9*$K$9*$B1950^2))</f>
        <v>-0.65797288323284275</v>
      </c>
      <c r="N1950" s="1">
        <f t="shared" ref="N1950" si="8814">D1950*I1950+F1950*I1953-E1950*J1950-G1950*J1953</f>
        <v>1</v>
      </c>
      <c r="O1950" s="9">
        <f t="shared" ref="O1950" si="8815">(D1950*J1950+E1950*I1950+F1950*J1953+G1950*I1953)</f>
        <v>0</v>
      </c>
      <c r="P1950" s="2">
        <f t="shared" ref="P1950" si="8816">D1950*K1950+F1950*K1953-E1950*L1950-G1950*L1953</f>
        <v>0</v>
      </c>
      <c r="Q1950" s="8">
        <f t="shared" ref="Q1950" si="8817">(D1950*L1950+E1950*K1950+F1950*L1953+G1950*K1953)</f>
        <v>-0.65797288323284275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8818">N1950*S1950+P1950*S1953-O1950*T1950-Q1950*T1953</f>
        <v>5.4398945560427157</v>
      </c>
      <c r="Y1950" s="9">
        <f t="shared" ref="Y1950" si="8819">(N1950*T1950+O1950*S1950+P1950*T1953+Q1950*S1953)</f>
        <v>0</v>
      </c>
      <c r="Z1950" s="2">
        <f t="shared" ref="Z1950" si="8820">N1950*U1950+P1950*U1953-O1950*V1950-Q1950*V1953</f>
        <v>0</v>
      </c>
      <c r="AA1950" s="8">
        <f t="shared" ref="AA1950" si="8821">(N1950*V1950+O1950*U1950+P1950*V1953+Q1950*U1953)</f>
        <v>-0.65797288323284275</v>
      </c>
      <c r="AB1950" s="22"/>
      <c r="AC1950" s="1">
        <v>1</v>
      </c>
      <c r="AD1950" s="9">
        <v>0</v>
      </c>
      <c r="AE1950" s="2">
        <v>0</v>
      </c>
      <c r="AF1950" s="9">
        <f t="shared" ref="AF1950" si="8822">$B1950*$AE$9</f>
        <v>4.5236502000000005</v>
      </c>
      <c r="AH1950" s="1">
        <f t="shared" ref="AH1950" si="8823">X1950*AC1950+Z1950*AC1953-Y1950*AD1950-AA1950*AD1953</f>
        <v>5.4398945560427157</v>
      </c>
      <c r="AI1950" s="9">
        <f t="shared" ref="AI1950" si="8824">(X1950*AD1950+Y1950*AC1950+Z1950*AD1953+AA1950*AC1953)</f>
        <v>0</v>
      </c>
      <c r="AJ1950" s="2">
        <f t="shared" ref="AJ1950" si="8825">X1950*AE1950+Z1950*AE1953-Y1950*AF1950-AA1950*AF1953</f>
        <v>0</v>
      </c>
      <c r="AK1950" s="8">
        <f t="shared" ref="AK1950" si="8826">(X1950*AF1950+Y1950*AE1950+Z1950*AF1953+AA1950*AE1953)</f>
        <v>23.950207213188701</v>
      </c>
      <c r="AM1950" s="26">
        <f t="shared" ref="AM1950" si="8827">20*LOG((2*$AH$9)/(($AH$9*AH1950+AJ1950+$AH$9*AH1953+AJ1953)^2+($AH$9*AI1950+AK1950+$AH$9*AI1953+AK1953)^2)^0.5)</f>
        <v>-34.863856181819969</v>
      </c>
      <c r="AO1950" s="133">
        <f t="shared" ref="AO1950" si="8828">((AI1950^2+AJ1950^2+AK1950^2+AL1950^2)/(AI1953^2+AJ1953^2+AK1953^2+AL1953^2))^0.5</f>
        <v>0.22186078668926654</v>
      </c>
      <c r="AP1950" s="13"/>
      <c r="AQ1950" s="32"/>
      <c r="AR1950" s="32"/>
      <c r="AS1950" s="32"/>
      <c r="AT1950" s="32"/>
    </row>
    <row r="1951" spans="2:46" ht="18.649999999999999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O1951" s="134"/>
      <c r="AP1951" s="33"/>
      <c r="AQ1951" s="32"/>
      <c r="AR1951" s="32"/>
      <c r="AS1951" s="32"/>
      <c r="AT1951" s="32"/>
    </row>
    <row r="1952" spans="2:46" ht="18.649999999999999" customHeight="1" thickBot="1">
      <c r="D1952" s="209" t="s">
        <v>66</v>
      </c>
      <c r="E1952" s="210"/>
      <c r="F1952" s="211" t="s">
        <v>67</v>
      </c>
      <c r="G1952" s="212"/>
      <c r="H1952" s="204"/>
      <c r="I1952" s="209" t="s">
        <v>68</v>
      </c>
      <c r="J1952" s="210"/>
      <c r="K1952" s="211" t="s">
        <v>69</v>
      </c>
      <c r="L1952" s="212"/>
      <c r="N1952" s="213" t="s">
        <v>70</v>
      </c>
      <c r="O1952" s="214"/>
      <c r="P1952" s="215" t="s">
        <v>71</v>
      </c>
      <c r="Q1952" s="216"/>
      <c r="S1952" s="209" t="s">
        <v>72</v>
      </c>
      <c r="T1952" s="210"/>
      <c r="U1952" s="211" t="s">
        <v>73</v>
      </c>
      <c r="V1952" s="212"/>
      <c r="W1952" s="22"/>
      <c r="X1952" s="213" t="s">
        <v>74</v>
      </c>
      <c r="Y1952" s="214"/>
      <c r="Z1952" s="215" t="s">
        <v>75</v>
      </c>
      <c r="AA1952" s="216"/>
      <c r="AB1952" s="22"/>
      <c r="AC1952" s="209" t="s">
        <v>76</v>
      </c>
      <c r="AD1952" s="210"/>
      <c r="AE1952" s="211" t="s">
        <v>77</v>
      </c>
      <c r="AF1952" s="212"/>
      <c r="AG1952" s="22"/>
      <c r="AH1952" s="213" t="s">
        <v>78</v>
      </c>
      <c r="AI1952" s="214"/>
      <c r="AJ1952" s="215" t="s">
        <v>79</v>
      </c>
      <c r="AK1952" s="216"/>
      <c r="AL1952" s="22"/>
      <c r="AM1952" s="44" t="s">
        <v>6</v>
      </c>
      <c r="AO1952" s="135" t="s">
        <v>42</v>
      </c>
      <c r="AP1952" s="33"/>
      <c r="AQ1952" s="32"/>
      <c r="AR1952" s="32"/>
      <c r="AS1952" s="32"/>
      <c r="AT1952" s="32"/>
    </row>
    <row r="1953" spans="2:46" ht="18.649999999999999" customHeight="1" thickTop="1" thickBot="1">
      <c r="D1953" s="1">
        <v>0</v>
      </c>
      <c r="E1953" s="8">
        <f t="shared" ref="E1953" si="8829">$E$9*$B1950</f>
        <v>3.1622418000000003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8830">D1953*I1950+F1953*I1953-E1953*J1950-G1953*J1953</f>
        <v>0</v>
      </c>
      <c r="O1953" s="9">
        <f t="shared" ref="O1953" si="8831">(D1953*J1950+E1953*I1950+F1953*J1953+G1953*I1953)</f>
        <v>3.1622418000000003</v>
      </c>
      <c r="P1953" s="2">
        <f t="shared" ref="P1953" si="8832">D1953*K1950+F1953*K1953-E1953*L1950-G1953*L1953</f>
        <v>3.0806693546254147</v>
      </c>
      <c r="Q1953" s="8">
        <f t="shared" ref="Q1953" si="8833">(D1953*L1950+E1953*K1950+F1953*L1953+G1953*K1953)</f>
        <v>0</v>
      </c>
      <c r="S1953" s="1">
        <v>0</v>
      </c>
      <c r="T1953" s="8">
        <f t="shared" ref="T1953" si="8834">$T$9*$B1950</f>
        <v>6.7478382000000003</v>
      </c>
      <c r="U1953" s="2">
        <v>1</v>
      </c>
      <c r="V1953" s="8">
        <v>0</v>
      </c>
      <c r="X1953" s="1">
        <f t="shared" ref="X1953" si="8835">N1953*S1950+P1953*S1953-O1953*T1950-Q1953*T1953</f>
        <v>0</v>
      </c>
      <c r="Y1953" s="9">
        <f t="shared" ref="Y1953" si="8836">(N1953*T1950+O1953*S1950+P1953*T1953+Q1953*S1953)</f>
        <v>23.950100152710721</v>
      </c>
      <c r="Z1953" s="2">
        <f t="shared" ref="Z1953" si="8837">N1953*U1950+P1953*U1953-O1953*V1950-Q1953*V1953</f>
        <v>3.0806693546254147</v>
      </c>
      <c r="AA1953" s="8">
        <f t="shared" ref="AA1953" si="8838">(N1953*V1950+O1953*U1950+P1953*V1953+Q1953*U1953)</f>
        <v>0</v>
      </c>
      <c r="AB1953" s="22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8839">X1953*AC1950+Z1953*AC1953-Y1953*AD1950-AA1953*AD1953</f>
        <v>0</v>
      </c>
      <c r="AI1953" s="9">
        <f t="shared" ref="AI1953" si="8840">(X1953*AD1950+Y1953*AC1950+Z1953*AD1953+AA1953*AC1953)</f>
        <v>23.950100152710721</v>
      </c>
      <c r="AJ1953" s="2">
        <f t="shared" ref="AJ1953" si="8841">X1953*AE1950+Z1953*AE1953-Y1953*AF1950-AA1953*AF1953</f>
        <v>-105.26120599120448</v>
      </c>
      <c r="AK1953" s="8">
        <f t="shared" ref="AK1953" si="8842">(X1953*AF1950+Y1953*AE1950+Z1953*AF1953+AA1953*AE1953)</f>
        <v>0</v>
      </c>
      <c r="AM1953" s="45">
        <f t="shared" ref="AM1953" si="8843">(180/PI())*ATAN(-1*(($AH$9*AJ1950+AL1950+$AH$9*AJ1953+AL1953)/($AH$9*AI1950+AK1950+$AH$9*AI1953+AK1953)))</f>
        <v>65.531552368429843</v>
      </c>
      <c r="AO1953" s="206">
        <f t="shared" ref="AO1953" si="8844">20*LOG(((($AH$9*AH1950+AJ1950-$AH$9*AH1953-AJ1953)^2+($AH$9*AI1950+AK1950-$AH$9*AI1953-AK1953)^2)/(($AH$9*AH1950+AJ1950+$AH$9*AH1953+AJ1953)^2+($AH$9*AI1950+AK1950+$AH$9*AI1953+AK1953)^2))^0.5)</f>
        <v>-1.4173253583564319E-3</v>
      </c>
      <c r="AP1953" s="33"/>
      <c r="AQ1953" s="32"/>
      <c r="AR1953" s="32"/>
      <c r="AS1953" s="32"/>
      <c r="AT1953" s="32"/>
    </row>
    <row r="1954" spans="2:46" ht="18.649999999999999" customHeight="1">
      <c r="AO1954" s="33"/>
      <c r="AP1954" s="33"/>
    </row>
    <row r="1955" spans="2:46" ht="18.649999999999999" customHeight="1" thickBot="1">
      <c r="D1955" s="22" t="s">
        <v>80</v>
      </c>
      <c r="E1955" s="22"/>
      <c r="F1955" s="22"/>
      <c r="G1955" s="22"/>
      <c r="H1955" s="22"/>
      <c r="I1955" s="22" t="s">
        <v>81</v>
      </c>
      <c r="J1955" s="22"/>
      <c r="K1955" s="22"/>
      <c r="L1955" s="22"/>
      <c r="M1955" s="23"/>
      <c r="N1955" s="23"/>
      <c r="O1955" s="24" t="s">
        <v>82</v>
      </c>
      <c r="P1955" s="23"/>
      <c r="Q1955" s="23"/>
      <c r="R1955" s="23"/>
      <c r="S1955" s="22"/>
      <c r="T1955" s="22" t="s">
        <v>83</v>
      </c>
      <c r="U1955" s="23"/>
      <c r="V1955" s="23"/>
      <c r="W1955" s="23"/>
      <c r="X1955" s="23"/>
      <c r="Y1955" s="24" t="s">
        <v>84</v>
      </c>
      <c r="Z1955" s="23"/>
      <c r="AA1955" s="23"/>
      <c r="AB1955" s="23"/>
      <c r="AC1955" s="24" t="s">
        <v>85</v>
      </c>
      <c r="AD1955" s="22"/>
      <c r="AE1955" s="22"/>
      <c r="AF1955" s="22"/>
      <c r="AG1955" s="22"/>
      <c r="AH1955" s="23"/>
      <c r="AI1955" s="24" t="s">
        <v>86</v>
      </c>
      <c r="AJ1955" s="23"/>
      <c r="AK1955" s="23"/>
      <c r="AL1955" s="22"/>
    </row>
    <row r="1956" spans="2:46" ht="18.649999999999999" customHeight="1" thickBot="1">
      <c r="B1956" s="11"/>
      <c r="D1956" s="217" t="s">
        <v>55</v>
      </c>
      <c r="E1956" s="218"/>
      <c r="F1956" s="219" t="s">
        <v>56</v>
      </c>
      <c r="G1956" s="220"/>
      <c r="H1956" s="204"/>
      <c r="I1956" s="217" t="s">
        <v>87</v>
      </c>
      <c r="J1956" s="218"/>
      <c r="K1956" s="219" t="s">
        <v>88</v>
      </c>
      <c r="L1956" s="220"/>
      <c r="M1956" s="23"/>
      <c r="N1956" s="213" t="s">
        <v>57</v>
      </c>
      <c r="O1956" s="214"/>
      <c r="P1956" s="215" t="s">
        <v>58</v>
      </c>
      <c r="Q1956" s="216"/>
      <c r="R1956" s="23"/>
      <c r="S1956" s="217" t="s">
        <v>59</v>
      </c>
      <c r="T1956" s="218"/>
      <c r="U1956" s="219" t="s">
        <v>60</v>
      </c>
      <c r="V1956" s="220"/>
      <c r="W1956" s="22"/>
      <c r="X1956" s="213" t="s">
        <v>61</v>
      </c>
      <c r="Y1956" s="214"/>
      <c r="Z1956" s="215" t="s">
        <v>62</v>
      </c>
      <c r="AA1956" s="216"/>
      <c r="AB1956" s="22"/>
      <c r="AC1956" s="217" t="s">
        <v>63</v>
      </c>
      <c r="AD1956" s="218"/>
      <c r="AE1956" s="219" t="s">
        <v>89</v>
      </c>
      <c r="AF1956" s="220"/>
      <c r="AG1956" s="22"/>
      <c r="AH1956" s="213" t="s">
        <v>64</v>
      </c>
      <c r="AI1956" s="214"/>
      <c r="AJ1956" s="215" t="s">
        <v>65</v>
      </c>
      <c r="AK1956" s="216"/>
      <c r="AL1956" s="22"/>
      <c r="AM1956" s="25" t="s">
        <v>2</v>
      </c>
      <c r="AO1956" s="132" t="s">
        <v>41</v>
      </c>
      <c r="AQ1956" s="32"/>
      <c r="AR1956" s="32"/>
      <c r="AS1956" s="32"/>
      <c r="AT1956" s="32"/>
    </row>
    <row r="1957" spans="2:46" ht="18.649999999999999" customHeight="1" thickTop="1" thickBot="1">
      <c r="B1957" s="36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9">
        <f t="shared" ref="L1957" si="8845">IF(0=(1-$J$9*$K$9*$B1957^2),10^14,$B1957*$K$9/(1-$J$9*$K$9*$B1957^2))</f>
        <v>-0.65505244965021414</v>
      </c>
      <c r="N1957" s="1">
        <f t="shared" ref="N1957" si="8846">D1957*I1957+F1957*I1960-E1957*J1957-G1957*J1960</f>
        <v>1</v>
      </c>
      <c r="O1957" s="9">
        <f t="shared" ref="O1957" si="8847">(D1957*J1957+E1957*I1957+F1957*J1960+G1957*I1960)</f>
        <v>0</v>
      </c>
      <c r="P1957" s="2">
        <f t="shared" ref="P1957" si="8848">D1957*K1957+F1957*K1960-E1957*L1957-G1957*L1960</f>
        <v>0</v>
      </c>
      <c r="Q1957" s="8">
        <f t="shared" ref="Q1957" si="8849">(D1957*L1957+E1957*K1957+F1957*L1960+G1957*K1960)</f>
        <v>-0.65505244965021414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8850">N1957*S1957+P1957*S1960-O1957*T1957-Q1957*T1960</f>
        <v>5.4360309102900413</v>
      </c>
      <c r="Y1957" s="9">
        <f t="shared" ref="Y1957" si="8851">(N1957*T1957+O1957*S1957+P1957*T1960+Q1957*S1960)</f>
        <v>0</v>
      </c>
      <c r="Z1957" s="2">
        <f t="shared" ref="Z1957" si="8852">N1957*U1957+P1957*U1960-O1957*V1957-Q1957*V1960</f>
        <v>0</v>
      </c>
      <c r="AA1957" s="8">
        <f t="shared" ref="AA1957" si="8853">(N1957*V1957+O1957*U1957+P1957*V1960+Q1957*U1960)</f>
        <v>-0.65505244965021414</v>
      </c>
      <c r="AB1957" s="22"/>
      <c r="AC1957" s="1">
        <v>1</v>
      </c>
      <c r="AD1957" s="9">
        <v>0</v>
      </c>
      <c r="AE1957" s="2">
        <v>0</v>
      </c>
      <c r="AF1957" s="9">
        <f t="shared" ref="AF1957" si="8854">$B1957*$AE$9</f>
        <v>4.5398639999999997</v>
      </c>
      <c r="AH1957" s="1">
        <f t="shared" ref="AH1957" si="8855">X1957*AC1957+Z1957*AC1960-Y1957*AD1957-AA1957*AD1960</f>
        <v>5.4360309102900413</v>
      </c>
      <c r="AI1957" s="9">
        <f t="shared" ref="AI1957" si="8856">(X1957*AD1957+Y1957*AC1957+Z1957*AD1960+AA1957*AC1960)</f>
        <v>0</v>
      </c>
      <c r="AJ1957" s="2">
        <f t="shared" ref="AJ1957" si="8857">X1957*AE1957+Z1957*AE1960-Y1957*AF1957-AA1957*AF1960</f>
        <v>0</v>
      </c>
      <c r="AK1957" s="8">
        <f t="shared" ref="AK1957" si="8858">(X1957*AF1957+Y1957*AE1957+Z1957*AF1960+AA1957*AE1960)</f>
        <v>24.023788582862771</v>
      </c>
      <c r="AM1957" s="26">
        <f t="shared" ref="AM1957" si="8859">20*LOG((2*$AH$9)/(($AH$9*AH1957+AJ1957+$AH$9*AH1960+AJ1960)^2+($AH$9*AI1957+AK1957+$AH$9*AI1960+AK1960)^2)^0.5)</f>
        <v>-34.920172753154809</v>
      </c>
      <c r="AO1957" s="133">
        <f t="shared" ref="AO1957" si="8860">((AI1957^2+AJ1957^2+AK1957^2+AL1957^2)/(AI1960^2+AJ1960^2+AK1960^2+AL1960^2))^0.5</f>
        <v>0.22106287938763605</v>
      </c>
      <c r="AP1957" s="13"/>
      <c r="AQ1957" s="32"/>
      <c r="AR1957" s="32"/>
      <c r="AS1957" s="32"/>
      <c r="AT1957" s="32"/>
    </row>
    <row r="1958" spans="2:46" ht="18.649999999999999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O1958" s="134"/>
      <c r="AP1958" s="33"/>
      <c r="AQ1958" s="32"/>
      <c r="AR1958" s="32"/>
      <c r="AS1958" s="32"/>
      <c r="AT1958" s="32"/>
    </row>
    <row r="1959" spans="2:46" ht="18.649999999999999" customHeight="1" thickBot="1">
      <c r="D1959" s="209" t="s">
        <v>66</v>
      </c>
      <c r="E1959" s="210"/>
      <c r="F1959" s="211" t="s">
        <v>67</v>
      </c>
      <c r="G1959" s="212"/>
      <c r="H1959" s="204"/>
      <c r="I1959" s="209" t="s">
        <v>68</v>
      </c>
      <c r="J1959" s="210"/>
      <c r="K1959" s="211" t="s">
        <v>69</v>
      </c>
      <c r="L1959" s="212"/>
      <c r="N1959" s="213" t="s">
        <v>70</v>
      </c>
      <c r="O1959" s="214"/>
      <c r="P1959" s="215" t="s">
        <v>71</v>
      </c>
      <c r="Q1959" s="216"/>
      <c r="S1959" s="209" t="s">
        <v>72</v>
      </c>
      <c r="T1959" s="210"/>
      <c r="U1959" s="211" t="s">
        <v>73</v>
      </c>
      <c r="V1959" s="212"/>
      <c r="W1959" s="22"/>
      <c r="X1959" s="213" t="s">
        <v>74</v>
      </c>
      <c r="Y1959" s="214"/>
      <c r="Z1959" s="215" t="s">
        <v>75</v>
      </c>
      <c r="AA1959" s="216"/>
      <c r="AB1959" s="22"/>
      <c r="AC1959" s="209" t="s">
        <v>76</v>
      </c>
      <c r="AD1959" s="210"/>
      <c r="AE1959" s="211" t="s">
        <v>77</v>
      </c>
      <c r="AF1959" s="212"/>
      <c r="AG1959" s="22"/>
      <c r="AH1959" s="213" t="s">
        <v>78</v>
      </c>
      <c r="AI1959" s="214"/>
      <c r="AJ1959" s="215" t="s">
        <v>79</v>
      </c>
      <c r="AK1959" s="216"/>
      <c r="AL1959" s="22"/>
      <c r="AM1959" s="44" t="s">
        <v>6</v>
      </c>
      <c r="AO1959" s="135" t="s">
        <v>42</v>
      </c>
      <c r="AP1959" s="33"/>
      <c r="AQ1959" s="32"/>
      <c r="AR1959" s="32"/>
      <c r="AS1959" s="32"/>
      <c r="AT1959" s="32"/>
    </row>
    <row r="1960" spans="2:46" ht="18.649999999999999" customHeight="1" thickTop="1" thickBot="1">
      <c r="D1960" s="1">
        <v>0</v>
      </c>
      <c r="E1960" s="8">
        <f t="shared" ref="E1960" si="8861">$E$9*$B1957</f>
        <v>3.1735760000000002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8862">D1960*I1957+F1960*I1960-E1960*J1957-G1960*J1960</f>
        <v>0</v>
      </c>
      <c r="O1960" s="9">
        <f t="shared" ref="O1960" si="8863">(D1960*J1957+E1960*I1957+F1960*J1960+G1960*I1960)</f>
        <v>3.1735760000000002</v>
      </c>
      <c r="P1960" s="2">
        <f t="shared" ref="P1960" si="8864">D1960*K1957+F1960*K1960-E1960*L1957-G1960*L1960</f>
        <v>3.0788587329511281</v>
      </c>
      <c r="Q1960" s="8">
        <f t="shared" ref="Q1960" si="8865">(D1960*L1957+E1960*K1957+F1960*L1960+G1960*K1960)</f>
        <v>0</v>
      </c>
      <c r="S1960" s="1">
        <v>0</v>
      </c>
      <c r="T1960" s="8">
        <f t="shared" ref="T1960" si="8866">$T$9*$B1957</f>
        <v>6.7720239999999992</v>
      </c>
      <c r="U1960" s="2">
        <v>1</v>
      </c>
      <c r="V1960" s="8">
        <v>0</v>
      </c>
      <c r="X1960" s="1">
        <f t="shared" ref="X1960" si="8867">N1960*S1957+P1960*S1960-O1960*T1957-Q1960*T1960</f>
        <v>0</v>
      </c>
      <c r="Y1960" s="9">
        <f t="shared" ref="Y1960" si="8868">(N1960*T1957+O1960*S1957+P1960*T1960+Q1960*S1960)</f>
        <v>24.02368123215463</v>
      </c>
      <c r="Z1960" s="2">
        <f t="shared" ref="Z1960" si="8869">N1960*U1957+P1960*U1960-O1960*V1957-Q1960*V1960</f>
        <v>3.0788587329511281</v>
      </c>
      <c r="AA1960" s="8">
        <f t="shared" ref="AA1960" si="8870">(N1960*V1957+O1960*U1957+P1960*V1960+Q1960*U1960)</f>
        <v>0</v>
      </c>
      <c r="AB1960" s="22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8871">X1960*AC1957+Z1960*AC1960-Y1960*AD1957-AA1960*AD1960</f>
        <v>0</v>
      </c>
      <c r="AI1960" s="9">
        <f t="shared" ref="AI1960" si="8872">(X1960*AD1957+Y1960*AC1957+Z1960*AD1960+AA1960*AC1960)</f>
        <v>24.02368123215463</v>
      </c>
      <c r="AJ1960" s="2">
        <f t="shared" ref="AJ1960" si="8873">X1960*AE1957+Z1960*AE1960-Y1960*AF1957-AA1960*AF1960</f>
        <v>-105.9853868403833</v>
      </c>
      <c r="AK1960" s="8">
        <f t="shared" ref="AK1960" si="8874">(X1960*AF1957+Y1960*AE1957+Z1960*AF1960+AA1960*AE1960)</f>
        <v>0</v>
      </c>
      <c r="AM1960" s="45">
        <f t="shared" ref="AM1960" si="8875">(180/PI())*ATAN(-1*(($AH$9*AJ1957+AL1957+$AH$9*AJ1960+AL1960)/($AH$9*AI1957+AK1957+$AH$9*AI1960+AK1960)))</f>
        <v>65.613287584288585</v>
      </c>
      <c r="AO1960" s="206">
        <f t="shared" ref="AO1960" si="8876">20*LOG(((($AH$9*AH1957+AJ1957-$AH$9*AH1960-AJ1960)^2+($AH$9*AI1957+AK1957-$AH$9*AI1960-AK1960)^2)/(($AH$9*AH1957+AJ1957+$AH$9*AH1960+AJ1960)^2+($AH$9*AI1957+AK1957+$AH$9*AI1960+AK1960)^2))^0.5)</f>
        <v>-1.3990620849078719E-3</v>
      </c>
      <c r="AP1960" s="33"/>
      <c r="AQ1960" s="32"/>
      <c r="AR1960" s="32"/>
      <c r="AS1960" s="32"/>
      <c r="AT1960" s="32"/>
    </row>
    <row r="1961" spans="2:46" ht="18.649999999999999" customHeight="1">
      <c r="AO1961" s="33"/>
      <c r="AP1961" s="33"/>
    </row>
    <row r="1962" spans="2:46" ht="18.649999999999999" customHeight="1" thickBot="1">
      <c r="D1962" s="22" t="s">
        <v>80</v>
      </c>
      <c r="E1962" s="22"/>
      <c r="F1962" s="22"/>
      <c r="G1962" s="22"/>
      <c r="H1962" s="22"/>
      <c r="I1962" s="22" t="s">
        <v>81</v>
      </c>
      <c r="J1962" s="22"/>
      <c r="K1962" s="22"/>
      <c r="L1962" s="22"/>
      <c r="M1962" s="23"/>
      <c r="N1962" s="23"/>
      <c r="O1962" s="24" t="s">
        <v>82</v>
      </c>
      <c r="P1962" s="23"/>
      <c r="Q1962" s="23"/>
      <c r="R1962" s="23"/>
      <c r="S1962" s="22"/>
      <c r="T1962" s="22" t="s">
        <v>83</v>
      </c>
      <c r="U1962" s="23"/>
      <c r="V1962" s="23"/>
      <c r="W1962" s="23"/>
      <c r="X1962" s="23"/>
      <c r="Y1962" s="24" t="s">
        <v>84</v>
      </c>
      <c r="Z1962" s="23"/>
      <c r="AA1962" s="23"/>
      <c r="AB1962" s="23"/>
      <c r="AC1962" s="24" t="s">
        <v>85</v>
      </c>
      <c r="AD1962" s="22"/>
      <c r="AE1962" s="22"/>
      <c r="AF1962" s="22"/>
      <c r="AG1962" s="22"/>
      <c r="AH1962" s="23"/>
      <c r="AI1962" s="24" t="s">
        <v>86</v>
      </c>
      <c r="AJ1962" s="23"/>
      <c r="AK1962" s="23"/>
      <c r="AL1962" s="22"/>
    </row>
    <row r="1963" spans="2:46" ht="18.649999999999999" customHeight="1" thickBot="1">
      <c r="B1963" s="11"/>
      <c r="D1963" s="217" t="s">
        <v>55</v>
      </c>
      <c r="E1963" s="218"/>
      <c r="F1963" s="219" t="s">
        <v>56</v>
      </c>
      <c r="G1963" s="220"/>
      <c r="H1963" s="204"/>
      <c r="I1963" s="217" t="s">
        <v>87</v>
      </c>
      <c r="J1963" s="218"/>
      <c r="K1963" s="219" t="s">
        <v>88</v>
      </c>
      <c r="L1963" s="220"/>
      <c r="M1963" s="23"/>
      <c r="N1963" s="213" t="s">
        <v>57</v>
      </c>
      <c r="O1963" s="214"/>
      <c r="P1963" s="215" t="s">
        <v>58</v>
      </c>
      <c r="Q1963" s="216"/>
      <c r="R1963" s="23"/>
      <c r="S1963" s="217" t="s">
        <v>59</v>
      </c>
      <c r="T1963" s="218"/>
      <c r="U1963" s="219" t="s">
        <v>60</v>
      </c>
      <c r="V1963" s="220"/>
      <c r="W1963" s="22"/>
      <c r="X1963" s="213" t="s">
        <v>61</v>
      </c>
      <c r="Y1963" s="214"/>
      <c r="Z1963" s="215" t="s">
        <v>62</v>
      </c>
      <c r="AA1963" s="216"/>
      <c r="AB1963" s="22"/>
      <c r="AC1963" s="217" t="s">
        <v>63</v>
      </c>
      <c r="AD1963" s="218"/>
      <c r="AE1963" s="219" t="s">
        <v>89</v>
      </c>
      <c r="AF1963" s="220"/>
      <c r="AG1963" s="22"/>
      <c r="AH1963" s="213" t="s">
        <v>64</v>
      </c>
      <c r="AI1963" s="214"/>
      <c r="AJ1963" s="215" t="s">
        <v>65</v>
      </c>
      <c r="AK1963" s="216"/>
      <c r="AL1963" s="22"/>
      <c r="AM1963" s="25" t="s">
        <v>2</v>
      </c>
      <c r="AO1963" s="132" t="s">
        <v>41</v>
      </c>
      <c r="AQ1963" s="32"/>
      <c r="AR1963" s="32"/>
      <c r="AS1963" s="32"/>
      <c r="AT1963" s="32"/>
    </row>
    <row r="1964" spans="2:46" ht="18.649999999999999" customHeight="1" thickTop="1" thickBot="1">
      <c r="B1964" s="36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9">
        <f t="shared" ref="L1964" si="8877">IF(0=(1-$J$9*$K$9*$B1964^2),10^14,$B1964*$K$9/(1-$J$9*$K$9*$B1964^2))</f>
        <v>-0.6521598334935147</v>
      </c>
      <c r="N1964" s="1">
        <f t="shared" ref="N1964" si="8878">D1964*I1964+F1964*I1967-E1964*J1964-G1964*J1967</f>
        <v>1</v>
      </c>
      <c r="O1964" s="9">
        <f t="shared" ref="O1964" si="8879">(D1964*J1964+E1964*I1964+F1964*J1967+G1964*I1967)</f>
        <v>0</v>
      </c>
      <c r="P1964" s="2">
        <f t="shared" ref="P1964" si="8880">D1964*K1964+F1964*K1967-E1964*L1964-G1964*L1967</f>
        <v>0</v>
      </c>
      <c r="Q1964" s="8">
        <f t="shared" ref="Q1964" si="8881">(D1964*L1964+E1964*K1964+F1964*L1967+G1964*K1967)</f>
        <v>-0.6521598334935147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8882">N1964*S1964+P1964*S1967-O1964*T1964-Q1964*T1967</f>
        <v>5.4322150515549925</v>
      </c>
      <c r="Y1964" s="9">
        <f t="shared" ref="Y1964" si="8883">(N1964*T1964+O1964*S1964+P1964*T1967+Q1964*S1967)</f>
        <v>0</v>
      </c>
      <c r="Z1964" s="2">
        <f t="shared" ref="Z1964" si="8884">N1964*U1964+P1964*U1967-O1964*V1964-Q1964*V1967</f>
        <v>0</v>
      </c>
      <c r="AA1964" s="8">
        <f t="shared" ref="AA1964" si="8885">(N1964*V1964+O1964*U1964+P1964*V1967+Q1964*U1967)</f>
        <v>-0.6521598334935147</v>
      </c>
      <c r="AB1964" s="22"/>
      <c r="AC1964" s="1">
        <v>1</v>
      </c>
      <c r="AD1964" s="9">
        <v>0</v>
      </c>
      <c r="AE1964" s="2">
        <v>0</v>
      </c>
      <c r="AF1964" s="9">
        <f t="shared" ref="AF1964" si="8886">$B1964*$AE$9</f>
        <v>4.5560778000000006</v>
      </c>
      <c r="AH1964" s="1">
        <f t="shared" ref="AH1964" si="8887">X1964*AC1964+Z1964*AC1967-Y1964*AD1964-AA1964*AD1967</f>
        <v>5.4322150515549925</v>
      </c>
      <c r="AI1964" s="9">
        <f t="shared" ref="AI1964" si="8888">(X1964*AD1964+Y1964*AC1964+Z1964*AD1967+AA1964*AC1967)</f>
        <v>0</v>
      </c>
      <c r="AJ1964" s="2">
        <f t="shared" ref="AJ1964" si="8889">X1964*AE1964+Z1964*AE1967-Y1964*AF1964-AA1964*AF1967</f>
        <v>0</v>
      </c>
      <c r="AK1964" s="8">
        <f t="shared" ref="AK1964" si="8890">(X1964*AF1964+Y1964*AE1964+Z1964*AF1967+AA1964*AE1967)</f>
        <v>24.097434567722047</v>
      </c>
      <c r="AM1964" s="26">
        <f t="shared" ref="AM1964" si="8891">20*LOG((2*$AH$9)/(($AH$9*AH1964+AJ1964+$AH$9*AH1967+AJ1967)^2+($AH$9*AI1964+AK1964+$AH$9*AI1967+AK1967)^2)^0.5)</f>
        <v>-34.976336163167289</v>
      </c>
      <c r="AO1964" s="133">
        <f t="shared" ref="AO1964" si="8892">((AI1964^2+AJ1964^2+AK1964^2+AL1964^2)/(AI1967^2+AJ1967^2+AK1967^2+AL1967^2))^0.5</f>
        <v>0.2202707083040486</v>
      </c>
      <c r="AP1964" s="13"/>
      <c r="AQ1964" s="32"/>
      <c r="AR1964" s="32"/>
      <c r="AS1964" s="32"/>
      <c r="AT1964" s="32"/>
    </row>
    <row r="1965" spans="2:46" ht="18.649999999999999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O1965" s="134"/>
      <c r="AP1965" s="33"/>
      <c r="AQ1965" s="32"/>
      <c r="AR1965" s="32"/>
      <c r="AS1965" s="32"/>
      <c r="AT1965" s="32"/>
    </row>
    <row r="1966" spans="2:46" ht="18.649999999999999" customHeight="1" thickBot="1">
      <c r="D1966" s="209" t="s">
        <v>66</v>
      </c>
      <c r="E1966" s="210"/>
      <c r="F1966" s="211" t="s">
        <v>67</v>
      </c>
      <c r="G1966" s="212"/>
      <c r="H1966" s="204"/>
      <c r="I1966" s="209" t="s">
        <v>68</v>
      </c>
      <c r="J1966" s="210"/>
      <c r="K1966" s="211" t="s">
        <v>69</v>
      </c>
      <c r="L1966" s="212"/>
      <c r="N1966" s="213" t="s">
        <v>70</v>
      </c>
      <c r="O1966" s="214"/>
      <c r="P1966" s="215" t="s">
        <v>71</v>
      </c>
      <c r="Q1966" s="216"/>
      <c r="S1966" s="209" t="s">
        <v>72</v>
      </c>
      <c r="T1966" s="210"/>
      <c r="U1966" s="211" t="s">
        <v>73</v>
      </c>
      <c r="V1966" s="212"/>
      <c r="W1966" s="22"/>
      <c r="X1966" s="213" t="s">
        <v>74</v>
      </c>
      <c r="Y1966" s="214"/>
      <c r="Z1966" s="215" t="s">
        <v>75</v>
      </c>
      <c r="AA1966" s="216"/>
      <c r="AB1966" s="22"/>
      <c r="AC1966" s="209" t="s">
        <v>76</v>
      </c>
      <c r="AD1966" s="210"/>
      <c r="AE1966" s="211" t="s">
        <v>77</v>
      </c>
      <c r="AF1966" s="212"/>
      <c r="AG1966" s="22"/>
      <c r="AH1966" s="213" t="s">
        <v>78</v>
      </c>
      <c r="AI1966" s="214"/>
      <c r="AJ1966" s="215" t="s">
        <v>79</v>
      </c>
      <c r="AK1966" s="216"/>
      <c r="AL1966" s="22"/>
      <c r="AM1966" s="44" t="s">
        <v>6</v>
      </c>
      <c r="AO1966" s="135" t="s">
        <v>42</v>
      </c>
      <c r="AP1966" s="33"/>
      <c r="AQ1966" s="32"/>
      <c r="AR1966" s="32"/>
      <c r="AS1966" s="32"/>
      <c r="AT1966" s="32"/>
    </row>
    <row r="1967" spans="2:46" ht="18.649999999999999" customHeight="1" thickTop="1" thickBot="1">
      <c r="D1967" s="1">
        <v>0</v>
      </c>
      <c r="E1967" s="8">
        <f t="shared" ref="E1967" si="8893">$E$9*$B1964</f>
        <v>3.1849102000000005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8894">D1967*I1964+F1967*I1967-E1967*J1964-G1967*J1967</f>
        <v>0</v>
      </c>
      <c r="O1967" s="9">
        <f t="shared" ref="O1967" si="8895">(D1967*J1964+E1967*I1964+F1967*J1967+G1967*I1967)</f>
        <v>3.1849102000000005</v>
      </c>
      <c r="P1967" s="2">
        <f t="shared" ref="P1967" si="8896">D1967*K1964+F1967*K1967-E1967*L1964-G1967*L1967</f>
        <v>3.077070505723797</v>
      </c>
      <c r="Q1967" s="8">
        <f t="shared" ref="Q1967" si="8897">(D1967*L1964+E1967*K1964+F1967*L1967+G1967*K1967)</f>
        <v>0</v>
      </c>
      <c r="S1967" s="1">
        <v>0</v>
      </c>
      <c r="T1967" s="8">
        <f t="shared" ref="T1967" si="8898">$T$9*$B1964</f>
        <v>6.7962097999999997</v>
      </c>
      <c r="U1967" s="2">
        <v>1</v>
      </c>
      <c r="V1967" s="8">
        <v>0</v>
      </c>
      <c r="X1967" s="1">
        <f t="shared" ref="X1967" si="8899">N1967*S1964+P1967*S1967-O1967*T1964-Q1967*T1967</f>
        <v>0</v>
      </c>
      <c r="Y1967" s="9">
        <f t="shared" ref="Y1967" si="8900">(N1967*T1964+O1967*S1964+P1967*T1967+Q1967*S1967)</f>
        <v>24.097326926291025</v>
      </c>
      <c r="Z1967" s="2">
        <f t="shared" ref="Z1967" si="8901">N1967*U1964+P1967*U1967-O1967*V1964-Q1967*V1967</f>
        <v>3.077070505723797</v>
      </c>
      <c r="AA1967" s="8">
        <f t="shared" ref="AA1967" si="8902">(N1967*V1964+O1967*U1964+P1967*V1967+Q1967*U1967)</f>
        <v>0</v>
      </c>
      <c r="AB1967" s="22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8903">X1967*AC1964+Z1967*AC1967-Y1967*AD1964-AA1967*AD1967</f>
        <v>0</v>
      </c>
      <c r="AI1967" s="9">
        <f t="shared" ref="AI1967" si="8904">(X1967*AD1964+Y1967*AC1964+Z1967*AD1967+AA1967*AC1967)</f>
        <v>24.097326926291025</v>
      </c>
      <c r="AJ1967" s="2">
        <f t="shared" ref="AJ1967" si="8905">X1967*AE1964+Z1967*AE1967-Y1967*AF1964-AA1967*AF1967</f>
        <v>-106.71222574249299</v>
      </c>
      <c r="AK1967" s="8">
        <f t="shared" ref="AK1967" si="8906">(X1967*AF1964+Y1967*AE1964+Z1967*AF1967+AA1967*AE1967)</f>
        <v>0</v>
      </c>
      <c r="AM1967" s="45">
        <f t="shared" ref="AM1967" si="8907">(180/PI())*ATAN(-1*(($AH$9*AJ1964+AL1964+$AH$9*AJ1967+AL1967)/($AH$9*AI1964+AK1964+$AH$9*AI1967+AK1967)))</f>
        <v>65.694494857457926</v>
      </c>
      <c r="AO1967" s="206">
        <f t="shared" ref="AO1967" si="8908">20*LOG(((($AH$9*AH1964+AJ1964-$AH$9*AH1967-AJ1967)^2+($AH$9*AI1964+AK1964-$AH$9*AI1967-AK1967)^2)/(($AH$9*AH1964+AJ1964+$AH$9*AH1967+AJ1967)^2+($AH$9*AI1964+AK1964+$AH$9*AI1967+AK1967)^2))^0.5)</f>
        <v>-1.3810828976299969E-3</v>
      </c>
      <c r="AP1967" s="33"/>
      <c r="AQ1967" s="32"/>
      <c r="AR1967" s="32"/>
      <c r="AS1967" s="32"/>
      <c r="AT1967" s="32"/>
    </row>
    <row r="1968" spans="2:46" ht="18.649999999999999" customHeight="1">
      <c r="AO1968" s="33"/>
      <c r="AP1968" s="33"/>
    </row>
    <row r="1969" spans="2:46" ht="18.649999999999999" customHeight="1" thickBot="1">
      <c r="D1969" s="22" t="s">
        <v>80</v>
      </c>
      <c r="E1969" s="22"/>
      <c r="F1969" s="22"/>
      <c r="G1969" s="22"/>
      <c r="H1969" s="22"/>
      <c r="I1969" s="22" t="s">
        <v>81</v>
      </c>
      <c r="J1969" s="22"/>
      <c r="K1969" s="22"/>
      <c r="L1969" s="22"/>
      <c r="M1969" s="23"/>
      <c r="N1969" s="23"/>
      <c r="O1969" s="24" t="s">
        <v>82</v>
      </c>
      <c r="P1969" s="23"/>
      <c r="Q1969" s="23"/>
      <c r="R1969" s="23"/>
      <c r="S1969" s="22"/>
      <c r="T1969" s="22" t="s">
        <v>83</v>
      </c>
      <c r="U1969" s="23"/>
      <c r="V1969" s="23"/>
      <c r="W1969" s="23"/>
      <c r="X1969" s="23"/>
      <c r="Y1969" s="24" t="s">
        <v>84</v>
      </c>
      <c r="Z1969" s="23"/>
      <c r="AA1969" s="23"/>
      <c r="AB1969" s="23"/>
      <c r="AC1969" s="24" t="s">
        <v>85</v>
      </c>
      <c r="AD1969" s="22"/>
      <c r="AE1969" s="22"/>
      <c r="AF1969" s="22"/>
      <c r="AG1969" s="22"/>
      <c r="AH1969" s="23"/>
      <c r="AI1969" s="24" t="s">
        <v>86</v>
      </c>
      <c r="AJ1969" s="23"/>
      <c r="AK1969" s="23"/>
      <c r="AL1969" s="22"/>
    </row>
    <row r="1970" spans="2:46" ht="18.649999999999999" customHeight="1" thickBot="1">
      <c r="B1970" s="11"/>
      <c r="D1970" s="217" t="s">
        <v>55</v>
      </c>
      <c r="E1970" s="218"/>
      <c r="F1970" s="219" t="s">
        <v>56</v>
      </c>
      <c r="G1970" s="220"/>
      <c r="H1970" s="204"/>
      <c r="I1970" s="217" t="s">
        <v>87</v>
      </c>
      <c r="J1970" s="218"/>
      <c r="K1970" s="219" t="s">
        <v>88</v>
      </c>
      <c r="L1970" s="220"/>
      <c r="M1970" s="23"/>
      <c r="N1970" s="213" t="s">
        <v>57</v>
      </c>
      <c r="O1970" s="214"/>
      <c r="P1970" s="215" t="s">
        <v>58</v>
      </c>
      <c r="Q1970" s="216"/>
      <c r="R1970" s="23"/>
      <c r="S1970" s="217" t="s">
        <v>59</v>
      </c>
      <c r="T1970" s="218"/>
      <c r="U1970" s="219" t="s">
        <v>60</v>
      </c>
      <c r="V1970" s="220"/>
      <c r="W1970" s="22"/>
      <c r="X1970" s="213" t="s">
        <v>61</v>
      </c>
      <c r="Y1970" s="214"/>
      <c r="Z1970" s="215" t="s">
        <v>62</v>
      </c>
      <c r="AA1970" s="216"/>
      <c r="AB1970" s="22"/>
      <c r="AC1970" s="217" t="s">
        <v>63</v>
      </c>
      <c r="AD1970" s="218"/>
      <c r="AE1970" s="219" t="s">
        <v>89</v>
      </c>
      <c r="AF1970" s="220"/>
      <c r="AG1970" s="22"/>
      <c r="AH1970" s="213" t="s">
        <v>64</v>
      </c>
      <c r="AI1970" s="214"/>
      <c r="AJ1970" s="215" t="s">
        <v>65</v>
      </c>
      <c r="AK1970" s="216"/>
      <c r="AL1970" s="22"/>
      <c r="AM1970" s="25" t="s">
        <v>2</v>
      </c>
      <c r="AO1970" s="132" t="s">
        <v>41</v>
      </c>
      <c r="AQ1970" s="32"/>
      <c r="AR1970" s="32"/>
      <c r="AS1970" s="32"/>
      <c r="AT1970" s="32"/>
    </row>
    <row r="1971" spans="2:46" ht="18.649999999999999" customHeight="1" thickTop="1" thickBot="1">
      <c r="B1971" s="36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9">
        <f t="shared" ref="L1971" si="8909">IF(0=(1-$J$9*$K$9*$B1971^2),10^14,$B1971*$K$9/(1-$J$9*$K$9*$B1971^2))</f>
        <v>-0.64929462011355399</v>
      </c>
      <c r="N1971" s="1">
        <f t="shared" ref="N1971" si="8910">D1971*I1971+F1971*I1974-E1971*J1971-G1971*J1974</f>
        <v>1</v>
      </c>
      <c r="O1971" s="9">
        <f t="shared" ref="O1971" si="8911">(D1971*J1971+E1971*I1971+F1971*J1974+G1971*I1974)</f>
        <v>0</v>
      </c>
      <c r="P1971" s="2">
        <f t="shared" ref="P1971" si="8912">D1971*K1971+F1971*K1974-E1971*L1971-G1971*L1974</f>
        <v>0</v>
      </c>
      <c r="Q1971" s="8">
        <f t="shared" ref="Q1971" si="8913">(D1971*L1971+E1971*K1971+F1971*L1974+G1971*K1974)</f>
        <v>-0.64929462011355399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8914">N1971*S1971+P1971*S1974-O1971*T1971-Q1971*T1974</f>
        <v>5.428446170126155</v>
      </c>
      <c r="Y1971" s="9">
        <f t="shared" ref="Y1971" si="8915">(N1971*T1971+O1971*S1971+P1971*T1974+Q1971*S1974)</f>
        <v>0</v>
      </c>
      <c r="Z1971" s="2">
        <f t="shared" ref="Z1971" si="8916">N1971*U1971+P1971*U1974-O1971*V1971-Q1971*V1974</f>
        <v>0</v>
      </c>
      <c r="AA1971" s="8">
        <f t="shared" ref="AA1971" si="8917">(N1971*V1971+O1971*U1971+P1971*V1974+Q1971*U1974)</f>
        <v>-0.64929462011355399</v>
      </c>
      <c r="AB1971" s="22"/>
      <c r="AC1971" s="1">
        <v>1</v>
      </c>
      <c r="AD1971" s="9">
        <v>0</v>
      </c>
      <c r="AE1971" s="2">
        <v>0</v>
      </c>
      <c r="AF1971" s="9">
        <f t="shared" ref="AF1971" si="8918">$B1971*$AE$9</f>
        <v>4.5722915999999998</v>
      </c>
      <c r="AH1971" s="1">
        <f t="shared" ref="AH1971" si="8919">X1971*AC1971+Z1971*AC1974-Y1971*AD1971-AA1971*AD1974</f>
        <v>5.428446170126155</v>
      </c>
      <c r="AI1971" s="9">
        <f t="shared" ref="AI1971" si="8920">(X1971*AD1971+Y1971*AC1971+Z1971*AD1974+AA1971*AC1974)</f>
        <v>0</v>
      </c>
      <c r="AJ1971" s="2">
        <f t="shared" ref="AJ1971" si="8921">X1971*AE1971+Z1971*AE1974-Y1971*AF1971-AA1971*AF1974</f>
        <v>0</v>
      </c>
      <c r="AK1971" s="8">
        <f t="shared" ref="AK1971" si="8922">(X1971*AF1971+Y1971*AE1971+Z1971*AF1974+AA1971*AE1974)</f>
        <v>24.171144204606435</v>
      </c>
      <c r="AM1971" s="26">
        <f t="shared" ref="AM1971" si="8923">20*LOG((2*$AH$9)/(($AH$9*AH1971+AJ1971+$AH$9*AH1974+AJ1974)^2+($AH$9*AI1971+AK1971+$AH$9*AI1974+AK1974)^2)^0.5)</f>
        <v>-35.032346897689372</v>
      </c>
      <c r="AO1971" s="133">
        <f t="shared" ref="AO1971" si="8924">((AI1971^2+AJ1971^2+AK1971^2+AL1971^2)/(AI1974^2+AJ1974^2+AK1974^2+AL1974^2))^0.5</f>
        <v>0.21948421163642112</v>
      </c>
      <c r="AP1971" s="13"/>
      <c r="AQ1971" s="32"/>
      <c r="AR1971" s="32"/>
      <c r="AS1971" s="32"/>
      <c r="AT1971" s="32"/>
    </row>
    <row r="1972" spans="2:46" ht="18.649999999999999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O1972" s="134"/>
      <c r="AP1972" s="33"/>
      <c r="AQ1972" s="32"/>
      <c r="AR1972" s="32"/>
      <c r="AS1972" s="32"/>
      <c r="AT1972" s="32"/>
    </row>
    <row r="1973" spans="2:46" ht="18.649999999999999" customHeight="1" thickBot="1">
      <c r="D1973" s="209" t="s">
        <v>66</v>
      </c>
      <c r="E1973" s="210"/>
      <c r="F1973" s="211" t="s">
        <v>67</v>
      </c>
      <c r="G1973" s="212"/>
      <c r="H1973" s="204"/>
      <c r="I1973" s="209" t="s">
        <v>68</v>
      </c>
      <c r="J1973" s="210"/>
      <c r="K1973" s="211" t="s">
        <v>69</v>
      </c>
      <c r="L1973" s="212"/>
      <c r="N1973" s="213" t="s">
        <v>70</v>
      </c>
      <c r="O1973" s="214"/>
      <c r="P1973" s="215" t="s">
        <v>71</v>
      </c>
      <c r="Q1973" s="216"/>
      <c r="S1973" s="209" t="s">
        <v>72</v>
      </c>
      <c r="T1973" s="210"/>
      <c r="U1973" s="211" t="s">
        <v>73</v>
      </c>
      <c r="V1973" s="212"/>
      <c r="W1973" s="22"/>
      <c r="X1973" s="213" t="s">
        <v>74</v>
      </c>
      <c r="Y1973" s="214"/>
      <c r="Z1973" s="215" t="s">
        <v>75</v>
      </c>
      <c r="AA1973" s="216"/>
      <c r="AB1973" s="22"/>
      <c r="AC1973" s="209" t="s">
        <v>76</v>
      </c>
      <c r="AD1973" s="210"/>
      <c r="AE1973" s="211" t="s">
        <v>77</v>
      </c>
      <c r="AF1973" s="212"/>
      <c r="AG1973" s="22"/>
      <c r="AH1973" s="213" t="s">
        <v>78</v>
      </c>
      <c r="AI1973" s="214"/>
      <c r="AJ1973" s="215" t="s">
        <v>79</v>
      </c>
      <c r="AK1973" s="216"/>
      <c r="AL1973" s="22"/>
      <c r="AM1973" s="44" t="s">
        <v>6</v>
      </c>
      <c r="AO1973" s="135" t="s">
        <v>42</v>
      </c>
      <c r="AP1973" s="33"/>
      <c r="AQ1973" s="32"/>
      <c r="AR1973" s="32"/>
      <c r="AS1973" s="32"/>
      <c r="AT1973" s="32"/>
    </row>
    <row r="1974" spans="2:46" ht="18.649999999999999" customHeight="1" thickTop="1" thickBot="1">
      <c r="D1974" s="1">
        <v>0</v>
      </c>
      <c r="E1974" s="8">
        <f t="shared" ref="E1974" si="8925">$E$9*$B1971</f>
        <v>3.1962443999999999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8926">D1974*I1971+F1974*I1974-E1974*J1971-G1974*J1974</f>
        <v>0</v>
      </c>
      <c r="O1974" s="9">
        <f t="shared" ref="O1974" si="8927">(D1974*J1971+E1974*I1971+F1974*J1974+G1974*I1974)</f>
        <v>3.1962443999999999</v>
      </c>
      <c r="P1974" s="2">
        <f t="shared" ref="P1974" si="8928">D1974*K1971+F1974*K1974-E1974*L1971-G1974*L1974</f>
        <v>3.0753042934880743</v>
      </c>
      <c r="Q1974" s="8">
        <f t="shared" ref="Q1974" si="8929">(D1974*L1971+E1974*K1971+F1974*L1974+G1974*K1974)</f>
        <v>0</v>
      </c>
      <c r="S1974" s="1">
        <v>0</v>
      </c>
      <c r="T1974" s="8">
        <f t="shared" ref="T1974" si="8930">$T$9*$B1971</f>
        <v>6.8203955999999994</v>
      </c>
      <c r="U1974" s="2">
        <v>1</v>
      </c>
      <c r="V1974" s="8">
        <v>0</v>
      </c>
      <c r="X1974" s="1">
        <f t="shared" ref="X1974" si="8931">N1974*S1971+P1974*S1974-O1974*T1971-Q1974*T1974</f>
        <v>0</v>
      </c>
      <c r="Y1974" s="9">
        <f t="shared" ref="Y1974" si="8932">(N1974*T1971+O1974*S1971+P1974*T1974+Q1974*S1974)</f>
        <v>24.171036271967171</v>
      </c>
      <c r="Z1974" s="2">
        <f t="shared" ref="Z1974" si="8933">N1974*U1971+P1974*U1974-O1974*V1971-Q1974*V1974</f>
        <v>3.0753042934880743</v>
      </c>
      <c r="AA1974" s="8">
        <f t="shared" ref="AA1974" si="8934">(N1974*V1971+O1974*U1971+P1974*V1974+Q1974*U1974)</f>
        <v>0</v>
      </c>
      <c r="AB1974" s="22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8935">X1974*AC1971+Z1974*AC1974-Y1974*AD1971-AA1974*AD1974</f>
        <v>0</v>
      </c>
      <c r="AI1974" s="9">
        <f t="shared" ref="AI1974" si="8936">(X1974*AD1971+Y1974*AC1971+Z1974*AD1974+AA1974*AC1974)</f>
        <v>24.171036271967171</v>
      </c>
      <c r="AJ1974" s="2">
        <f t="shared" ref="AJ1974" si="8937">X1974*AE1971+Z1974*AE1974-Y1974*AF1971-AA1974*AF1974</f>
        <v>-107.44172181612274</v>
      </c>
      <c r="AK1974" s="8">
        <f t="shared" ref="AK1974" si="8938">(X1974*AF1971+Y1974*AE1971+Z1974*AF1974+AA1974*AE1974)</f>
        <v>0</v>
      </c>
      <c r="AM1974" s="45">
        <f t="shared" ref="AM1974" si="8939">(180/PI())*ATAN(-1*(($AH$9*AJ1971+AL1971+$AH$9*AJ1974+AL1974)/($AH$9*AI1971+AK1971+$AH$9*AI1974+AK1974)))</f>
        <v>65.775179143777436</v>
      </c>
      <c r="AO1974" s="206">
        <f t="shared" ref="AO1974" si="8940">20*LOG(((($AH$9*AH1971+AJ1971-$AH$9*AH1974-AJ1974)^2+($AH$9*AI1971+AK1971-$AH$9*AI1974-AK1974)^2)/(($AH$9*AH1971+AJ1971+$AH$9*AH1974+AJ1974)^2+($AH$9*AI1971+AK1971+$AH$9*AI1974+AK1974)^2))^0.5)</f>
        <v>-1.3633827312747376E-3</v>
      </c>
      <c r="AP1974" s="33"/>
      <c r="AQ1974" s="32"/>
      <c r="AR1974" s="32"/>
      <c r="AS1974" s="32"/>
      <c r="AT1974" s="32"/>
    </row>
    <row r="1975" spans="2:46" ht="18.649999999999999" customHeight="1">
      <c r="AO1975" s="33"/>
      <c r="AP1975" s="33"/>
    </row>
    <row r="1976" spans="2:46" ht="18.649999999999999" customHeight="1" thickBot="1">
      <c r="D1976" s="22" t="s">
        <v>80</v>
      </c>
      <c r="E1976" s="22"/>
      <c r="F1976" s="22"/>
      <c r="G1976" s="22"/>
      <c r="H1976" s="22"/>
      <c r="I1976" s="22" t="s">
        <v>81</v>
      </c>
      <c r="J1976" s="22"/>
      <c r="K1976" s="22"/>
      <c r="L1976" s="22"/>
      <c r="M1976" s="23"/>
      <c r="N1976" s="23"/>
      <c r="O1976" s="24" t="s">
        <v>82</v>
      </c>
      <c r="P1976" s="23"/>
      <c r="Q1976" s="23"/>
      <c r="R1976" s="23"/>
      <c r="S1976" s="22"/>
      <c r="T1976" s="22" t="s">
        <v>83</v>
      </c>
      <c r="U1976" s="23"/>
      <c r="V1976" s="23"/>
      <c r="W1976" s="23"/>
      <c r="X1976" s="23"/>
      <c r="Y1976" s="24" t="s">
        <v>84</v>
      </c>
      <c r="Z1976" s="23"/>
      <c r="AA1976" s="23"/>
      <c r="AB1976" s="23"/>
      <c r="AC1976" s="24" t="s">
        <v>85</v>
      </c>
      <c r="AD1976" s="22"/>
      <c r="AE1976" s="22"/>
      <c r="AF1976" s="22"/>
      <c r="AG1976" s="22"/>
      <c r="AH1976" s="23"/>
      <c r="AI1976" s="24" t="s">
        <v>86</v>
      </c>
      <c r="AJ1976" s="23"/>
      <c r="AK1976" s="23"/>
      <c r="AL1976" s="22"/>
    </row>
    <row r="1977" spans="2:46" ht="18.649999999999999" customHeight="1" thickBot="1">
      <c r="B1977" s="11"/>
      <c r="D1977" s="217" t="s">
        <v>55</v>
      </c>
      <c r="E1977" s="218"/>
      <c r="F1977" s="219" t="s">
        <v>56</v>
      </c>
      <c r="G1977" s="220"/>
      <c r="H1977" s="204"/>
      <c r="I1977" s="217" t="s">
        <v>87</v>
      </c>
      <c r="J1977" s="218"/>
      <c r="K1977" s="219" t="s">
        <v>88</v>
      </c>
      <c r="L1977" s="220"/>
      <c r="M1977" s="23"/>
      <c r="N1977" s="213" t="s">
        <v>57</v>
      </c>
      <c r="O1977" s="214"/>
      <c r="P1977" s="215" t="s">
        <v>58</v>
      </c>
      <c r="Q1977" s="216"/>
      <c r="R1977" s="23"/>
      <c r="S1977" s="217" t="s">
        <v>59</v>
      </c>
      <c r="T1977" s="218"/>
      <c r="U1977" s="219" t="s">
        <v>60</v>
      </c>
      <c r="V1977" s="220"/>
      <c r="W1977" s="22"/>
      <c r="X1977" s="213" t="s">
        <v>61</v>
      </c>
      <c r="Y1977" s="214"/>
      <c r="Z1977" s="215" t="s">
        <v>62</v>
      </c>
      <c r="AA1977" s="216"/>
      <c r="AB1977" s="22"/>
      <c r="AC1977" s="217" t="s">
        <v>63</v>
      </c>
      <c r="AD1977" s="218"/>
      <c r="AE1977" s="219" t="s">
        <v>89</v>
      </c>
      <c r="AF1977" s="220"/>
      <c r="AG1977" s="22"/>
      <c r="AH1977" s="213" t="s">
        <v>64</v>
      </c>
      <c r="AI1977" s="214"/>
      <c r="AJ1977" s="215" t="s">
        <v>65</v>
      </c>
      <c r="AK1977" s="216"/>
      <c r="AL1977" s="22"/>
      <c r="AM1977" s="25" t="s">
        <v>2</v>
      </c>
      <c r="AO1977" s="132" t="s">
        <v>41</v>
      </c>
      <c r="AQ1977" s="32"/>
      <c r="AR1977" s="32"/>
      <c r="AS1977" s="32"/>
      <c r="AT1977" s="32"/>
    </row>
    <row r="1978" spans="2:46" ht="18.649999999999999" customHeight="1" thickTop="1" thickBot="1">
      <c r="B1978" s="36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9">
        <f t="shared" ref="L1978" si="8941">IF(0=(1-$J$9*$K$9*$B1978^2),10^14,$B1978*$K$9/(1-$J$9*$K$9*$B1978^2))</f>
        <v>-0.64645640328526777</v>
      </c>
      <c r="N1978" s="1">
        <f t="shared" ref="N1978" si="8942">D1978*I1978+F1978*I1981-E1978*J1978-G1978*J1981</f>
        <v>1</v>
      </c>
      <c r="O1978" s="9">
        <f t="shared" ref="O1978" si="8943">(D1978*J1978+E1978*I1978+F1978*J1981+G1978*I1981)</f>
        <v>0</v>
      </c>
      <c r="P1978" s="2">
        <f t="shared" ref="P1978" si="8944">D1978*K1978+F1978*K1981-E1978*L1978-G1978*L1981</f>
        <v>0</v>
      </c>
      <c r="Q1978" s="8">
        <f t="shared" ref="Q1978" si="8945">(D1978*L1978+E1978*K1978+F1978*L1981+G1978*K1981)</f>
        <v>-0.64645640328526777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8946">N1978*S1978+P1978*S1981-O1978*T1978-Q1978*T1981</f>
        <v>5.4247234738372425</v>
      </c>
      <c r="Y1978" s="9">
        <f t="shared" ref="Y1978" si="8947">(N1978*T1978+O1978*S1978+P1978*T1981+Q1978*S1981)</f>
        <v>0</v>
      </c>
      <c r="Z1978" s="2">
        <f t="shared" ref="Z1978" si="8948">N1978*U1978+P1978*U1981-O1978*V1978-Q1978*V1981</f>
        <v>0</v>
      </c>
      <c r="AA1978" s="8">
        <f t="shared" ref="AA1978" si="8949">(N1978*V1978+O1978*U1978+P1978*V1981+Q1978*U1981)</f>
        <v>-0.64645640328526777</v>
      </c>
      <c r="AB1978" s="22"/>
      <c r="AC1978" s="1">
        <v>1</v>
      </c>
      <c r="AD1978" s="9">
        <v>0</v>
      </c>
      <c r="AE1978" s="2">
        <v>0</v>
      </c>
      <c r="AF1978" s="9">
        <f t="shared" ref="AF1978" si="8950">$B1978*$AE$9</f>
        <v>4.5885053999999998</v>
      </c>
      <c r="AH1978" s="1">
        <f t="shared" ref="AH1978" si="8951">X1978*AC1978+Z1978*AC1981-Y1978*AD1978-AA1978*AD1981</f>
        <v>5.4247234738372425</v>
      </c>
      <c r="AI1978" s="9">
        <f t="shared" ref="AI1978" si="8952">(X1978*AD1978+Y1978*AC1978+Z1978*AD1981+AA1978*AC1981)</f>
        <v>0</v>
      </c>
      <c r="AJ1978" s="2">
        <f t="shared" ref="AJ1978" si="8953">X1978*AE1978+Z1978*AE1981-Y1978*AF1978-AA1978*AF1981</f>
        <v>0</v>
      </c>
      <c r="AK1978" s="8">
        <f t="shared" ref="AK1978" si="8954">(X1978*AF1978+Y1978*AE1978+Z1978*AF1981+AA1978*AE1981)</f>
        <v>24.24491654992368</v>
      </c>
      <c r="AM1978" s="26">
        <f t="shared" ref="AM1978" si="8955">20*LOG((2*$AH$9)/(($AH$9*AH1978+AJ1978+$AH$9*AH1981+AJ1981)^2+($AH$9*AI1978+AK1978+$AH$9*AI1981+AK1981)^2)^0.5)</f>
        <v>-35.088205447828614</v>
      </c>
      <c r="AO1978" s="133">
        <f t="shared" ref="AO1978" si="8956">((AI1978^2+AJ1978^2+AK1978^2+AL1978^2)/(AI1981^2+AJ1981^2+AK1981^2+AL1981^2))^0.5</f>
        <v>0.21870332846935966</v>
      </c>
      <c r="AP1978" s="13"/>
      <c r="AQ1978" s="32"/>
      <c r="AR1978" s="32"/>
      <c r="AS1978" s="32"/>
      <c r="AT1978" s="32"/>
    </row>
    <row r="1979" spans="2:46" ht="18.649999999999999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O1979" s="134"/>
      <c r="AP1979" s="33"/>
      <c r="AQ1979" s="32"/>
      <c r="AR1979" s="32"/>
      <c r="AS1979" s="32"/>
      <c r="AT1979" s="32"/>
    </row>
    <row r="1980" spans="2:46" ht="18.649999999999999" customHeight="1" thickBot="1">
      <c r="D1980" s="209" t="s">
        <v>66</v>
      </c>
      <c r="E1980" s="210"/>
      <c r="F1980" s="211" t="s">
        <v>67</v>
      </c>
      <c r="G1980" s="212"/>
      <c r="H1980" s="204"/>
      <c r="I1980" s="209" t="s">
        <v>68</v>
      </c>
      <c r="J1980" s="210"/>
      <c r="K1980" s="211" t="s">
        <v>69</v>
      </c>
      <c r="L1980" s="212"/>
      <c r="N1980" s="213" t="s">
        <v>70</v>
      </c>
      <c r="O1980" s="214"/>
      <c r="P1980" s="215" t="s">
        <v>71</v>
      </c>
      <c r="Q1980" s="216"/>
      <c r="S1980" s="209" t="s">
        <v>72</v>
      </c>
      <c r="T1980" s="210"/>
      <c r="U1980" s="211" t="s">
        <v>73</v>
      </c>
      <c r="V1980" s="212"/>
      <c r="W1980" s="22"/>
      <c r="X1980" s="213" t="s">
        <v>74</v>
      </c>
      <c r="Y1980" s="214"/>
      <c r="Z1980" s="215" t="s">
        <v>75</v>
      </c>
      <c r="AA1980" s="216"/>
      <c r="AB1980" s="22"/>
      <c r="AC1980" s="209" t="s">
        <v>76</v>
      </c>
      <c r="AD1980" s="210"/>
      <c r="AE1980" s="211" t="s">
        <v>77</v>
      </c>
      <c r="AF1980" s="212"/>
      <c r="AG1980" s="22"/>
      <c r="AH1980" s="213" t="s">
        <v>78</v>
      </c>
      <c r="AI1980" s="214"/>
      <c r="AJ1980" s="215" t="s">
        <v>79</v>
      </c>
      <c r="AK1980" s="216"/>
      <c r="AL1980" s="22"/>
      <c r="AM1980" s="44" t="s">
        <v>6</v>
      </c>
      <c r="AO1980" s="135" t="s">
        <v>42</v>
      </c>
      <c r="AP1980" s="33"/>
      <c r="AQ1980" s="32"/>
      <c r="AR1980" s="32"/>
      <c r="AS1980" s="32"/>
      <c r="AT1980" s="32"/>
    </row>
    <row r="1981" spans="2:46" ht="18.649999999999999" customHeight="1" thickTop="1" thickBot="1">
      <c r="D1981" s="1">
        <v>0</v>
      </c>
      <c r="E1981" s="8">
        <f t="shared" ref="E1981" si="8957">$E$9*$B1978</f>
        <v>3.2075786000000002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8958">D1981*I1978+F1981*I1981-E1981*J1978-G1981*J1981</f>
        <v>0</v>
      </c>
      <c r="O1981" s="9">
        <f t="shared" ref="O1981" si="8959">(D1981*J1978+E1981*I1978+F1981*J1981+G1981*I1981)</f>
        <v>3.2075786000000002</v>
      </c>
      <c r="P1981" s="2">
        <f t="shared" ref="P1981" si="8960">D1981*K1978+F1981*K1981-E1981*L1978-G1981*L1981</f>
        <v>3.0735597250107949</v>
      </c>
      <c r="Q1981" s="8">
        <f t="shared" ref="Q1981" si="8961">(D1981*L1978+E1981*K1978+F1981*L1981+G1981*K1981)</f>
        <v>0</v>
      </c>
      <c r="S1981" s="1">
        <v>0</v>
      </c>
      <c r="T1981" s="8">
        <f t="shared" ref="T1981" si="8962">$T$9*$B1978</f>
        <v>6.8445814</v>
      </c>
      <c r="U1981" s="2">
        <v>1</v>
      </c>
      <c r="V1981" s="8">
        <v>0</v>
      </c>
      <c r="X1981" s="1">
        <f t="shared" ref="X1981" si="8963">N1981*S1978+P1981*S1981-O1981*T1978-Q1981*T1981</f>
        <v>0</v>
      </c>
      <c r="Y1981" s="9">
        <f t="shared" ref="Y1981" si="8964">(N1981*T1978+O1981*S1978+P1981*T1981+Q1981*S1981)</f>
        <v>24.244808325598004</v>
      </c>
      <c r="Z1981" s="2">
        <f t="shared" ref="Z1981" si="8965">N1981*U1978+P1981*U1981-O1981*V1978-Q1981*V1981</f>
        <v>3.0735597250107949</v>
      </c>
      <c r="AA1981" s="8">
        <f t="shared" ref="AA1981" si="8966">(N1981*V1978+O1981*U1978+P1981*V1981+Q1981*U1981)</f>
        <v>0</v>
      </c>
      <c r="AB1981" s="22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8967">X1981*AC1978+Z1981*AC1981-Y1981*AD1978-AA1981*AD1981</f>
        <v>0</v>
      </c>
      <c r="AI1981" s="9">
        <f t="shared" ref="AI1981" si="8968">(X1981*AD1978+Y1981*AC1978+Z1981*AD1981+AA1981*AC1981)</f>
        <v>24.244808325598004</v>
      </c>
      <c r="AJ1981" s="2">
        <f t="shared" ref="AJ1981" si="8969">X1981*AE1978+Z1981*AE1981-Y1981*AF1978-AA1981*AF1981</f>
        <v>-108.1738741989606</v>
      </c>
      <c r="AK1981" s="8">
        <f t="shared" ref="AK1981" si="8970">(X1981*AF1978+Y1981*AE1978+Z1981*AF1981+AA1981*AE1981)</f>
        <v>0</v>
      </c>
      <c r="AM1981" s="45">
        <f t="shared" ref="AM1981" si="8971">(180/PI())*ATAN(-1*(($AH$9*AJ1978+AL1978+$AH$9*AJ1981+AL1981)/($AH$9*AI1978+AK1978+$AH$9*AI1981+AK1981)))</f>
        <v>65.855345338810764</v>
      </c>
      <c r="AO1981" s="206">
        <f t="shared" ref="AO1981" si="8972">20*LOG(((($AH$9*AH1978+AJ1978-$AH$9*AH1981-AJ1981)^2+($AH$9*AI1978+AK1978-$AH$9*AI1981-AK1981)^2)/(($AH$9*AH1978+AJ1978+$AH$9*AH1981+AJ1981)^2+($AH$9*AI1978+AK1978+$AH$9*AI1981+AK1981)^2))^0.5)</f>
        <v>-1.3459566192233841E-3</v>
      </c>
      <c r="AP1981" s="33"/>
      <c r="AQ1981" s="32"/>
      <c r="AR1981" s="32"/>
      <c r="AS1981" s="32"/>
      <c r="AT1981" s="32"/>
    </row>
    <row r="1982" spans="2:46" ht="18.649999999999999" customHeight="1">
      <c r="AO1982" s="33"/>
      <c r="AP1982" s="33"/>
    </row>
    <row r="1983" spans="2:46" ht="18.649999999999999" customHeight="1" thickBot="1">
      <c r="D1983" s="22" t="s">
        <v>80</v>
      </c>
      <c r="E1983" s="22"/>
      <c r="F1983" s="22"/>
      <c r="G1983" s="22"/>
      <c r="H1983" s="22"/>
      <c r="I1983" s="22" t="s">
        <v>81</v>
      </c>
      <c r="J1983" s="22"/>
      <c r="K1983" s="22"/>
      <c r="L1983" s="22"/>
      <c r="M1983" s="23"/>
      <c r="N1983" s="23"/>
      <c r="O1983" s="24" t="s">
        <v>82</v>
      </c>
      <c r="P1983" s="23"/>
      <c r="Q1983" s="23"/>
      <c r="R1983" s="23"/>
      <c r="S1983" s="22"/>
      <c r="T1983" s="22" t="s">
        <v>83</v>
      </c>
      <c r="U1983" s="23"/>
      <c r="V1983" s="23"/>
      <c r="W1983" s="23"/>
      <c r="X1983" s="23"/>
      <c r="Y1983" s="24" t="s">
        <v>84</v>
      </c>
      <c r="Z1983" s="23"/>
      <c r="AA1983" s="23"/>
      <c r="AB1983" s="23"/>
      <c r="AC1983" s="24" t="s">
        <v>85</v>
      </c>
      <c r="AD1983" s="22"/>
      <c r="AE1983" s="22"/>
      <c r="AF1983" s="22"/>
      <c r="AG1983" s="22"/>
      <c r="AH1983" s="23"/>
      <c r="AI1983" s="24" t="s">
        <v>86</v>
      </c>
      <c r="AJ1983" s="23"/>
      <c r="AK1983" s="23"/>
      <c r="AL1983" s="22"/>
    </row>
    <row r="1984" spans="2:46" ht="18.649999999999999" customHeight="1" thickBot="1">
      <c r="B1984" s="11"/>
      <c r="D1984" s="217" t="s">
        <v>55</v>
      </c>
      <c r="E1984" s="218"/>
      <c r="F1984" s="219" t="s">
        <v>56</v>
      </c>
      <c r="G1984" s="220"/>
      <c r="H1984" s="204"/>
      <c r="I1984" s="217" t="s">
        <v>87</v>
      </c>
      <c r="J1984" s="218"/>
      <c r="K1984" s="219" t="s">
        <v>88</v>
      </c>
      <c r="L1984" s="220"/>
      <c r="M1984" s="23"/>
      <c r="N1984" s="213" t="s">
        <v>57</v>
      </c>
      <c r="O1984" s="214"/>
      <c r="P1984" s="215" t="s">
        <v>58</v>
      </c>
      <c r="Q1984" s="216"/>
      <c r="R1984" s="23"/>
      <c r="S1984" s="217" t="s">
        <v>59</v>
      </c>
      <c r="T1984" s="218"/>
      <c r="U1984" s="219" t="s">
        <v>60</v>
      </c>
      <c r="V1984" s="220"/>
      <c r="W1984" s="22"/>
      <c r="X1984" s="213" t="s">
        <v>61</v>
      </c>
      <c r="Y1984" s="214"/>
      <c r="Z1984" s="215" t="s">
        <v>62</v>
      </c>
      <c r="AA1984" s="216"/>
      <c r="AB1984" s="22"/>
      <c r="AC1984" s="217" t="s">
        <v>63</v>
      </c>
      <c r="AD1984" s="218"/>
      <c r="AE1984" s="219" t="s">
        <v>89</v>
      </c>
      <c r="AF1984" s="220"/>
      <c r="AG1984" s="22"/>
      <c r="AH1984" s="213" t="s">
        <v>64</v>
      </c>
      <c r="AI1984" s="214"/>
      <c r="AJ1984" s="215" t="s">
        <v>65</v>
      </c>
      <c r="AK1984" s="216"/>
      <c r="AL1984" s="22"/>
      <c r="AM1984" s="25" t="s">
        <v>2</v>
      </c>
      <c r="AO1984" s="132" t="s">
        <v>41</v>
      </c>
      <c r="AQ1984" s="32"/>
      <c r="AR1984" s="32"/>
      <c r="AS1984" s="32"/>
      <c r="AT1984" s="32"/>
    </row>
    <row r="1985" spans="2:46" ht="18.649999999999999" customHeight="1" thickTop="1" thickBot="1">
      <c r="B1985" s="36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9">
        <f t="shared" ref="L1985" si="8973">IF(0=(1-$J$9*$K$9*$B1985^2),10^14,$B1985*$K$9/(1-$J$9*$K$9*$B1985^2))</f>
        <v>-0.64364478499174793</v>
      </c>
      <c r="N1985" s="1">
        <f t="shared" ref="N1985" si="8974">D1985*I1985+F1985*I1988-E1985*J1985-G1985*J1988</f>
        <v>1</v>
      </c>
      <c r="O1985" s="9">
        <f t="shared" ref="O1985" si="8975">(D1985*J1985+E1985*I1985+F1985*J1988+G1985*I1988)</f>
        <v>0</v>
      </c>
      <c r="P1985" s="2">
        <f t="shared" ref="P1985" si="8976">D1985*K1985+F1985*K1988-E1985*L1985-G1985*L1988</f>
        <v>0</v>
      </c>
      <c r="Q1985" s="8">
        <f t="shared" ref="Q1985" si="8977">(D1985*L1985+E1985*K1985+F1985*L1988+G1985*K1988)</f>
        <v>-0.64364478499174793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8978">N1985*S1985+P1985*S1988-O1985*T1985-Q1985*T1988</f>
        <v>5.4210461876023706</v>
      </c>
      <c r="Y1985" s="9">
        <f t="shared" ref="Y1985" si="8979">(N1985*T1985+O1985*S1985+P1985*T1988+Q1985*S1988)</f>
        <v>0</v>
      </c>
      <c r="Z1985" s="2">
        <f t="shared" ref="Z1985" si="8980">N1985*U1985+P1985*U1988-O1985*V1985-Q1985*V1988</f>
        <v>0</v>
      </c>
      <c r="AA1985" s="8">
        <f t="shared" ref="AA1985" si="8981">(N1985*V1985+O1985*U1985+P1985*V1988+Q1985*U1988)</f>
        <v>-0.64364478499174793</v>
      </c>
      <c r="AB1985" s="22"/>
      <c r="AC1985" s="1">
        <v>1</v>
      </c>
      <c r="AD1985" s="9">
        <v>0</v>
      </c>
      <c r="AE1985" s="2">
        <v>0</v>
      </c>
      <c r="AF1985" s="9">
        <f t="shared" ref="AF1985" si="8982">$B1985*$AE$9</f>
        <v>4.6047191999999999</v>
      </c>
      <c r="AH1985" s="1">
        <f t="shared" ref="AH1985" si="8983">X1985*AC1985+Z1985*AC1988-Y1985*AD1985-AA1985*AD1988</f>
        <v>5.4210461876023706</v>
      </c>
      <c r="AI1985" s="9">
        <f t="shared" ref="AI1985" si="8984">(X1985*AD1985+Y1985*AC1985+Z1985*AD1988+AA1985*AC1988)</f>
        <v>0</v>
      </c>
      <c r="AJ1985" s="2">
        <f t="shared" ref="AJ1985" si="8985">X1985*AE1985+Z1985*AE1988-Y1985*AF1985-AA1985*AF1988</f>
        <v>0</v>
      </c>
      <c r="AK1985" s="8">
        <f t="shared" ref="AK1985" si="8986">(X1985*AF1985+Y1985*AE1985+Z1985*AF1988+AA1985*AE1988)</f>
        <v>24.318750679147691</v>
      </c>
      <c r="AM1985" s="26">
        <f t="shared" ref="AM1985" si="8987">20*LOG((2*$AH$9)/(($AH$9*AH1985+AJ1985+$AH$9*AH1988+AJ1988)^2+($AH$9*AI1985+AK1985+$AH$9*AI1988+AK1988)^2)^0.5)</f>
        <v>-35.143912309663065</v>
      </c>
      <c r="AO1985" s="133">
        <f t="shared" ref="AO1985" si="8988">((AI1985^2+AJ1985^2+AK1985^2+AL1985^2)/(AI1988^2+AJ1988^2+AK1988^2+AL1988^2))^0.5</f>
        <v>0.21792799875828286</v>
      </c>
      <c r="AP1985" s="13"/>
      <c r="AQ1985" s="32"/>
      <c r="AR1985" s="32"/>
      <c r="AS1985" s="32"/>
      <c r="AT1985" s="32"/>
    </row>
    <row r="1986" spans="2:46" ht="18.649999999999999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O1986" s="134"/>
      <c r="AP1986" s="33"/>
      <c r="AQ1986" s="32"/>
      <c r="AR1986" s="32"/>
      <c r="AS1986" s="32"/>
      <c r="AT1986" s="32"/>
    </row>
    <row r="1987" spans="2:46" ht="18.649999999999999" customHeight="1" thickBot="1">
      <c r="D1987" s="209" t="s">
        <v>66</v>
      </c>
      <c r="E1987" s="210"/>
      <c r="F1987" s="211" t="s">
        <v>67</v>
      </c>
      <c r="G1987" s="212"/>
      <c r="H1987" s="204"/>
      <c r="I1987" s="209" t="s">
        <v>68</v>
      </c>
      <c r="J1987" s="210"/>
      <c r="K1987" s="211" t="s">
        <v>69</v>
      </c>
      <c r="L1987" s="212"/>
      <c r="N1987" s="213" t="s">
        <v>70</v>
      </c>
      <c r="O1987" s="214"/>
      <c r="P1987" s="215" t="s">
        <v>71</v>
      </c>
      <c r="Q1987" s="216"/>
      <c r="S1987" s="209" t="s">
        <v>72</v>
      </c>
      <c r="T1987" s="210"/>
      <c r="U1987" s="211" t="s">
        <v>73</v>
      </c>
      <c r="V1987" s="212"/>
      <c r="W1987" s="22"/>
      <c r="X1987" s="213" t="s">
        <v>74</v>
      </c>
      <c r="Y1987" s="214"/>
      <c r="Z1987" s="215" t="s">
        <v>75</v>
      </c>
      <c r="AA1987" s="216"/>
      <c r="AB1987" s="22"/>
      <c r="AC1987" s="209" t="s">
        <v>76</v>
      </c>
      <c r="AD1987" s="210"/>
      <c r="AE1987" s="211" t="s">
        <v>77</v>
      </c>
      <c r="AF1987" s="212"/>
      <c r="AG1987" s="22"/>
      <c r="AH1987" s="213" t="s">
        <v>78</v>
      </c>
      <c r="AI1987" s="214"/>
      <c r="AJ1987" s="215" t="s">
        <v>79</v>
      </c>
      <c r="AK1987" s="216"/>
      <c r="AL1987" s="22"/>
      <c r="AM1987" s="44" t="s">
        <v>6</v>
      </c>
      <c r="AO1987" s="135" t="s">
        <v>42</v>
      </c>
      <c r="AP1987" s="33"/>
      <c r="AQ1987" s="32"/>
      <c r="AR1987" s="32"/>
      <c r="AS1987" s="32"/>
      <c r="AT1987" s="32"/>
    </row>
    <row r="1988" spans="2:46" ht="18.649999999999999" customHeight="1" thickTop="1" thickBot="1">
      <c r="D1988" s="1">
        <v>0</v>
      </c>
      <c r="E1988" s="8">
        <f t="shared" ref="E1988" si="8989">$E$9*$B1985</f>
        <v>3.2189128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8990">D1988*I1985+F1988*I1988-E1988*J1985-G1988*J1988</f>
        <v>0</v>
      </c>
      <c r="O1988" s="9">
        <f t="shared" ref="O1988" si="8991">(D1988*J1985+E1988*I1985+F1988*J1988+G1988*I1988)</f>
        <v>3.2189128</v>
      </c>
      <c r="P1988" s="2">
        <f t="shared" ref="P1988" si="8992">D1988*K1985+F1988*K1988-E1988*L1985-G1988*L1988</f>
        <v>3.0718364370631854</v>
      </c>
      <c r="Q1988" s="8">
        <f t="shared" ref="Q1988" si="8993">(D1988*L1985+E1988*K1985+F1988*L1988+G1988*K1988)</f>
        <v>0</v>
      </c>
      <c r="S1988" s="1">
        <v>0</v>
      </c>
      <c r="T1988" s="8">
        <f t="shared" ref="T1988" si="8994">$T$9*$B1985</f>
        <v>6.8687671999999997</v>
      </c>
      <c r="U1988" s="2">
        <v>1</v>
      </c>
      <c r="V1988" s="8">
        <v>0</v>
      </c>
      <c r="X1988" s="1">
        <f t="shared" ref="X1988" si="8995">N1988*S1985+P1988*S1988-O1988*T1985-Q1988*T1988</f>
        <v>0</v>
      </c>
      <c r="Y1988" s="9">
        <f t="shared" ref="Y1988" si="8996">(N1988*T1985+O1988*S1985+P1988*T1988+Q1988*S1988)</f>
        <v>24.318642162664474</v>
      </c>
      <c r="Z1988" s="2">
        <f t="shared" ref="Z1988" si="8997">N1988*U1985+P1988*U1988-O1988*V1985-Q1988*V1988</f>
        <v>3.0718364370631854</v>
      </c>
      <c r="AA1988" s="8">
        <f t="shared" ref="AA1988" si="8998">(N1988*V1985+O1988*U1985+P1988*V1988+Q1988*U1988)</f>
        <v>0</v>
      </c>
      <c r="AB1988" s="22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8999">X1988*AC1985+Z1988*AC1988-Y1988*AD1985-AA1988*AD1988</f>
        <v>0</v>
      </c>
      <c r="AI1988" s="9">
        <f t="shared" ref="AI1988" si="9000">(X1988*AD1985+Y1988*AC1985+Z1988*AD1988+AA1988*AC1988)</f>
        <v>24.318642162664474</v>
      </c>
      <c r="AJ1988" s="2">
        <f t="shared" ref="AJ1988" si="9001">X1988*AE1985+Z1988*AE1988-Y1988*AF1985-AA1988*AF1988</f>
        <v>-108.90868204728744</v>
      </c>
      <c r="AK1988" s="8">
        <f t="shared" ref="AK1988" si="9002">(X1988*AF1985+Y1988*AE1985+Z1988*AF1988+AA1988*AE1988)</f>
        <v>0</v>
      </c>
      <c r="AM1988" s="45">
        <f t="shared" ref="AM1988" si="9003">(180/PI())*ATAN(-1*(($AH$9*AJ1985+AL1985+$AH$9*AJ1988+AL1988)/($AH$9*AI1985+AK1985+$AH$9*AI1988+AK1988)))</f>
        <v>65.934998278740807</v>
      </c>
      <c r="AO1988" s="206">
        <f t="shared" ref="AO1988" si="9004">20*LOG(((($AH$9*AH1985+AJ1985-$AH$9*AH1988-AJ1988)^2+($AH$9*AI1985+AK1985-$AH$9*AI1988-AK1988)^2)/(($AH$9*AH1985+AJ1985+$AH$9*AH1988+AJ1988)^2+($AH$9*AI1985+AK1985+$AH$9*AI1988+AK1988)^2))^0.5)</f>
        <v>-1.3287996915280426E-3</v>
      </c>
      <c r="AP1988" s="33"/>
      <c r="AQ1988" s="32"/>
      <c r="AR1988" s="32"/>
      <c r="AS1988" s="32"/>
      <c r="AT1988" s="32"/>
    </row>
    <row r="1989" spans="2:46" ht="18.649999999999999" customHeight="1">
      <c r="AO1989" s="33"/>
      <c r="AP1989" s="33"/>
    </row>
    <row r="1990" spans="2:46" ht="18.649999999999999" customHeight="1" thickBot="1">
      <c r="D1990" s="22" t="s">
        <v>80</v>
      </c>
      <c r="E1990" s="22"/>
      <c r="F1990" s="22"/>
      <c r="G1990" s="22"/>
      <c r="H1990" s="22"/>
      <c r="I1990" s="22" t="s">
        <v>81</v>
      </c>
      <c r="J1990" s="22"/>
      <c r="K1990" s="22"/>
      <c r="L1990" s="22"/>
      <c r="M1990" s="23"/>
      <c r="N1990" s="23"/>
      <c r="O1990" s="24" t="s">
        <v>82</v>
      </c>
      <c r="P1990" s="23"/>
      <c r="Q1990" s="23"/>
      <c r="R1990" s="23"/>
      <c r="S1990" s="22"/>
      <c r="T1990" s="22" t="s">
        <v>83</v>
      </c>
      <c r="U1990" s="23"/>
      <c r="V1990" s="23"/>
      <c r="W1990" s="23"/>
      <c r="X1990" s="23"/>
      <c r="Y1990" s="24" t="s">
        <v>84</v>
      </c>
      <c r="Z1990" s="23"/>
      <c r="AA1990" s="23"/>
      <c r="AB1990" s="23"/>
      <c r="AC1990" s="24" t="s">
        <v>85</v>
      </c>
      <c r="AD1990" s="22"/>
      <c r="AE1990" s="22"/>
      <c r="AF1990" s="22"/>
      <c r="AG1990" s="22"/>
      <c r="AH1990" s="23"/>
      <c r="AI1990" s="24" t="s">
        <v>86</v>
      </c>
      <c r="AJ1990" s="23"/>
      <c r="AK1990" s="23"/>
      <c r="AL1990" s="22"/>
    </row>
    <row r="1991" spans="2:46" ht="18.649999999999999" customHeight="1" thickBot="1">
      <c r="B1991" s="11"/>
      <c r="D1991" s="217" t="s">
        <v>55</v>
      </c>
      <c r="E1991" s="218"/>
      <c r="F1991" s="219" t="s">
        <v>56</v>
      </c>
      <c r="G1991" s="220"/>
      <c r="H1991" s="204"/>
      <c r="I1991" s="217" t="s">
        <v>87</v>
      </c>
      <c r="J1991" s="218"/>
      <c r="K1991" s="219" t="s">
        <v>88</v>
      </c>
      <c r="L1991" s="220"/>
      <c r="M1991" s="23"/>
      <c r="N1991" s="213" t="s">
        <v>57</v>
      </c>
      <c r="O1991" s="214"/>
      <c r="P1991" s="215" t="s">
        <v>58</v>
      </c>
      <c r="Q1991" s="216"/>
      <c r="R1991" s="23"/>
      <c r="S1991" s="217" t="s">
        <v>59</v>
      </c>
      <c r="T1991" s="218"/>
      <c r="U1991" s="219" t="s">
        <v>60</v>
      </c>
      <c r="V1991" s="220"/>
      <c r="W1991" s="22"/>
      <c r="X1991" s="213" t="s">
        <v>61</v>
      </c>
      <c r="Y1991" s="214"/>
      <c r="Z1991" s="215" t="s">
        <v>62</v>
      </c>
      <c r="AA1991" s="216"/>
      <c r="AB1991" s="22"/>
      <c r="AC1991" s="217" t="s">
        <v>63</v>
      </c>
      <c r="AD1991" s="218"/>
      <c r="AE1991" s="219" t="s">
        <v>89</v>
      </c>
      <c r="AF1991" s="220"/>
      <c r="AG1991" s="22"/>
      <c r="AH1991" s="213" t="s">
        <v>64</v>
      </c>
      <c r="AI1991" s="214"/>
      <c r="AJ1991" s="215" t="s">
        <v>65</v>
      </c>
      <c r="AK1991" s="216"/>
      <c r="AL1991" s="22"/>
      <c r="AM1991" s="25" t="s">
        <v>2</v>
      </c>
      <c r="AO1991" s="132" t="s">
        <v>41</v>
      </c>
      <c r="AQ1991" s="32"/>
      <c r="AR1991" s="32"/>
      <c r="AS1991" s="32"/>
      <c r="AT1991" s="32"/>
    </row>
    <row r="1992" spans="2:46" ht="18.649999999999999" customHeight="1" thickTop="1" thickBot="1">
      <c r="B1992" s="36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9">
        <f t="shared" ref="L1992" si="9005">IF(0=(1-$J$9*$K$9*$B1992^2),10^14,$B1992*$K$9/(1-$J$9*$K$9*$B1992^2))</f>
        <v>-0.64085937521492919</v>
      </c>
      <c r="N1992" s="1">
        <f t="shared" ref="N1992" si="9006">D1992*I1992+F1992*I1995-E1992*J1992-G1992*J1995</f>
        <v>1</v>
      </c>
      <c r="O1992" s="9">
        <f t="shared" ref="O1992" si="9007">(D1992*J1992+E1992*I1992+F1992*J1995+G1992*I1995)</f>
        <v>0</v>
      </c>
      <c r="P1992" s="2">
        <f t="shared" ref="P1992" si="9008">D1992*K1992+F1992*K1995-E1992*L1992-G1992*L1995</f>
        <v>0</v>
      </c>
      <c r="Q1992" s="8">
        <f t="shared" ref="Q1992" si="9009">(D1992*L1992+E1992*K1992+F1992*L1995+G1992*K1995)</f>
        <v>-0.64085937521492919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9010">N1992*S1992+P1992*S1995-O1992*T1992-Q1992*T1995</f>
        <v>5.417413552965872</v>
      </c>
      <c r="Y1992" s="9">
        <f t="shared" ref="Y1992" si="9011">(N1992*T1992+O1992*S1992+P1992*T1995+Q1992*S1995)</f>
        <v>0</v>
      </c>
      <c r="Z1992" s="2">
        <f t="shared" ref="Z1992" si="9012">N1992*U1992+P1992*U1995-O1992*V1992-Q1992*V1995</f>
        <v>0</v>
      </c>
      <c r="AA1992" s="8">
        <f t="shared" ref="AA1992" si="9013">(N1992*V1992+O1992*U1992+P1992*V1995+Q1992*U1995)</f>
        <v>-0.64085937521492919</v>
      </c>
      <c r="AB1992" s="22"/>
      <c r="AC1992" s="1">
        <v>1</v>
      </c>
      <c r="AD1992" s="9">
        <v>0</v>
      </c>
      <c r="AE1992" s="2">
        <v>0</v>
      </c>
      <c r="AF1992" s="9">
        <f t="shared" ref="AF1992" si="9014">$B1992*$AE$9</f>
        <v>4.620933</v>
      </c>
      <c r="AH1992" s="1">
        <f t="shared" ref="AH1992" si="9015">X1992*AC1992+Z1992*AC1995-Y1992*AD1992-AA1992*AD1995</f>
        <v>5.417413552965872</v>
      </c>
      <c r="AI1992" s="9">
        <f t="shared" ref="AI1992" si="9016">(X1992*AD1992+Y1992*AC1992+Z1992*AD1995+AA1992*AC1995)</f>
        <v>0</v>
      </c>
      <c r="AJ1992" s="2">
        <f t="shared" ref="AJ1992" si="9017">X1992*AE1992+Z1992*AE1995-Y1992*AF1992-AA1992*AF1995</f>
        <v>0</v>
      </c>
      <c r="AK1992" s="8">
        <f t="shared" ref="AK1992" si="9018">(X1992*AF1992+Y1992*AE1992+Z1992*AF1995+AA1992*AE1995)</f>
        <v>24.392645686332315</v>
      </c>
      <c r="AM1992" s="26">
        <f t="shared" ref="AM1992" si="9019">20*LOG((2*$AH$9)/(($AH$9*AH1992+AJ1992+$AH$9*AH1995+AJ1995)^2+($AH$9*AI1992+AK1992+$AH$9*AI1995+AK1995)^2)^0.5)</f>
        <v>-35.199467983947756</v>
      </c>
      <c r="AO1992" s="133">
        <f t="shared" ref="AO1992" si="9020">((AI1992^2+AJ1992^2+AK1992^2+AL1992^2)/(AI1995^2+AJ1995^2+AK1995^2+AL1995^2))^0.5</f>
        <v>0.21715816331388565</v>
      </c>
      <c r="AP1992" s="13"/>
      <c r="AQ1992" s="32"/>
      <c r="AR1992" s="32"/>
      <c r="AS1992" s="32"/>
      <c r="AT1992" s="32"/>
    </row>
    <row r="1993" spans="2:46" ht="18.649999999999999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O1993" s="134"/>
      <c r="AP1993" s="33"/>
      <c r="AQ1993" s="32"/>
      <c r="AR1993" s="32"/>
      <c r="AS1993" s="32"/>
      <c r="AT1993" s="32"/>
    </row>
    <row r="1994" spans="2:46" ht="18.649999999999999" customHeight="1" thickBot="1">
      <c r="D1994" s="209" t="s">
        <v>66</v>
      </c>
      <c r="E1994" s="210"/>
      <c r="F1994" s="211" t="s">
        <v>67</v>
      </c>
      <c r="G1994" s="212"/>
      <c r="H1994" s="204"/>
      <c r="I1994" s="209" t="s">
        <v>68</v>
      </c>
      <c r="J1994" s="210"/>
      <c r="K1994" s="211" t="s">
        <v>69</v>
      </c>
      <c r="L1994" s="212"/>
      <c r="N1994" s="213" t="s">
        <v>70</v>
      </c>
      <c r="O1994" s="214"/>
      <c r="P1994" s="215" t="s">
        <v>71</v>
      </c>
      <c r="Q1994" s="216"/>
      <c r="S1994" s="209" t="s">
        <v>72</v>
      </c>
      <c r="T1994" s="210"/>
      <c r="U1994" s="211" t="s">
        <v>73</v>
      </c>
      <c r="V1994" s="212"/>
      <c r="W1994" s="22"/>
      <c r="X1994" s="213" t="s">
        <v>74</v>
      </c>
      <c r="Y1994" s="214"/>
      <c r="Z1994" s="215" t="s">
        <v>75</v>
      </c>
      <c r="AA1994" s="216"/>
      <c r="AB1994" s="22"/>
      <c r="AC1994" s="209" t="s">
        <v>76</v>
      </c>
      <c r="AD1994" s="210"/>
      <c r="AE1994" s="211" t="s">
        <v>77</v>
      </c>
      <c r="AF1994" s="212"/>
      <c r="AG1994" s="22"/>
      <c r="AH1994" s="213" t="s">
        <v>78</v>
      </c>
      <c r="AI1994" s="214"/>
      <c r="AJ1994" s="215" t="s">
        <v>79</v>
      </c>
      <c r="AK1994" s="216"/>
      <c r="AL1994" s="22"/>
      <c r="AM1994" s="44" t="s">
        <v>6</v>
      </c>
      <c r="AO1994" s="135" t="s">
        <v>42</v>
      </c>
      <c r="AP1994" s="33"/>
      <c r="AQ1994" s="32"/>
      <c r="AR1994" s="32"/>
      <c r="AS1994" s="32"/>
      <c r="AT1994" s="32"/>
    </row>
    <row r="1995" spans="2:46" ht="18.649999999999999" customHeight="1" thickTop="1" thickBot="1">
      <c r="D1995" s="1">
        <v>0</v>
      </c>
      <c r="E1995" s="8">
        <f t="shared" ref="E1995" si="9021">$E$9*$B1992</f>
        <v>3.2302470000000003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9022">D1995*I1992+F1995*I1995-E1995*J1992-G1995*J1995</f>
        <v>0</v>
      </c>
      <c r="O1995" s="9">
        <f t="shared" ref="O1995" si="9023">(D1995*J1992+E1995*I1992+F1995*J1995+G1995*I1995)</f>
        <v>3.2302470000000003</v>
      </c>
      <c r="P1995" s="2">
        <f t="shared" ref="P1995" si="9024">D1995*K1992+F1995*K1995-E1995*L1992-G1995*L1995</f>
        <v>3.0701340742098995</v>
      </c>
      <c r="Q1995" s="8">
        <f t="shared" ref="Q1995" si="9025">(D1995*L1992+E1995*K1992+F1995*L1995+G1995*K1995)</f>
        <v>0</v>
      </c>
      <c r="S1995" s="1">
        <v>0</v>
      </c>
      <c r="T1995" s="8">
        <f t="shared" ref="T1995" si="9026">$T$9*$B1992</f>
        <v>6.8929530000000003</v>
      </c>
      <c r="U1995" s="2">
        <v>1</v>
      </c>
      <c r="V1995" s="8">
        <v>0</v>
      </c>
      <c r="X1995" s="1">
        <f t="shared" ref="X1995" si="9027">N1995*S1992+P1995*S1995-O1995*T1992-Q1995*T1995</f>
        <v>0</v>
      </c>
      <c r="Y1995" s="9">
        <f t="shared" ref="Y1995" si="9028">(N1995*T1992+O1995*S1992+P1995*T1995+Q1995*S1995)</f>
        <v>24.39253687722735</v>
      </c>
      <c r="Z1995" s="2">
        <f t="shared" ref="Z1995" si="9029">N1995*U1992+P1995*U1995-O1995*V1992-Q1995*V1995</f>
        <v>3.0701340742098995</v>
      </c>
      <c r="AA1995" s="8">
        <f t="shared" ref="AA1995" si="9030">(N1995*V1992+O1995*U1992+P1995*V1995+Q1995*U1995)</f>
        <v>0</v>
      </c>
      <c r="AB1995" s="22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9031">X1995*AC1992+Z1995*AC1995-Y1995*AD1992-AA1995*AD1995</f>
        <v>0</v>
      </c>
      <c r="AI1995" s="9">
        <f t="shared" ref="AI1995" si="9032">(X1995*AD1992+Y1995*AC1992+Z1995*AD1995+AA1995*AC1995)</f>
        <v>24.39253687722735</v>
      </c>
      <c r="AJ1995" s="2">
        <f t="shared" ref="AJ1995" si="9033">X1995*AE1992+Z1995*AE1995-Y1995*AF1992-AA1995*AF1995</f>
        <v>-109.64614453548691</v>
      </c>
      <c r="AK1995" s="8">
        <f t="shared" ref="AK1995" si="9034">(X1995*AF1992+Y1995*AE1992+Z1995*AF1995+AA1995*AE1995)</f>
        <v>0</v>
      </c>
      <c r="AM1995" s="45">
        <f t="shared" ref="AM1995" si="9035">(180/PI())*ATAN(-1*(($AH$9*AJ1992+AL1992+$AH$9*AJ1995+AL1995)/($AH$9*AI1992+AK1992+$AH$9*AI1995+AK1995)))</f>
        <v>66.014142741249017</v>
      </c>
      <c r="AO1995" s="206">
        <f t="shared" ref="AO1995" si="9036">20*LOG(((($AH$9*AH1992+AJ1992-$AH$9*AH1995-AJ1995)^2+($AH$9*AI1992+AK1992-$AH$9*AI1995-AK1995)^2)/(($AH$9*AH1992+AJ1992+$AH$9*AH1995+AJ1995)^2+($AH$9*AI1992+AK1992+$AH$9*AI1995+AK1995)^2))^0.5)</f>
        <v>-1.3119071729647664E-3</v>
      </c>
      <c r="AP1995" s="33"/>
      <c r="AQ1995" s="32"/>
      <c r="AR1995" s="32"/>
      <c r="AS1995" s="32"/>
      <c r="AT1995" s="32"/>
    </row>
    <row r="1996" spans="2:46" ht="18.649999999999999" customHeight="1">
      <c r="AO1996" s="33"/>
      <c r="AP1996" s="33"/>
    </row>
    <row r="1997" spans="2:46" ht="18.649999999999999" customHeight="1" thickBot="1">
      <c r="D1997" s="22" t="s">
        <v>80</v>
      </c>
      <c r="E1997" s="22"/>
      <c r="F1997" s="22"/>
      <c r="G1997" s="22"/>
      <c r="H1997" s="22"/>
      <c r="I1997" s="22" t="s">
        <v>81</v>
      </c>
      <c r="J1997" s="22"/>
      <c r="K1997" s="22"/>
      <c r="L1997" s="22"/>
      <c r="M1997" s="23"/>
      <c r="N1997" s="23"/>
      <c r="O1997" s="24" t="s">
        <v>82</v>
      </c>
      <c r="P1997" s="23"/>
      <c r="Q1997" s="23"/>
      <c r="R1997" s="23"/>
      <c r="S1997" s="22"/>
      <c r="T1997" s="22" t="s">
        <v>83</v>
      </c>
      <c r="U1997" s="23"/>
      <c r="V1997" s="23"/>
      <c r="W1997" s="23"/>
      <c r="X1997" s="23"/>
      <c r="Y1997" s="24" t="s">
        <v>84</v>
      </c>
      <c r="Z1997" s="23"/>
      <c r="AA1997" s="23"/>
      <c r="AB1997" s="23"/>
      <c r="AC1997" s="24" t="s">
        <v>85</v>
      </c>
      <c r="AD1997" s="22"/>
      <c r="AE1997" s="22"/>
      <c r="AF1997" s="22"/>
      <c r="AG1997" s="22"/>
      <c r="AH1997" s="23"/>
      <c r="AI1997" s="24" t="s">
        <v>86</v>
      </c>
      <c r="AJ1997" s="23"/>
      <c r="AK1997" s="23"/>
      <c r="AL1997" s="22"/>
    </row>
    <row r="1998" spans="2:46" ht="18.649999999999999" customHeight="1" thickBot="1">
      <c r="B1998" s="11"/>
      <c r="D1998" s="217" t="s">
        <v>55</v>
      </c>
      <c r="E1998" s="218"/>
      <c r="F1998" s="219" t="s">
        <v>56</v>
      </c>
      <c r="G1998" s="220"/>
      <c r="H1998" s="204"/>
      <c r="I1998" s="217" t="s">
        <v>87</v>
      </c>
      <c r="J1998" s="218"/>
      <c r="K1998" s="219" t="s">
        <v>88</v>
      </c>
      <c r="L1998" s="220"/>
      <c r="M1998" s="23"/>
      <c r="N1998" s="213" t="s">
        <v>57</v>
      </c>
      <c r="O1998" s="214"/>
      <c r="P1998" s="215" t="s">
        <v>58</v>
      </c>
      <c r="Q1998" s="216"/>
      <c r="R1998" s="23"/>
      <c r="S1998" s="217" t="s">
        <v>59</v>
      </c>
      <c r="T1998" s="218"/>
      <c r="U1998" s="219" t="s">
        <v>60</v>
      </c>
      <c r="V1998" s="220"/>
      <c r="W1998" s="22"/>
      <c r="X1998" s="213" t="s">
        <v>61</v>
      </c>
      <c r="Y1998" s="214"/>
      <c r="Z1998" s="215" t="s">
        <v>62</v>
      </c>
      <c r="AA1998" s="216"/>
      <c r="AB1998" s="22"/>
      <c r="AC1998" s="217" t="s">
        <v>63</v>
      </c>
      <c r="AD1998" s="218"/>
      <c r="AE1998" s="219" t="s">
        <v>89</v>
      </c>
      <c r="AF1998" s="220"/>
      <c r="AG1998" s="22"/>
      <c r="AH1998" s="213" t="s">
        <v>64</v>
      </c>
      <c r="AI1998" s="214"/>
      <c r="AJ1998" s="215" t="s">
        <v>65</v>
      </c>
      <c r="AK1998" s="216"/>
      <c r="AL1998" s="22"/>
      <c r="AM1998" s="25" t="s">
        <v>2</v>
      </c>
      <c r="AO1998" s="132" t="s">
        <v>41</v>
      </c>
      <c r="AQ1998" s="32"/>
      <c r="AR1998" s="32"/>
      <c r="AS1998" s="32"/>
      <c r="AT1998" s="32"/>
    </row>
    <row r="1999" spans="2:46" ht="18.649999999999999" customHeight="1" thickTop="1" thickBot="1">
      <c r="B1999" s="36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9">
        <f t="shared" ref="L1999" si="9037">IF(0=(1-$J$9*$K$9*$B1999^2),10^14,$B1999*$K$9/(1-$J$9*$K$9*$B1999^2))</f>
        <v>-0.63809979173270193</v>
      </c>
      <c r="N1999" s="1">
        <f t="shared" ref="N1999" si="9038">D1999*I1999+F1999*I2002-E1999*J1999-G1999*J2002</f>
        <v>1</v>
      </c>
      <c r="O1999" s="9">
        <f t="shared" ref="O1999" si="9039">(D1999*J1999+E1999*I1999+F1999*J2002+G1999*I2002)</f>
        <v>0</v>
      </c>
      <c r="P1999" s="2">
        <f t="shared" ref="P1999" si="9040">D1999*K1999+F1999*K2002-E1999*L1999-G1999*L2002</f>
        <v>0</v>
      </c>
      <c r="Q1999" s="8">
        <f t="shared" ref="Q1999" si="9041">(D1999*L1999+E1999*K1999+F1999*L2002+G1999*K2002)</f>
        <v>-0.63809979173270193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9042">N1999*S1999+P1999*S2002-O1999*T1999-Q1999*T2002</f>
        <v>5.4138248276661916</v>
      </c>
      <c r="Y1999" s="9">
        <f t="shared" ref="Y1999" si="9043">(N1999*T1999+O1999*S1999+P1999*T2002+Q1999*S2002)</f>
        <v>0</v>
      </c>
      <c r="Z1999" s="2">
        <f t="shared" ref="Z1999" si="9044">N1999*U1999+P1999*U2002-O1999*V1999-Q1999*V2002</f>
        <v>0</v>
      </c>
      <c r="AA1999" s="8">
        <f t="shared" ref="AA1999" si="9045">(N1999*V1999+O1999*U1999+P1999*V2002+Q1999*U2002)</f>
        <v>-0.63809979173270193</v>
      </c>
      <c r="AB1999" s="22"/>
      <c r="AC1999" s="1">
        <v>1</v>
      </c>
      <c r="AD1999" s="9">
        <v>0</v>
      </c>
      <c r="AE1999" s="2">
        <v>0</v>
      </c>
      <c r="AF1999" s="9">
        <f t="shared" ref="AF1999" si="9046">$B1999*$AE$9</f>
        <v>4.6371468</v>
      </c>
      <c r="AH1999" s="1">
        <f t="shared" ref="AH1999" si="9047">X1999*AC1999+Z1999*AC2002-Y1999*AD1999-AA1999*AD2002</f>
        <v>5.4138248276661916</v>
      </c>
      <c r="AI1999" s="9">
        <f t="shared" ref="AI1999" si="9048">(X1999*AD1999+Y1999*AC1999+Z1999*AD2002+AA1999*AC2002)</f>
        <v>0</v>
      </c>
      <c r="AJ1999" s="2">
        <f t="shared" ref="AJ1999" si="9049">X1999*AE1999+Z1999*AE2002-Y1999*AF1999-AA1999*AF2002</f>
        <v>0</v>
      </c>
      <c r="AK1999" s="8">
        <f t="shared" ref="AK1999" si="9050">(X1999*AF1999+Y1999*AE1999+Z1999*AF2002+AA1999*AE2002)</f>
        <v>24.466600683640127</v>
      </c>
      <c r="AM1999" s="26">
        <f t="shared" ref="AM1999" si="9051">20*LOG((2*$AH$9)/(($AH$9*AH1999+AJ1999+$AH$9*AH2002+AJ2002)^2+($AH$9*AI1999+AK1999+$AH$9*AI2002+AK2002)^2)^0.5)</f>
        <v>-35.254872975832392</v>
      </c>
      <c r="AO1999" s="133">
        <f t="shared" ref="AO1999" si="9052">((AI1999^2+AJ1999^2+AK1999^2+AL1999^2)/(AI2002^2+AJ2002^2+AK2002^2+AL2002^2))^0.5</f>
        <v>0.21639376378693531</v>
      </c>
      <c r="AP1999" s="13"/>
      <c r="AQ1999" s="32"/>
      <c r="AR1999" s="32"/>
      <c r="AS1999" s="32"/>
      <c r="AT1999" s="32"/>
    </row>
    <row r="2000" spans="2:46" ht="18.649999999999999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O2000" s="134"/>
      <c r="AP2000" s="33"/>
      <c r="AQ2000" s="32"/>
      <c r="AR2000" s="32"/>
      <c r="AS2000" s="32"/>
      <c r="AT2000" s="32"/>
    </row>
    <row r="2001" spans="2:46" ht="18.649999999999999" customHeight="1" thickBot="1">
      <c r="D2001" s="209" t="s">
        <v>66</v>
      </c>
      <c r="E2001" s="210"/>
      <c r="F2001" s="211" t="s">
        <v>67</v>
      </c>
      <c r="G2001" s="212"/>
      <c r="H2001" s="204"/>
      <c r="I2001" s="209" t="s">
        <v>68</v>
      </c>
      <c r="J2001" s="210"/>
      <c r="K2001" s="211" t="s">
        <v>69</v>
      </c>
      <c r="L2001" s="212"/>
      <c r="N2001" s="213" t="s">
        <v>70</v>
      </c>
      <c r="O2001" s="214"/>
      <c r="P2001" s="215" t="s">
        <v>71</v>
      </c>
      <c r="Q2001" s="216"/>
      <c r="S2001" s="209" t="s">
        <v>72</v>
      </c>
      <c r="T2001" s="210"/>
      <c r="U2001" s="211" t="s">
        <v>73</v>
      </c>
      <c r="V2001" s="212"/>
      <c r="W2001" s="22"/>
      <c r="X2001" s="213" t="s">
        <v>74</v>
      </c>
      <c r="Y2001" s="214"/>
      <c r="Z2001" s="215" t="s">
        <v>75</v>
      </c>
      <c r="AA2001" s="216"/>
      <c r="AB2001" s="22"/>
      <c r="AC2001" s="209" t="s">
        <v>76</v>
      </c>
      <c r="AD2001" s="210"/>
      <c r="AE2001" s="211" t="s">
        <v>77</v>
      </c>
      <c r="AF2001" s="212"/>
      <c r="AG2001" s="22"/>
      <c r="AH2001" s="213" t="s">
        <v>78</v>
      </c>
      <c r="AI2001" s="214"/>
      <c r="AJ2001" s="215" t="s">
        <v>79</v>
      </c>
      <c r="AK2001" s="216"/>
      <c r="AL2001" s="22"/>
      <c r="AM2001" s="44" t="s">
        <v>6</v>
      </c>
      <c r="AO2001" s="135" t="s">
        <v>42</v>
      </c>
      <c r="AP2001" s="33"/>
      <c r="AQ2001" s="32"/>
      <c r="AR2001" s="32"/>
      <c r="AS2001" s="32"/>
      <c r="AT2001" s="32"/>
    </row>
    <row r="2002" spans="2:46" ht="18.649999999999999" customHeight="1" thickTop="1" thickBot="1">
      <c r="D2002" s="1">
        <v>0</v>
      </c>
      <c r="E2002" s="8">
        <f t="shared" ref="E2002" si="9053">$E$9*$B1999</f>
        <v>3.2415812000000002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9054">D2002*I1999+F2002*I2002-E2002*J1999-G2002*J2002</f>
        <v>0</v>
      </c>
      <c r="O2002" s="9">
        <f t="shared" ref="O2002" si="9055">(D2002*J1999+E2002*I1999+F2002*J2002+G2002*I2002)</f>
        <v>3.2415812000000002</v>
      </c>
      <c r="P2002" s="2">
        <f t="shared" ref="P2002" si="9056">D2002*K1999+F2002*K2002-E2002*L1999-G2002*L2002</f>
        <v>3.0684522886046421</v>
      </c>
      <c r="Q2002" s="8">
        <f t="shared" ref="Q2002" si="9057">(D2002*L1999+E2002*K1999+F2002*L2002+G2002*K2002)</f>
        <v>0</v>
      </c>
      <c r="S2002" s="1">
        <v>0</v>
      </c>
      <c r="T2002" s="8">
        <f t="shared" ref="T2002" si="9058">$T$9*$B1999</f>
        <v>6.9171387999999991</v>
      </c>
      <c r="U2002" s="2">
        <v>1</v>
      </c>
      <c r="V2002" s="8">
        <v>0</v>
      </c>
      <c r="X2002" s="1">
        <f t="shared" ref="X2002" si="9059">N2002*S1999+P2002*S2002-O2002*T1999-Q2002*T2002</f>
        <v>0</v>
      </c>
      <c r="Y2002" s="9">
        <f t="shared" ref="Y2002" si="9060">(N2002*T1999+O2002*S1999+P2002*T2002+Q2002*S2002)</f>
        <v>24.466491581455966</v>
      </c>
      <c r="Z2002" s="2">
        <f t="shared" ref="Z2002" si="9061">N2002*U1999+P2002*U2002-O2002*V1999-Q2002*V2002</f>
        <v>3.0684522886046421</v>
      </c>
      <c r="AA2002" s="8">
        <f t="shared" ref="AA2002" si="9062">(N2002*V1999+O2002*U1999+P2002*V2002+Q2002*U2002)</f>
        <v>0</v>
      </c>
      <c r="AB2002" s="22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9063">X2002*AC1999+Z2002*AC2002-Y2002*AD1999-AA2002*AD2002</f>
        <v>0</v>
      </c>
      <c r="AI2002" s="9">
        <f t="shared" ref="AI2002" si="9064">(X2002*AD1999+Y2002*AC1999+Z2002*AD2002+AA2002*AC2002)</f>
        <v>24.466491581455966</v>
      </c>
      <c r="AJ2002" s="2">
        <f t="shared" ref="AJ2002" si="9065">X2002*AE1999+Z2002*AE2002-Y2002*AF1999-AA2002*AF2002</f>
        <v>-110.38626085557082</v>
      </c>
      <c r="AK2002" s="8">
        <f t="shared" ref="AK2002" si="9066">(X2002*AF1999+Y2002*AE1999+Z2002*AF2002+AA2002*AE2002)</f>
        <v>0</v>
      </c>
      <c r="AM2002" s="45">
        <f t="shared" ref="AM2002" si="9067">(180/PI())*ATAN(-1*(($AH$9*AJ1999+AL1999+$AH$9*AJ2002+AL2002)/($AH$9*AI1999+AK1999+$AH$9*AI2002+AK2002)))</f>
        <v>66.092783446379357</v>
      </c>
      <c r="AO2002" s="206">
        <f t="shared" ref="AO2002" si="9068">20*LOG(((($AH$9*AH1999+AJ1999-$AH$9*AH2002-AJ2002)^2+($AH$9*AI1999+AK1999-$AH$9*AI2002-AK2002)^2)/(($AH$9*AH1999+AJ1999+$AH$9*AH2002+AJ2002)^2+($AH$9*AI1999+AK1999+$AH$9*AI2002+AK2002)^2))^0.5)</f>
        <v>-1.2952743811456117E-3</v>
      </c>
      <c r="AP2002" s="33"/>
      <c r="AQ2002" s="32"/>
      <c r="AR2002" s="32"/>
      <c r="AS2002" s="32"/>
      <c r="AT2002" s="32"/>
    </row>
    <row r="2003" spans="2:46" ht="18.649999999999999" customHeight="1">
      <c r="AO2003" s="33"/>
      <c r="AP2003" s="33"/>
    </row>
    <row r="2004" spans="2:46" ht="18.649999999999999" customHeight="1" thickBot="1">
      <c r="D2004" s="22" t="s">
        <v>80</v>
      </c>
      <c r="E2004" s="22"/>
      <c r="F2004" s="22"/>
      <c r="G2004" s="22"/>
      <c r="H2004" s="22"/>
      <c r="I2004" s="22" t="s">
        <v>81</v>
      </c>
      <c r="J2004" s="22"/>
      <c r="K2004" s="22"/>
      <c r="L2004" s="22"/>
      <c r="M2004" s="23"/>
      <c r="N2004" s="23"/>
      <c r="O2004" s="24" t="s">
        <v>82</v>
      </c>
      <c r="P2004" s="23"/>
      <c r="Q2004" s="23"/>
      <c r="R2004" s="23"/>
      <c r="S2004" s="22"/>
      <c r="T2004" s="22" t="s">
        <v>83</v>
      </c>
      <c r="U2004" s="23"/>
      <c r="V2004" s="23"/>
      <c r="W2004" s="23"/>
      <c r="X2004" s="23"/>
      <c r="Y2004" s="24" t="s">
        <v>84</v>
      </c>
      <c r="Z2004" s="23"/>
      <c r="AA2004" s="23"/>
      <c r="AB2004" s="23"/>
      <c r="AC2004" s="24" t="s">
        <v>85</v>
      </c>
      <c r="AD2004" s="22"/>
      <c r="AE2004" s="22"/>
      <c r="AF2004" s="22"/>
      <c r="AG2004" s="22"/>
      <c r="AH2004" s="23"/>
      <c r="AI2004" s="24" t="s">
        <v>86</v>
      </c>
      <c r="AJ2004" s="23"/>
      <c r="AK2004" s="23"/>
      <c r="AL2004" s="22"/>
    </row>
    <row r="2005" spans="2:46" ht="18.649999999999999" customHeight="1" thickBot="1">
      <c r="B2005" s="11"/>
      <c r="D2005" s="217" t="s">
        <v>55</v>
      </c>
      <c r="E2005" s="218"/>
      <c r="F2005" s="219" t="s">
        <v>56</v>
      </c>
      <c r="G2005" s="220"/>
      <c r="H2005" s="204"/>
      <c r="I2005" s="217" t="s">
        <v>87</v>
      </c>
      <c r="J2005" s="218"/>
      <c r="K2005" s="219" t="s">
        <v>88</v>
      </c>
      <c r="L2005" s="220"/>
      <c r="M2005" s="23"/>
      <c r="N2005" s="213" t="s">
        <v>57</v>
      </c>
      <c r="O2005" s="214"/>
      <c r="P2005" s="215" t="s">
        <v>58</v>
      </c>
      <c r="Q2005" s="216"/>
      <c r="R2005" s="23"/>
      <c r="S2005" s="217" t="s">
        <v>59</v>
      </c>
      <c r="T2005" s="218"/>
      <c r="U2005" s="219" t="s">
        <v>60</v>
      </c>
      <c r="V2005" s="220"/>
      <c r="W2005" s="22"/>
      <c r="X2005" s="213" t="s">
        <v>61</v>
      </c>
      <c r="Y2005" s="214"/>
      <c r="Z2005" s="215" t="s">
        <v>62</v>
      </c>
      <c r="AA2005" s="216"/>
      <c r="AB2005" s="22"/>
      <c r="AC2005" s="217" t="s">
        <v>63</v>
      </c>
      <c r="AD2005" s="218"/>
      <c r="AE2005" s="219" t="s">
        <v>89</v>
      </c>
      <c r="AF2005" s="220"/>
      <c r="AG2005" s="22"/>
      <c r="AH2005" s="213" t="s">
        <v>64</v>
      </c>
      <c r="AI2005" s="214"/>
      <c r="AJ2005" s="215" t="s">
        <v>65</v>
      </c>
      <c r="AK2005" s="216"/>
      <c r="AL2005" s="22"/>
      <c r="AM2005" s="25" t="s">
        <v>2</v>
      </c>
      <c r="AO2005" s="132" t="s">
        <v>41</v>
      </c>
      <c r="AQ2005" s="32"/>
      <c r="AR2005" s="32"/>
      <c r="AS2005" s="32"/>
      <c r="AT2005" s="32"/>
    </row>
    <row r="2006" spans="2:46" ht="18.649999999999999" customHeight="1" thickTop="1" thickBot="1">
      <c r="B2006" s="36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9">
        <f t="shared" ref="L2006" si="9069">IF(0=(1-$J$9*$K$9*$B2006^2),10^14,$B2006*$K$9/(1-$J$9*$K$9*$B2006^2))</f>
        <v>-0.6353656599222125</v>
      </c>
      <c r="N2006" s="1">
        <f t="shared" ref="N2006" si="9070">D2006*I2006+F2006*I2009-E2006*J2006-G2006*J2009</f>
        <v>1</v>
      </c>
      <c r="O2006" s="9">
        <f t="shared" ref="O2006" si="9071">(D2006*J2006+E2006*I2006+F2006*J2009+G2006*I2009)</f>
        <v>0</v>
      </c>
      <c r="P2006" s="2">
        <f t="shared" ref="P2006" si="9072">D2006*K2006+F2006*K2009-E2006*L2006-G2006*L2009</f>
        <v>0</v>
      </c>
      <c r="Q2006" s="8">
        <f t="shared" ref="Q2006" si="9073">(D2006*L2006+E2006*K2006+F2006*L2009+G2006*K2009)</f>
        <v>-0.6353656599222125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9074">N2006*S2006+P2006*S2009-O2006*T2006-Q2006*T2009</f>
        <v>5.4102792852132877</v>
      </c>
      <c r="Y2006" s="9">
        <f t="shared" ref="Y2006" si="9075">(N2006*T2006+O2006*S2006+P2006*T2009+Q2006*S2009)</f>
        <v>0</v>
      </c>
      <c r="Z2006" s="2">
        <f t="shared" ref="Z2006" si="9076">N2006*U2006+P2006*U2009-O2006*V2006-Q2006*V2009</f>
        <v>0</v>
      </c>
      <c r="AA2006" s="8">
        <f t="shared" ref="AA2006" si="9077">(N2006*V2006+O2006*U2006+P2006*V2009+Q2006*U2009)</f>
        <v>-0.6353656599222125</v>
      </c>
      <c r="AB2006" s="22"/>
      <c r="AC2006" s="1">
        <v>1</v>
      </c>
      <c r="AD2006" s="9">
        <v>0</v>
      </c>
      <c r="AE2006" s="2">
        <v>0</v>
      </c>
      <c r="AF2006" s="9">
        <f t="shared" ref="AF2006" si="9078">$B2006*$AE$9</f>
        <v>4.6533606000000001</v>
      </c>
      <c r="AH2006" s="1">
        <f t="shared" ref="AH2006" si="9079">X2006*AC2006+Z2006*AC2009-Y2006*AD2006-AA2006*AD2009</f>
        <v>5.4102792852132877</v>
      </c>
      <c r="AI2006" s="9">
        <f t="shared" ref="AI2006" si="9080">(X2006*AD2006+Y2006*AC2006+Z2006*AD2009+AA2006*AC2009)</f>
        <v>0</v>
      </c>
      <c r="AJ2006" s="2">
        <f t="shared" ref="AJ2006" si="9081">X2006*AE2006+Z2006*AE2009-Y2006*AF2006-AA2006*AF2009</f>
        <v>0</v>
      </c>
      <c r="AK2006" s="8">
        <f t="shared" ref="AK2006" si="9082">(X2006*AF2006+Y2006*AE2006+Z2006*AF2009+AA2006*AE2009)</f>
        <v>24.540614800885464</v>
      </c>
      <c r="AM2006" s="26">
        <f t="shared" ref="AM2006" si="9083">20*LOG((2*$AH$9)/(($AH$9*AH2006+AJ2006+$AH$9*AH2009+AJ2009)^2+($AH$9*AI2006+AK2006+$AH$9*AI2009+AK2009)^2)^0.5)</f>
        <v>-35.310127794589661</v>
      </c>
      <c r="AO2006" s="133">
        <f t="shared" ref="AO2006" si="9084">((AI2006^2+AJ2006^2+AK2006^2+AL2006^2)/(AI2009^2+AJ2009^2+AK2009^2+AL2009^2))^0.5</f>
        <v>0.21563474265339097</v>
      </c>
      <c r="AP2006" s="13"/>
      <c r="AQ2006" s="32"/>
      <c r="AR2006" s="32"/>
      <c r="AS2006" s="32"/>
      <c r="AT2006" s="32"/>
    </row>
    <row r="2007" spans="2:46" ht="18.649999999999999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O2007" s="134"/>
      <c r="AP2007" s="33"/>
      <c r="AQ2007" s="32"/>
      <c r="AR2007" s="32"/>
      <c r="AS2007" s="32"/>
      <c r="AT2007" s="32"/>
    </row>
    <row r="2008" spans="2:46" ht="18.649999999999999" customHeight="1" thickBot="1">
      <c r="D2008" s="209" t="s">
        <v>66</v>
      </c>
      <c r="E2008" s="210"/>
      <c r="F2008" s="211" t="s">
        <v>67</v>
      </c>
      <c r="G2008" s="212"/>
      <c r="H2008" s="204"/>
      <c r="I2008" s="209" t="s">
        <v>68</v>
      </c>
      <c r="J2008" s="210"/>
      <c r="K2008" s="211" t="s">
        <v>69</v>
      </c>
      <c r="L2008" s="212"/>
      <c r="N2008" s="213" t="s">
        <v>70</v>
      </c>
      <c r="O2008" s="214"/>
      <c r="P2008" s="215" t="s">
        <v>71</v>
      </c>
      <c r="Q2008" s="216"/>
      <c r="S2008" s="209" t="s">
        <v>72</v>
      </c>
      <c r="T2008" s="210"/>
      <c r="U2008" s="211" t="s">
        <v>73</v>
      </c>
      <c r="V2008" s="212"/>
      <c r="W2008" s="22"/>
      <c r="X2008" s="213" t="s">
        <v>74</v>
      </c>
      <c r="Y2008" s="214"/>
      <c r="Z2008" s="215" t="s">
        <v>75</v>
      </c>
      <c r="AA2008" s="216"/>
      <c r="AB2008" s="22"/>
      <c r="AC2008" s="209" t="s">
        <v>76</v>
      </c>
      <c r="AD2008" s="210"/>
      <c r="AE2008" s="211" t="s">
        <v>77</v>
      </c>
      <c r="AF2008" s="212"/>
      <c r="AG2008" s="22"/>
      <c r="AH2008" s="213" t="s">
        <v>78</v>
      </c>
      <c r="AI2008" s="214"/>
      <c r="AJ2008" s="215" t="s">
        <v>79</v>
      </c>
      <c r="AK2008" s="216"/>
      <c r="AL2008" s="22"/>
      <c r="AM2008" s="44" t="s">
        <v>6</v>
      </c>
      <c r="AO2008" s="135" t="s">
        <v>42</v>
      </c>
      <c r="AP2008" s="33"/>
      <c r="AQ2008" s="32"/>
      <c r="AR2008" s="32"/>
      <c r="AS2008" s="32"/>
      <c r="AT2008" s="32"/>
    </row>
    <row r="2009" spans="2:46" ht="18.649999999999999" customHeight="1" thickTop="1" thickBot="1">
      <c r="D2009" s="1">
        <v>0</v>
      </c>
      <c r="E2009" s="8">
        <f t="shared" ref="E2009" si="9085">$E$9*$B2006</f>
        <v>3.2529154000000005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9086">D2009*I2006+F2009*I2009-E2009*J2006-G2009*J2009</f>
        <v>0</v>
      </c>
      <c r="O2009" s="9">
        <f t="shared" ref="O2009" si="9087">(D2009*J2006+E2009*I2006+F2009*J2009+G2009*I2009)</f>
        <v>3.2529154000000005</v>
      </c>
      <c r="P2009" s="2">
        <f t="shared" ref="P2009" si="9088">D2009*K2006+F2009*K2009-E2009*L2006-G2009*L2009</f>
        <v>3.0667907397921281</v>
      </c>
      <c r="Q2009" s="8">
        <f t="shared" ref="Q2009" si="9089">(D2009*L2006+E2009*K2006+F2009*L2009+G2009*K2009)</f>
        <v>0</v>
      </c>
      <c r="S2009" s="1">
        <v>0</v>
      </c>
      <c r="T2009" s="8">
        <f t="shared" ref="T2009" si="9090">$T$9*$B2006</f>
        <v>6.9413245999999997</v>
      </c>
      <c r="U2009" s="2">
        <v>1</v>
      </c>
      <c r="V2009" s="8">
        <v>0</v>
      </c>
      <c r="X2009" s="1">
        <f t="shared" ref="X2009" si="9091">N2009*S2006+P2009*S2009-O2009*T2006-Q2009*T2009</f>
        <v>0</v>
      </c>
      <c r="Y2009" s="9">
        <f t="shared" ref="Y2009" si="9092">(N2009*T2006+O2009*S2006+P2009*T2009+Q2009*S2009)</f>
        <v>24.540505405171295</v>
      </c>
      <c r="Z2009" s="2">
        <f t="shared" ref="Z2009" si="9093">N2009*U2006+P2009*U2009-O2009*V2006-Q2009*V2009</f>
        <v>3.0667907397921281</v>
      </c>
      <c r="AA2009" s="8">
        <f t="shared" ref="AA2009" si="9094">(N2009*V2006+O2009*U2006+P2009*V2009+Q2009*U2009)</f>
        <v>0</v>
      </c>
      <c r="AB2009" s="22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9095">X2009*AC2006+Z2009*AC2009-Y2009*AD2006-AA2009*AD2009</f>
        <v>0</v>
      </c>
      <c r="AI2009" s="9">
        <f t="shared" ref="AI2009" si="9096">(X2009*AD2006+Y2009*AC2006+Z2009*AD2009+AA2009*AC2009)</f>
        <v>24.540505405171295</v>
      </c>
      <c r="AJ2009" s="2">
        <f t="shared" ref="AJ2009" si="9097">X2009*AE2006+Z2009*AE2009-Y2009*AF2006-AA2009*AF2009</f>
        <v>-111.12903021671902</v>
      </c>
      <c r="AK2009" s="8">
        <f t="shared" ref="AK2009" si="9098">(X2009*AF2006+Y2009*AE2006+Z2009*AF2009+AA2009*AE2009)</f>
        <v>0</v>
      </c>
      <c r="AM2009" s="45">
        <f t="shared" ref="AM2009" si="9099">(180/PI())*ATAN(-1*(($AH$9*AJ2006+AL2006+$AH$9*AJ2009+AL2009)/($AH$9*AI2006+AK2006+$AH$9*AI2009+AK2009)))</f>
        <v>66.170925057387251</v>
      </c>
      <c r="AO2009" s="206">
        <f t="shared" ref="AO2009" si="9100">20*LOG(((($AH$9*AH2006+AJ2006-$AH$9*AH2009-AJ2009)^2+($AH$9*AI2006+AK2006-$AH$9*AI2009-AK2009)^2)/(($AH$9*AH2006+AJ2006+$AH$9*AH2009+AJ2009)^2+($AH$9*AI2006+AK2006+$AH$9*AI2009+AK2009)^2))^0.5)</f>
        <v>-1.2788967246529681E-3</v>
      </c>
      <c r="AP2009" s="33"/>
      <c r="AQ2009" s="32"/>
      <c r="AR2009" s="32"/>
      <c r="AS2009" s="32"/>
      <c r="AT2009" s="32"/>
    </row>
    <row r="2010" spans="2:46" ht="18.649999999999999" customHeight="1">
      <c r="AO2010" s="33"/>
      <c r="AP2010" s="33"/>
    </row>
    <row r="2011" spans="2:46" ht="18.649999999999999" customHeight="1" thickBot="1">
      <c r="D2011" s="22" t="s">
        <v>80</v>
      </c>
      <c r="E2011" s="22"/>
      <c r="F2011" s="22"/>
      <c r="G2011" s="22"/>
      <c r="H2011" s="22"/>
      <c r="I2011" s="22" t="s">
        <v>81</v>
      </c>
      <c r="J2011" s="22"/>
      <c r="K2011" s="22"/>
      <c r="L2011" s="22"/>
      <c r="M2011" s="23"/>
      <c r="N2011" s="23"/>
      <c r="O2011" s="24" t="s">
        <v>82</v>
      </c>
      <c r="P2011" s="23"/>
      <c r="Q2011" s="23"/>
      <c r="R2011" s="23"/>
      <c r="S2011" s="22"/>
      <c r="T2011" s="22" t="s">
        <v>83</v>
      </c>
      <c r="U2011" s="23"/>
      <c r="V2011" s="23"/>
      <c r="W2011" s="23"/>
      <c r="X2011" s="23"/>
      <c r="Y2011" s="24" t="s">
        <v>84</v>
      </c>
      <c r="Z2011" s="23"/>
      <c r="AA2011" s="23"/>
      <c r="AB2011" s="23"/>
      <c r="AC2011" s="24" t="s">
        <v>85</v>
      </c>
      <c r="AD2011" s="22"/>
      <c r="AE2011" s="22"/>
      <c r="AF2011" s="22"/>
      <c r="AG2011" s="22"/>
      <c r="AH2011" s="23"/>
      <c r="AI2011" s="24" t="s">
        <v>86</v>
      </c>
      <c r="AJ2011" s="23"/>
      <c r="AK2011" s="23"/>
      <c r="AL2011" s="22"/>
    </row>
    <row r="2012" spans="2:46" ht="18.649999999999999" customHeight="1" thickBot="1">
      <c r="B2012" s="11"/>
      <c r="D2012" s="217" t="s">
        <v>55</v>
      </c>
      <c r="E2012" s="218"/>
      <c r="F2012" s="219" t="s">
        <v>56</v>
      </c>
      <c r="G2012" s="220"/>
      <c r="H2012" s="204"/>
      <c r="I2012" s="217" t="s">
        <v>87</v>
      </c>
      <c r="J2012" s="218"/>
      <c r="K2012" s="219" t="s">
        <v>88</v>
      </c>
      <c r="L2012" s="220"/>
      <c r="M2012" s="23"/>
      <c r="N2012" s="213" t="s">
        <v>57</v>
      </c>
      <c r="O2012" s="214"/>
      <c r="P2012" s="215" t="s">
        <v>58</v>
      </c>
      <c r="Q2012" s="216"/>
      <c r="R2012" s="23"/>
      <c r="S2012" s="217" t="s">
        <v>59</v>
      </c>
      <c r="T2012" s="218"/>
      <c r="U2012" s="219" t="s">
        <v>60</v>
      </c>
      <c r="V2012" s="220"/>
      <c r="W2012" s="22"/>
      <c r="X2012" s="213" t="s">
        <v>61</v>
      </c>
      <c r="Y2012" s="214"/>
      <c r="Z2012" s="215" t="s">
        <v>62</v>
      </c>
      <c r="AA2012" s="216"/>
      <c r="AB2012" s="22"/>
      <c r="AC2012" s="217" t="s">
        <v>63</v>
      </c>
      <c r="AD2012" s="218"/>
      <c r="AE2012" s="219" t="s">
        <v>89</v>
      </c>
      <c r="AF2012" s="220"/>
      <c r="AG2012" s="22"/>
      <c r="AH2012" s="213" t="s">
        <v>64</v>
      </c>
      <c r="AI2012" s="214"/>
      <c r="AJ2012" s="215" t="s">
        <v>65</v>
      </c>
      <c r="AK2012" s="216"/>
      <c r="AL2012" s="22"/>
      <c r="AM2012" s="25" t="s">
        <v>2</v>
      </c>
      <c r="AO2012" s="132" t="s">
        <v>41</v>
      </c>
      <c r="AQ2012" s="32"/>
      <c r="AR2012" s="32"/>
      <c r="AS2012" s="32"/>
      <c r="AT2012" s="32"/>
    </row>
    <row r="2013" spans="2:46" ht="18.649999999999999" customHeight="1" thickTop="1" thickBot="1">
      <c r="B2013" s="36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9">
        <f t="shared" ref="L2013" si="9101">IF(0=(1-$J$9*$K$9*$B2013^2),10^14,$B2013*$K$9/(1-$J$9*$K$9*$B2013^2))</f>
        <v>-0.6326566125691393</v>
      </c>
      <c r="N2013" s="1">
        <f t="shared" ref="N2013" si="9102">D2013*I2013+F2013*I2016-E2013*J2013-G2013*J2016</f>
        <v>1</v>
      </c>
      <c r="O2013" s="9">
        <f t="shared" ref="O2013" si="9103">(D2013*J2013+E2013*I2013+F2013*J2016+G2013*I2016)</f>
        <v>0</v>
      </c>
      <c r="P2013" s="2">
        <f t="shared" ref="P2013" si="9104">D2013*K2013+F2013*K2016-E2013*L2013-G2013*L2016</f>
        <v>0</v>
      </c>
      <c r="Q2013" s="8">
        <f t="shared" ref="Q2013" si="9105">(D2013*L2013+E2013*K2013+F2013*L2016+G2013*K2016)</f>
        <v>-0.6326566125691393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9106">N2013*S2013+P2013*S2016-O2013*T2013-Q2013*T2016</f>
        <v>5.4067762144791098</v>
      </c>
      <c r="Y2013" s="9">
        <f t="shared" ref="Y2013" si="9107">(N2013*T2013+O2013*S2013+P2013*T2016+Q2013*S2016)</f>
        <v>0</v>
      </c>
      <c r="Z2013" s="2">
        <f t="shared" ref="Z2013" si="9108">N2013*U2013+P2013*U2016-O2013*V2013-Q2013*V2016</f>
        <v>0</v>
      </c>
      <c r="AA2013" s="8">
        <f t="shared" ref="AA2013" si="9109">(N2013*V2013+O2013*U2013+P2013*V2016+Q2013*U2016)</f>
        <v>-0.6326566125691393</v>
      </c>
      <c r="AB2013" s="22"/>
      <c r="AC2013" s="1">
        <v>1</v>
      </c>
      <c r="AD2013" s="9">
        <v>0</v>
      </c>
      <c r="AE2013" s="2">
        <v>0</v>
      </c>
      <c r="AF2013" s="9">
        <f t="shared" ref="AF2013" si="9110">$B2013*$AE$9</f>
        <v>4.6695744000000001</v>
      </c>
      <c r="AH2013" s="1">
        <f t="shared" ref="AH2013" si="9111">X2013*AC2013+Z2013*AC2016-Y2013*AD2013-AA2013*AD2016</f>
        <v>5.4067762144791098</v>
      </c>
      <c r="AI2013" s="9">
        <f t="shared" ref="AI2013" si="9112">(X2013*AD2013+Y2013*AC2013+Z2013*AD2016+AA2013*AC2016)</f>
        <v>0</v>
      </c>
      <c r="AJ2013" s="2">
        <f t="shared" ref="AJ2013" si="9113">X2013*AE2013+Z2013*AE2016-Y2013*AF2013-AA2013*AF2016</f>
        <v>0</v>
      </c>
      <c r="AK2013" s="8">
        <f t="shared" ref="AK2013" si="9114">(X2013*AF2013+Y2013*AE2013+Z2013*AF2016+AA2013*AE2016)</f>
        <v>24.614687185091423</v>
      </c>
      <c r="AM2013" s="26">
        <f t="shared" ref="AM2013" si="9115">20*LOG((2*$AH$9)/(($AH$9*AH2013+AJ2013+$AH$9*AH2016+AJ2016)^2+($AH$9*AI2013+AK2013+$AH$9*AI2016+AK2016)^2)^0.5)</f>
        <v>-35.365232953353932</v>
      </c>
      <c r="AO2013" s="133">
        <f t="shared" ref="AO2013" si="9116">((AI2013^2+AJ2013^2+AK2013^2+AL2013^2)/(AI2016^2+AJ2016^2+AK2016^2+AL2016^2))^0.5</f>
        <v>0.21488104319983875</v>
      </c>
      <c r="AP2013" s="13"/>
      <c r="AQ2013" s="32"/>
      <c r="AR2013" s="32"/>
      <c r="AS2013" s="32"/>
      <c r="AT2013" s="32"/>
    </row>
    <row r="2014" spans="2:46" ht="18.649999999999999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O2014" s="134"/>
      <c r="AP2014" s="33"/>
      <c r="AQ2014" s="32"/>
      <c r="AR2014" s="32"/>
      <c r="AS2014" s="32"/>
      <c r="AT2014" s="32"/>
    </row>
    <row r="2015" spans="2:46" ht="18.649999999999999" customHeight="1" thickBot="1">
      <c r="D2015" s="209" t="s">
        <v>66</v>
      </c>
      <c r="E2015" s="210"/>
      <c r="F2015" s="211" t="s">
        <v>67</v>
      </c>
      <c r="G2015" s="212"/>
      <c r="H2015" s="204"/>
      <c r="I2015" s="209" t="s">
        <v>68</v>
      </c>
      <c r="J2015" s="210"/>
      <c r="K2015" s="211" t="s">
        <v>69</v>
      </c>
      <c r="L2015" s="212"/>
      <c r="N2015" s="213" t="s">
        <v>70</v>
      </c>
      <c r="O2015" s="214"/>
      <c r="P2015" s="215" t="s">
        <v>71</v>
      </c>
      <c r="Q2015" s="216"/>
      <c r="S2015" s="209" t="s">
        <v>72</v>
      </c>
      <c r="T2015" s="210"/>
      <c r="U2015" s="211" t="s">
        <v>73</v>
      </c>
      <c r="V2015" s="212"/>
      <c r="W2015" s="22"/>
      <c r="X2015" s="213" t="s">
        <v>74</v>
      </c>
      <c r="Y2015" s="214"/>
      <c r="Z2015" s="215" t="s">
        <v>75</v>
      </c>
      <c r="AA2015" s="216"/>
      <c r="AB2015" s="22"/>
      <c r="AC2015" s="209" t="s">
        <v>76</v>
      </c>
      <c r="AD2015" s="210"/>
      <c r="AE2015" s="211" t="s">
        <v>77</v>
      </c>
      <c r="AF2015" s="212"/>
      <c r="AG2015" s="22"/>
      <c r="AH2015" s="213" t="s">
        <v>78</v>
      </c>
      <c r="AI2015" s="214"/>
      <c r="AJ2015" s="215" t="s">
        <v>79</v>
      </c>
      <c r="AK2015" s="216"/>
      <c r="AL2015" s="22"/>
      <c r="AM2015" s="44" t="s">
        <v>6</v>
      </c>
      <c r="AO2015" s="135" t="s">
        <v>42</v>
      </c>
      <c r="AP2015" s="33"/>
      <c r="AQ2015" s="32"/>
      <c r="AR2015" s="32"/>
      <c r="AS2015" s="32"/>
      <c r="AT2015" s="32"/>
    </row>
    <row r="2016" spans="2:46" ht="18.649999999999999" customHeight="1" thickTop="1" thickBot="1">
      <c r="D2016" s="1">
        <v>0</v>
      </c>
      <c r="E2016" s="8">
        <f t="shared" ref="E2016" si="9117">$E$9*$B2013</f>
        <v>3.2642496000000003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9118">D2016*I2013+F2016*I2016-E2016*J2013-G2016*J2016</f>
        <v>0</v>
      </c>
      <c r="O2016" s="9">
        <f t="shared" ref="O2016" si="9119">(D2016*J2013+E2016*I2013+F2016*J2016+G2016*I2016)</f>
        <v>3.2642496000000003</v>
      </c>
      <c r="P2016" s="2">
        <f t="shared" ref="P2016" si="9120">D2016*K2013+F2016*K2016-E2016*L2013-G2016*L2016</f>
        <v>3.0651490945161681</v>
      </c>
      <c r="Q2016" s="8">
        <f t="shared" ref="Q2016" si="9121">(D2016*L2013+E2016*K2013+F2016*L2016+G2016*K2016)</f>
        <v>0</v>
      </c>
      <c r="S2016" s="1">
        <v>0</v>
      </c>
      <c r="T2016" s="8">
        <f t="shared" ref="T2016" si="9122">$T$9*$B2013</f>
        <v>6.9655103999999994</v>
      </c>
      <c r="U2016" s="2">
        <v>1</v>
      </c>
      <c r="V2016" s="8">
        <v>0</v>
      </c>
      <c r="X2016" s="1">
        <f t="shared" ref="X2016" si="9123">N2016*S2013+P2016*S2016-O2016*T2013-Q2016*T2016</f>
        <v>0</v>
      </c>
      <c r="Y2016" s="9">
        <f t="shared" ref="Y2016" si="9124">(N2016*T2013+O2016*S2013+P2016*T2016+Q2016*S2016)</f>
        <v>24.614577495402951</v>
      </c>
      <c r="Z2016" s="2">
        <f t="shared" ref="Z2016" si="9125">N2016*U2013+P2016*U2016-O2016*V2013-Q2016*V2016</f>
        <v>3.0651490945161681</v>
      </c>
      <c r="AA2016" s="8">
        <f t="shared" ref="AA2016" si="9126">(N2016*V2013+O2016*U2013+P2016*V2016+Q2016*U2016)</f>
        <v>0</v>
      </c>
      <c r="AB2016" s="22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9127">X2016*AC2013+Z2016*AC2016-Y2016*AD2013-AA2016*AD2016</f>
        <v>0</v>
      </c>
      <c r="AI2016" s="9">
        <f t="shared" ref="AI2016" si="9128">(X2016*AD2013+Y2016*AC2013+Z2016*AD2016+AA2016*AC2016)</f>
        <v>24.614577495402951</v>
      </c>
      <c r="AJ2016" s="2">
        <f t="shared" ref="AJ2016" si="9129">X2016*AE2013+Z2016*AE2016-Y2016*AF2013-AA2016*AF2016</f>
        <v>-111.87445184483357</v>
      </c>
      <c r="AK2016" s="8">
        <f t="shared" ref="AK2016" si="9130">(X2016*AF2013+Y2016*AE2013+Z2016*AF2016+AA2016*AE2016)</f>
        <v>0</v>
      </c>
      <c r="AM2016" s="45">
        <f t="shared" ref="AM2016" si="9131">(180/PI())*ATAN(-1*(($AH$9*AJ2013+AL2013+$AH$9*AJ2016+AL2016)/($AH$9*AI2013+AK2013+$AH$9*AI2016+AK2016)))</f>
        <v>66.248572181573607</v>
      </c>
      <c r="AO2016" s="206">
        <f t="shared" ref="AO2016" si="9132">20*LOG(((($AH$9*AH2013+AJ2013-$AH$9*AH2016-AJ2016)^2+($AH$9*AI2013+AK2013-$AH$9*AI2016-AK2016)^2)/(($AH$9*AH2013+AJ2013+$AH$9*AH2016+AJ2016)^2+($AH$9*AI2013+AK2013+$AH$9*AI2016+AK2016)^2))^0.5)</f>
        <v>-1.2627697012115888E-3</v>
      </c>
      <c r="AP2016" s="33"/>
      <c r="AQ2016" s="32"/>
      <c r="AR2016" s="32"/>
      <c r="AS2016" s="32"/>
      <c r="AT2016" s="32"/>
    </row>
    <row r="2017" spans="2:46" ht="18.649999999999999" customHeight="1">
      <c r="AO2017" s="33"/>
      <c r="AP2017" s="33"/>
    </row>
    <row r="2018" spans="2:46" ht="18.649999999999999" customHeight="1" thickBot="1">
      <c r="D2018" s="22" t="s">
        <v>80</v>
      </c>
      <c r="E2018" s="22"/>
      <c r="F2018" s="22"/>
      <c r="G2018" s="22"/>
      <c r="H2018" s="22"/>
      <c r="I2018" s="22" t="s">
        <v>81</v>
      </c>
      <c r="J2018" s="22"/>
      <c r="K2018" s="22"/>
      <c r="L2018" s="22"/>
      <c r="M2018" s="23"/>
      <c r="N2018" s="23"/>
      <c r="O2018" s="24" t="s">
        <v>82</v>
      </c>
      <c r="P2018" s="23"/>
      <c r="Q2018" s="23"/>
      <c r="R2018" s="23"/>
      <c r="S2018" s="22"/>
      <c r="T2018" s="22" t="s">
        <v>83</v>
      </c>
      <c r="U2018" s="23"/>
      <c r="V2018" s="23"/>
      <c r="W2018" s="23"/>
      <c r="X2018" s="23"/>
      <c r="Y2018" s="24" t="s">
        <v>84</v>
      </c>
      <c r="Z2018" s="23"/>
      <c r="AA2018" s="23"/>
      <c r="AB2018" s="23"/>
      <c r="AC2018" s="24" t="s">
        <v>85</v>
      </c>
      <c r="AD2018" s="22"/>
      <c r="AE2018" s="22"/>
      <c r="AF2018" s="22"/>
      <c r="AG2018" s="22"/>
      <c r="AH2018" s="23"/>
      <c r="AI2018" s="24" t="s">
        <v>86</v>
      </c>
      <c r="AJ2018" s="23"/>
      <c r="AK2018" s="23"/>
      <c r="AL2018" s="22"/>
    </row>
    <row r="2019" spans="2:46" ht="18.649999999999999" customHeight="1" thickBot="1">
      <c r="B2019" s="11"/>
      <c r="D2019" s="217" t="s">
        <v>55</v>
      </c>
      <c r="E2019" s="218"/>
      <c r="F2019" s="219" t="s">
        <v>56</v>
      </c>
      <c r="G2019" s="220"/>
      <c r="H2019" s="204"/>
      <c r="I2019" s="217" t="s">
        <v>87</v>
      </c>
      <c r="J2019" s="218"/>
      <c r="K2019" s="219" t="s">
        <v>88</v>
      </c>
      <c r="L2019" s="220"/>
      <c r="M2019" s="23"/>
      <c r="N2019" s="213" t="s">
        <v>57</v>
      </c>
      <c r="O2019" s="214"/>
      <c r="P2019" s="215" t="s">
        <v>58</v>
      </c>
      <c r="Q2019" s="216"/>
      <c r="R2019" s="23"/>
      <c r="S2019" s="217" t="s">
        <v>59</v>
      </c>
      <c r="T2019" s="218"/>
      <c r="U2019" s="219" t="s">
        <v>60</v>
      </c>
      <c r="V2019" s="220"/>
      <c r="W2019" s="22"/>
      <c r="X2019" s="213" t="s">
        <v>61</v>
      </c>
      <c r="Y2019" s="214"/>
      <c r="Z2019" s="215" t="s">
        <v>62</v>
      </c>
      <c r="AA2019" s="216"/>
      <c r="AB2019" s="22"/>
      <c r="AC2019" s="217" t="s">
        <v>63</v>
      </c>
      <c r="AD2019" s="218"/>
      <c r="AE2019" s="219" t="s">
        <v>89</v>
      </c>
      <c r="AF2019" s="220"/>
      <c r="AG2019" s="22"/>
      <c r="AH2019" s="213" t="s">
        <v>64</v>
      </c>
      <c r="AI2019" s="214"/>
      <c r="AJ2019" s="215" t="s">
        <v>65</v>
      </c>
      <c r="AK2019" s="216"/>
      <c r="AL2019" s="22"/>
      <c r="AM2019" s="25" t="s">
        <v>2</v>
      </c>
      <c r="AO2019" s="132" t="s">
        <v>41</v>
      </c>
      <c r="AQ2019" s="32"/>
      <c r="AR2019" s="32"/>
      <c r="AS2019" s="32"/>
      <c r="AT2019" s="32"/>
    </row>
    <row r="2020" spans="2:46" ht="18.649999999999999" customHeight="1" thickTop="1" thickBot="1">
      <c r="B2020" s="36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9">
        <f t="shared" ref="L2020" si="9133">IF(0=(1-$J$9*$K$9*$B2020^2),10^14,$B2020*$K$9/(1-$J$9*$K$9*$B2020^2))</f>
        <v>-0.62997228968272789</v>
      </c>
      <c r="N2020" s="1">
        <f t="shared" ref="N2020" si="9134">D2020*I2020+F2020*I2023-E2020*J2020-G2020*J2023</f>
        <v>1</v>
      </c>
      <c r="O2020" s="9">
        <f t="shared" ref="O2020" si="9135">(D2020*J2020+E2020*I2020+F2020*J2023+G2020*I2023)</f>
        <v>0</v>
      </c>
      <c r="P2020" s="2">
        <f t="shared" ref="P2020" si="9136">D2020*K2020+F2020*K2023-E2020*L2020-G2020*L2023</f>
        <v>0</v>
      </c>
      <c r="Q2020" s="8">
        <f t="shared" ref="Q2020" si="9137">(D2020*L2020+E2020*K2020+F2020*L2023+G2020*K2023)</f>
        <v>-0.62997228968272789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9138">N2020*S2020+P2020*S2023-O2020*T2020-Q2020*T2023</f>
        <v>5.4033149193006622</v>
      </c>
      <c r="Y2020" s="9">
        <f t="shared" ref="Y2020" si="9139">(N2020*T2020+O2020*S2020+P2020*T2023+Q2020*S2023)</f>
        <v>0</v>
      </c>
      <c r="Z2020" s="2">
        <f t="shared" ref="Z2020" si="9140">N2020*U2020+P2020*U2023-O2020*V2020-Q2020*V2023</f>
        <v>0</v>
      </c>
      <c r="AA2020" s="8">
        <f t="shared" ref="AA2020" si="9141">(N2020*V2020+O2020*U2020+P2020*V2023+Q2020*U2023)</f>
        <v>-0.62997228968272789</v>
      </c>
      <c r="AB2020" s="22"/>
      <c r="AC2020" s="1">
        <v>1</v>
      </c>
      <c r="AD2020" s="9">
        <v>0</v>
      </c>
      <c r="AE2020" s="2">
        <v>0</v>
      </c>
      <c r="AF2020" s="9">
        <f t="shared" ref="AF2020" si="9142">$B2020*$AE$9</f>
        <v>4.6857882000000002</v>
      </c>
      <c r="AH2020" s="1">
        <f t="shared" ref="AH2020" si="9143">X2020*AC2020+Z2020*AC2023-Y2020*AD2020-AA2020*AD2023</f>
        <v>5.4033149193006622</v>
      </c>
      <c r="AI2020" s="9">
        <f t="shared" ref="AI2020" si="9144">(X2020*AD2020+Y2020*AC2020+Z2020*AD2023+AA2020*AC2023)</f>
        <v>0</v>
      </c>
      <c r="AJ2020" s="2">
        <f t="shared" ref="AJ2020" si="9145">X2020*AE2020+Z2020*AE2023-Y2020*AF2020-AA2020*AF2023</f>
        <v>0</v>
      </c>
      <c r="AK2020" s="8">
        <f t="shared" ref="AK2020" si="9146">(X2020*AF2020+Y2020*AE2020+Z2020*AF2023+AA2020*AE2023)</f>
        <v>24.688817000060268</v>
      </c>
      <c r="AM2020" s="26">
        <f t="shared" ref="AM2020" si="9147">20*LOG((2*$AH$9)/(($AH$9*AH2020+AJ2020+$AH$9*AH2023+AJ2023)^2+($AH$9*AI2020+AK2020+$AH$9*AI2023+AK2023)^2)^0.5)</f>
        <v>-35.420188968869752</v>
      </c>
      <c r="AO2020" s="133">
        <f t="shared" ref="AO2020" si="9148">((AI2020^2+AJ2020^2+AK2020^2+AL2020^2)/(AI2023^2+AJ2023^2+AK2023^2+AL2023^2))^0.5</f>
        <v>0.21413260950923552</v>
      </c>
      <c r="AP2020" s="13"/>
      <c r="AQ2020" s="32"/>
      <c r="AR2020" s="32"/>
      <c r="AS2020" s="32"/>
      <c r="AT2020" s="32"/>
    </row>
    <row r="2021" spans="2:46" ht="18.649999999999999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O2021" s="134"/>
      <c r="AP2021" s="33"/>
      <c r="AQ2021" s="32"/>
      <c r="AR2021" s="32"/>
      <c r="AS2021" s="32"/>
      <c r="AT2021" s="32"/>
    </row>
    <row r="2022" spans="2:46" ht="18.649999999999999" customHeight="1" thickBot="1">
      <c r="D2022" s="209" t="s">
        <v>66</v>
      </c>
      <c r="E2022" s="210"/>
      <c r="F2022" s="211" t="s">
        <v>67</v>
      </c>
      <c r="G2022" s="212"/>
      <c r="H2022" s="204"/>
      <c r="I2022" s="209" t="s">
        <v>68</v>
      </c>
      <c r="J2022" s="210"/>
      <c r="K2022" s="211" t="s">
        <v>69</v>
      </c>
      <c r="L2022" s="212"/>
      <c r="N2022" s="213" t="s">
        <v>70</v>
      </c>
      <c r="O2022" s="214"/>
      <c r="P2022" s="215" t="s">
        <v>71</v>
      </c>
      <c r="Q2022" s="216"/>
      <c r="S2022" s="209" t="s">
        <v>72</v>
      </c>
      <c r="T2022" s="210"/>
      <c r="U2022" s="211" t="s">
        <v>73</v>
      </c>
      <c r="V2022" s="212"/>
      <c r="W2022" s="22"/>
      <c r="X2022" s="213" t="s">
        <v>74</v>
      </c>
      <c r="Y2022" s="214"/>
      <c r="Z2022" s="215" t="s">
        <v>75</v>
      </c>
      <c r="AA2022" s="216"/>
      <c r="AB2022" s="22"/>
      <c r="AC2022" s="209" t="s">
        <v>76</v>
      </c>
      <c r="AD2022" s="210"/>
      <c r="AE2022" s="211" t="s">
        <v>77</v>
      </c>
      <c r="AF2022" s="212"/>
      <c r="AG2022" s="22"/>
      <c r="AH2022" s="213" t="s">
        <v>78</v>
      </c>
      <c r="AI2022" s="214"/>
      <c r="AJ2022" s="215" t="s">
        <v>79</v>
      </c>
      <c r="AK2022" s="216"/>
      <c r="AL2022" s="22"/>
      <c r="AM2022" s="44" t="s">
        <v>6</v>
      </c>
      <c r="AO2022" s="135" t="s">
        <v>42</v>
      </c>
      <c r="AP2022" s="33"/>
      <c r="AQ2022" s="32"/>
      <c r="AR2022" s="32"/>
      <c r="AS2022" s="32"/>
      <c r="AT2022" s="32"/>
    </row>
    <row r="2023" spans="2:46" ht="18.649999999999999" customHeight="1" thickTop="1" thickBot="1">
      <c r="D2023" s="1">
        <v>0</v>
      </c>
      <c r="E2023" s="8">
        <f t="shared" ref="E2023" si="9149">$E$9*$B2020</f>
        <v>3.2755838000000006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9150">D2023*I2020+F2023*I2023-E2023*J2020-G2023*J2023</f>
        <v>0</v>
      </c>
      <c r="O2023" s="9">
        <f t="shared" ref="O2023" si="9151">(D2023*J2020+E2023*I2020+F2023*J2023+G2023*I2023)</f>
        <v>3.2755838000000006</v>
      </c>
      <c r="P2023" s="2">
        <f t="shared" ref="P2023" si="9152">D2023*K2020+F2023*K2023-E2023*L2020-G2023*L2023</f>
        <v>3.0635270265336509</v>
      </c>
      <c r="Q2023" s="8">
        <f t="shared" ref="Q2023" si="9153">(D2023*L2020+E2023*K2020+F2023*L2023+G2023*K2023)</f>
        <v>0</v>
      </c>
      <c r="S2023" s="1">
        <v>0</v>
      </c>
      <c r="T2023" s="8">
        <f t="shared" ref="T2023" si="9154">$T$9*$B2020</f>
        <v>6.9896962</v>
      </c>
      <c r="U2023" s="2">
        <v>1</v>
      </c>
      <c r="V2023" s="8">
        <v>0</v>
      </c>
      <c r="X2023" s="1">
        <f t="shared" ref="X2023" si="9155">N2023*S2020+P2023*S2023-O2023*T2020-Q2023*T2023</f>
        <v>0</v>
      </c>
      <c r="Y2023" s="9">
        <f t="shared" ref="Y2023" si="9156">(N2023*T2020+O2023*S2020+P2023*T2023+Q2023*S2023)</f>
        <v>24.688707015959558</v>
      </c>
      <c r="Z2023" s="2">
        <f t="shared" ref="Z2023" si="9157">N2023*U2020+P2023*U2023-O2023*V2020-Q2023*V2023</f>
        <v>3.0635270265336509</v>
      </c>
      <c r="AA2023" s="8">
        <f t="shared" ref="AA2023" si="9158">(N2023*V2020+O2023*U2020+P2023*V2023+Q2023*U2023)</f>
        <v>0</v>
      </c>
      <c r="AB2023" s="22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9159">X2023*AC2020+Z2023*AC2023-Y2023*AD2020-AA2023*AD2023</f>
        <v>0</v>
      </c>
      <c r="AI2023" s="9">
        <f t="shared" ref="AI2023" si="9160">(X2023*AD2020+Y2023*AC2020+Z2023*AD2023+AA2023*AC2023)</f>
        <v>24.688707015959558</v>
      </c>
      <c r="AJ2023" s="2">
        <f t="shared" ref="AJ2023" si="9161">X2023*AE2020+Z2023*AE2023-Y2023*AF2020-AA2023*AF2023</f>
        <v>-112.62252498210687</v>
      </c>
      <c r="AK2023" s="8">
        <f t="shared" ref="AK2023" si="9162">(X2023*AF2020+Y2023*AE2020+Z2023*AF2023+AA2023*AE2023)</f>
        <v>0</v>
      </c>
      <c r="AM2023" s="45">
        <f t="shared" ref="AM2023" si="9163">(180/PI())*ATAN(-1*(($AH$9*AJ2020+AL2020+$AH$9*AJ2023+AL2023)/($AH$9*AI2020+AK2020+$AH$9*AI2023+AK2023)))</f>
        <v>66.325729371104359</v>
      </c>
      <c r="AO2023" s="206">
        <f t="shared" ref="AO2023" si="9164">20*LOG(((($AH$9*AH2020+AJ2020-$AH$9*AH2023-AJ2023)^2+($AH$9*AI2020+AK2020-$AH$9*AI2023-AK2023)^2)/(($AH$9*AH2020+AJ2020+$AH$9*AH2023+AJ2023)^2+($AH$9*AI2020+AK2020+$AH$9*AI2023+AK2023)^2))^0.5)</f>
        <v>-1.2468888958915684E-3</v>
      </c>
      <c r="AP2023" s="33"/>
      <c r="AQ2023" s="32"/>
      <c r="AR2023" s="32"/>
      <c r="AS2023" s="32"/>
      <c r="AT2023" s="32"/>
    </row>
    <row r="2024" spans="2:46" ht="18.649999999999999" customHeight="1">
      <c r="AO2024" s="33"/>
      <c r="AP2024" s="33"/>
    </row>
    <row r="2025" spans="2:46" ht="18.649999999999999" customHeight="1" thickBot="1">
      <c r="D2025" s="22" t="s">
        <v>80</v>
      </c>
      <c r="E2025" s="22"/>
      <c r="F2025" s="22"/>
      <c r="G2025" s="22"/>
      <c r="H2025" s="22"/>
      <c r="I2025" s="22" t="s">
        <v>81</v>
      </c>
      <c r="J2025" s="22"/>
      <c r="K2025" s="22"/>
      <c r="L2025" s="22"/>
      <c r="M2025" s="23"/>
      <c r="N2025" s="23"/>
      <c r="O2025" s="24" t="s">
        <v>82</v>
      </c>
      <c r="P2025" s="23"/>
      <c r="Q2025" s="23"/>
      <c r="R2025" s="23"/>
      <c r="S2025" s="22"/>
      <c r="T2025" s="22" t="s">
        <v>83</v>
      </c>
      <c r="U2025" s="23"/>
      <c r="V2025" s="23"/>
      <c r="W2025" s="23"/>
      <c r="X2025" s="23"/>
      <c r="Y2025" s="24" t="s">
        <v>84</v>
      </c>
      <c r="Z2025" s="23"/>
      <c r="AA2025" s="23"/>
      <c r="AB2025" s="23"/>
      <c r="AC2025" s="24" t="s">
        <v>85</v>
      </c>
      <c r="AD2025" s="22"/>
      <c r="AE2025" s="22"/>
      <c r="AF2025" s="22"/>
      <c r="AG2025" s="22"/>
      <c r="AH2025" s="23"/>
      <c r="AI2025" s="24" t="s">
        <v>86</v>
      </c>
      <c r="AJ2025" s="23"/>
      <c r="AK2025" s="23"/>
      <c r="AL2025" s="22"/>
    </row>
    <row r="2026" spans="2:46" ht="18.649999999999999" customHeight="1" thickBot="1">
      <c r="B2026" s="11"/>
      <c r="D2026" s="217" t="s">
        <v>55</v>
      </c>
      <c r="E2026" s="218"/>
      <c r="F2026" s="219" t="s">
        <v>56</v>
      </c>
      <c r="G2026" s="220"/>
      <c r="H2026" s="204"/>
      <c r="I2026" s="217" t="s">
        <v>87</v>
      </c>
      <c r="J2026" s="218"/>
      <c r="K2026" s="219" t="s">
        <v>88</v>
      </c>
      <c r="L2026" s="220"/>
      <c r="M2026" s="23"/>
      <c r="N2026" s="213" t="s">
        <v>57</v>
      </c>
      <c r="O2026" s="214"/>
      <c r="P2026" s="215" t="s">
        <v>58</v>
      </c>
      <c r="Q2026" s="216"/>
      <c r="R2026" s="23"/>
      <c r="S2026" s="217" t="s">
        <v>59</v>
      </c>
      <c r="T2026" s="218"/>
      <c r="U2026" s="219" t="s">
        <v>60</v>
      </c>
      <c r="V2026" s="220"/>
      <c r="W2026" s="22"/>
      <c r="X2026" s="213" t="s">
        <v>61</v>
      </c>
      <c r="Y2026" s="214"/>
      <c r="Z2026" s="215" t="s">
        <v>62</v>
      </c>
      <c r="AA2026" s="216"/>
      <c r="AB2026" s="22"/>
      <c r="AC2026" s="217" t="s">
        <v>63</v>
      </c>
      <c r="AD2026" s="218"/>
      <c r="AE2026" s="219" t="s">
        <v>89</v>
      </c>
      <c r="AF2026" s="220"/>
      <c r="AG2026" s="22"/>
      <c r="AH2026" s="213" t="s">
        <v>64</v>
      </c>
      <c r="AI2026" s="214"/>
      <c r="AJ2026" s="215" t="s">
        <v>65</v>
      </c>
      <c r="AK2026" s="216"/>
      <c r="AL2026" s="22"/>
      <c r="AM2026" s="25" t="s">
        <v>2</v>
      </c>
      <c r="AO2026" s="132" t="s">
        <v>41</v>
      </c>
      <c r="AQ2026" s="32"/>
      <c r="AR2026" s="32"/>
      <c r="AS2026" s="32"/>
      <c r="AT2026" s="32"/>
    </row>
    <row r="2027" spans="2:46" ht="18.649999999999999" customHeight="1" thickTop="1" thickBot="1">
      <c r="B2027" s="36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9">
        <f t="shared" ref="L2027" si="9165">IF(0=(1-$J$9*$K$9*$B2027^2),10^14,$B2027*$K$9/(1-$J$9*$K$9*$B2027^2))</f>
        <v>-0.62731233831638222</v>
      </c>
      <c r="N2027" s="1">
        <f t="shared" ref="N2027" si="9166">D2027*I2027+F2027*I2030-E2027*J2027-G2027*J2030</f>
        <v>1</v>
      </c>
      <c r="O2027" s="9">
        <f t="shared" ref="O2027" si="9167">(D2027*J2027+E2027*I2027+F2027*J2030+G2027*I2030)</f>
        <v>0</v>
      </c>
      <c r="P2027" s="2">
        <f t="shared" ref="P2027" si="9168">D2027*K2027+F2027*K2030-E2027*L2027-G2027*L2030</f>
        <v>0</v>
      </c>
      <c r="Q2027" s="8">
        <f t="shared" ref="Q2027" si="9169">(D2027*L2027+E2027*K2027+F2027*L2030+G2027*K2030)</f>
        <v>-0.62731233831638222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9170">N2027*S2027+P2027*S2030-O2027*T2027-Q2027*T2030</f>
        <v>5.3998947180951831</v>
      </c>
      <c r="Y2027" s="9">
        <f t="shared" ref="Y2027" si="9171">(N2027*T2027+O2027*S2027+P2027*T2030+Q2027*S2030)</f>
        <v>0</v>
      </c>
      <c r="Z2027" s="2">
        <f t="shared" ref="Z2027" si="9172">N2027*U2027+P2027*U2030-O2027*V2027-Q2027*V2030</f>
        <v>0</v>
      </c>
      <c r="AA2027" s="8">
        <f t="shared" ref="AA2027" si="9173">(N2027*V2027+O2027*U2027+P2027*V2030+Q2027*U2030)</f>
        <v>-0.62731233831638222</v>
      </c>
      <c r="AB2027" s="22"/>
      <c r="AC2027" s="1">
        <v>1</v>
      </c>
      <c r="AD2027" s="9">
        <v>0</v>
      </c>
      <c r="AE2027" s="2">
        <v>0</v>
      </c>
      <c r="AF2027" s="9">
        <f t="shared" ref="AF2027" si="9174">$B2027*$AE$9</f>
        <v>4.7020020000000002</v>
      </c>
      <c r="AH2027" s="1">
        <f t="shared" ref="AH2027" si="9175">X2027*AC2027+Z2027*AC2030-Y2027*AD2027-AA2027*AD2030</f>
        <v>5.3998947180951831</v>
      </c>
      <c r="AI2027" s="9">
        <f t="shared" ref="AI2027" si="9176">(X2027*AD2027+Y2027*AC2027+Z2027*AD2030+AA2027*AC2030)</f>
        <v>0</v>
      </c>
      <c r="AJ2027" s="2">
        <f t="shared" ref="AJ2027" si="9177">X2027*AE2027+Z2027*AE2030-Y2027*AF2027-AA2027*AF2030</f>
        <v>0</v>
      </c>
      <c r="AK2027" s="8">
        <f t="shared" ref="AK2027" si="9178">(X2027*AF2027+Y2027*AE2027+Z2027*AF2030+AA2027*AE2030)</f>
        <v>24.763003425956605</v>
      </c>
      <c r="AM2027" s="26">
        <f t="shared" ref="AM2027" si="9179">20*LOG((2*$AH$9)/(($AH$9*AH2027+AJ2027+$AH$9*AH2030+AJ2030)^2+($AH$9*AI2027+AK2027+$AH$9*AI2030+AK2030)^2)^0.5)</f>
        <v>-35.474996361250021</v>
      </c>
      <c r="AO2027" s="133">
        <f t="shared" ref="AO2027" si="9180">((AI2027^2+AJ2027^2+AK2027^2+AL2027^2)/(AI2030^2+AJ2030^2+AK2030^2+AL2030^2))^0.5</f>
        <v>0.21338938644695185</v>
      </c>
      <c r="AP2027" s="13"/>
      <c r="AQ2027" s="32"/>
      <c r="AR2027" s="32"/>
      <c r="AS2027" s="32"/>
      <c r="AT2027" s="32"/>
    </row>
    <row r="2028" spans="2:46" ht="18.649999999999999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O2028" s="134"/>
      <c r="AP2028" s="33"/>
      <c r="AQ2028" s="32"/>
      <c r="AR2028" s="32"/>
      <c r="AS2028" s="32"/>
      <c r="AT2028" s="32"/>
    </row>
    <row r="2029" spans="2:46" ht="18.649999999999999" customHeight="1" thickBot="1">
      <c r="D2029" s="209" t="s">
        <v>66</v>
      </c>
      <c r="E2029" s="210"/>
      <c r="F2029" s="211" t="s">
        <v>67</v>
      </c>
      <c r="G2029" s="212"/>
      <c r="H2029" s="204"/>
      <c r="I2029" s="209" t="s">
        <v>68</v>
      </c>
      <c r="J2029" s="210"/>
      <c r="K2029" s="211" t="s">
        <v>69</v>
      </c>
      <c r="L2029" s="212"/>
      <c r="N2029" s="213" t="s">
        <v>70</v>
      </c>
      <c r="O2029" s="214"/>
      <c r="P2029" s="215" t="s">
        <v>71</v>
      </c>
      <c r="Q2029" s="216"/>
      <c r="S2029" s="209" t="s">
        <v>72</v>
      </c>
      <c r="T2029" s="210"/>
      <c r="U2029" s="211" t="s">
        <v>73</v>
      </c>
      <c r="V2029" s="212"/>
      <c r="W2029" s="22"/>
      <c r="X2029" s="213" t="s">
        <v>74</v>
      </c>
      <c r="Y2029" s="214"/>
      <c r="Z2029" s="215" t="s">
        <v>75</v>
      </c>
      <c r="AA2029" s="216"/>
      <c r="AB2029" s="22"/>
      <c r="AC2029" s="209" t="s">
        <v>76</v>
      </c>
      <c r="AD2029" s="210"/>
      <c r="AE2029" s="211" t="s">
        <v>77</v>
      </c>
      <c r="AF2029" s="212"/>
      <c r="AG2029" s="22"/>
      <c r="AH2029" s="213" t="s">
        <v>78</v>
      </c>
      <c r="AI2029" s="214"/>
      <c r="AJ2029" s="215" t="s">
        <v>79</v>
      </c>
      <c r="AK2029" s="216"/>
      <c r="AL2029" s="22"/>
      <c r="AM2029" s="44" t="s">
        <v>6</v>
      </c>
      <c r="AO2029" s="135" t="s">
        <v>42</v>
      </c>
      <c r="AP2029" s="33"/>
      <c r="AQ2029" s="32"/>
      <c r="AR2029" s="32"/>
      <c r="AS2029" s="32"/>
      <c r="AT2029" s="32"/>
    </row>
    <row r="2030" spans="2:46" ht="18.649999999999999" customHeight="1" thickTop="1" thickBot="1">
      <c r="D2030" s="1">
        <v>0</v>
      </c>
      <c r="E2030" s="8">
        <f t="shared" ref="E2030" si="9181">$E$9*$B2027</f>
        <v>3.286918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9182">D2030*I2027+F2030*I2030-E2030*J2027-G2030*J2030</f>
        <v>0</v>
      </c>
      <c r="O2030" s="9">
        <f t="shared" ref="O2030" si="9183">(D2030*J2027+E2030*I2027+F2030*J2030+G2030*I2030)</f>
        <v>3.286918</v>
      </c>
      <c r="P2030" s="2">
        <f t="shared" ref="P2030" si="9184">D2030*K2027+F2030*K2030-E2030*L2027-G2030*L2030</f>
        <v>3.0619242164342064</v>
      </c>
      <c r="Q2030" s="8">
        <f t="shared" ref="Q2030" si="9185">(D2030*L2027+E2030*K2027+F2030*L2030+G2030*K2030)</f>
        <v>0</v>
      </c>
      <c r="S2030" s="1">
        <v>0</v>
      </c>
      <c r="T2030" s="8">
        <f t="shared" ref="T2030" si="9186">$T$9*$B2027</f>
        <v>7.0138819999999997</v>
      </c>
      <c r="U2030" s="2">
        <v>1</v>
      </c>
      <c r="V2030" s="8">
        <v>0</v>
      </c>
      <c r="X2030" s="1">
        <f t="shared" ref="X2030" si="9187">N2030*S2027+P2030*S2030-O2030*T2027-Q2030*T2030</f>
        <v>0</v>
      </c>
      <c r="Y2030" s="9">
        <f t="shared" ref="Y2030" si="9188">(N2030*T2027+O2030*S2027+P2030*T2030+Q2030*S2030)</f>
        <v>24.762893147011983</v>
      </c>
      <c r="Z2030" s="2">
        <f t="shared" ref="Z2030" si="9189">N2030*U2027+P2030*U2030-O2030*V2027-Q2030*V2030</f>
        <v>3.0619242164342064</v>
      </c>
      <c r="AA2030" s="8">
        <f t="shared" ref="AA2030" si="9190">(N2030*V2027+O2030*U2027+P2030*V2030+Q2030*U2030)</f>
        <v>0</v>
      </c>
      <c r="AB2030" s="22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9191">X2030*AC2027+Z2030*AC2030-Y2030*AD2027-AA2030*AD2030</f>
        <v>0</v>
      </c>
      <c r="AI2030" s="9">
        <f t="shared" ref="AI2030" si="9192">(X2030*AD2027+Y2030*AC2027+Z2030*AD2030+AA2030*AC2030)</f>
        <v>24.762893147011983</v>
      </c>
      <c r="AJ2030" s="2">
        <f t="shared" ref="AJ2030" si="9193">X2030*AE2027+Z2030*AE2030-Y2030*AF2027-AA2030*AF2030</f>
        <v>-113.37324888660244</v>
      </c>
      <c r="AK2030" s="8">
        <f t="shared" ref="AK2030" si="9194">(X2030*AF2027+Y2030*AE2027+Z2030*AF2030+AA2030*AE2030)</f>
        <v>0</v>
      </c>
      <c r="AM2030" s="45">
        <f t="shared" ref="AM2030" si="9195">(180/PI())*ATAN(-1*(($AH$9*AJ2027+AL2027+$AH$9*AJ2030+AL2030)/($AH$9*AI2027+AK2027+$AH$9*AI2030+AK2030)))</f>
        <v>66.402401123816091</v>
      </c>
      <c r="AO2030" s="206">
        <f t="shared" ref="AO2030" si="9196">20*LOG(((($AH$9*AH2027+AJ2027-$AH$9*AH2030-AJ2030)^2+($AH$9*AI2027+AK2027-$AH$9*AI2030-AK2030)^2)/(($AH$9*AH2027+AJ2027+$AH$9*AH2030+AJ2030)^2+($AH$9*AI2027+AK2027+$AH$9*AI2030+AK2030)^2))^0.5)</f>
        <v>-1.2312499793451588E-3</v>
      </c>
      <c r="AP2030" s="33"/>
      <c r="AQ2030" s="32"/>
      <c r="AR2030" s="32"/>
      <c r="AS2030" s="32"/>
      <c r="AT2030" s="32"/>
    </row>
    <row r="2031" spans="2:46" ht="18.649999999999999" customHeight="1">
      <c r="AO2031" s="33"/>
      <c r="AP2031" s="33"/>
    </row>
    <row r="2032" spans="2:46" ht="18.649999999999999" customHeight="1" thickBot="1">
      <c r="D2032" s="22" t="s">
        <v>80</v>
      </c>
      <c r="E2032" s="22"/>
      <c r="F2032" s="22"/>
      <c r="G2032" s="22"/>
      <c r="H2032" s="22"/>
      <c r="I2032" s="22" t="s">
        <v>81</v>
      </c>
      <c r="J2032" s="22"/>
      <c r="K2032" s="22"/>
      <c r="L2032" s="22"/>
      <c r="M2032" s="23"/>
      <c r="N2032" s="23"/>
      <c r="O2032" s="24" t="s">
        <v>82</v>
      </c>
      <c r="P2032" s="23"/>
      <c r="Q2032" s="23"/>
      <c r="R2032" s="23"/>
      <c r="S2032" s="22"/>
      <c r="T2032" s="22" t="s">
        <v>83</v>
      </c>
      <c r="U2032" s="23"/>
      <c r="V2032" s="23"/>
      <c r="W2032" s="23"/>
      <c r="X2032" s="23"/>
      <c r="Y2032" s="24" t="s">
        <v>84</v>
      </c>
      <c r="Z2032" s="23"/>
      <c r="AA2032" s="23"/>
      <c r="AB2032" s="23"/>
      <c r="AC2032" s="24" t="s">
        <v>85</v>
      </c>
      <c r="AD2032" s="22"/>
      <c r="AE2032" s="22"/>
      <c r="AF2032" s="22"/>
      <c r="AG2032" s="22"/>
      <c r="AH2032" s="23"/>
      <c r="AI2032" s="24" t="s">
        <v>86</v>
      </c>
      <c r="AJ2032" s="23"/>
      <c r="AK2032" s="23"/>
      <c r="AL2032" s="22"/>
    </row>
    <row r="2033" spans="2:46" ht="18.649999999999999" customHeight="1" thickBot="1">
      <c r="B2033" s="11"/>
      <c r="D2033" s="217" t="s">
        <v>55</v>
      </c>
      <c r="E2033" s="218"/>
      <c r="F2033" s="219" t="s">
        <v>56</v>
      </c>
      <c r="G2033" s="220"/>
      <c r="H2033" s="204"/>
      <c r="I2033" s="217" t="s">
        <v>87</v>
      </c>
      <c r="J2033" s="218"/>
      <c r="K2033" s="219" t="s">
        <v>88</v>
      </c>
      <c r="L2033" s="220"/>
      <c r="M2033" s="23"/>
      <c r="N2033" s="213" t="s">
        <v>57</v>
      </c>
      <c r="O2033" s="214"/>
      <c r="P2033" s="215" t="s">
        <v>58</v>
      </c>
      <c r="Q2033" s="216"/>
      <c r="R2033" s="23"/>
      <c r="S2033" s="217" t="s">
        <v>59</v>
      </c>
      <c r="T2033" s="218"/>
      <c r="U2033" s="219" t="s">
        <v>60</v>
      </c>
      <c r="V2033" s="220"/>
      <c r="W2033" s="22"/>
      <c r="X2033" s="213" t="s">
        <v>61</v>
      </c>
      <c r="Y2033" s="214"/>
      <c r="Z2033" s="215" t="s">
        <v>62</v>
      </c>
      <c r="AA2033" s="216"/>
      <c r="AB2033" s="22"/>
      <c r="AC2033" s="217" t="s">
        <v>63</v>
      </c>
      <c r="AD2033" s="218"/>
      <c r="AE2033" s="219" t="s">
        <v>89</v>
      </c>
      <c r="AF2033" s="220"/>
      <c r="AG2033" s="22"/>
      <c r="AH2033" s="213" t="s">
        <v>64</v>
      </c>
      <c r="AI2033" s="214"/>
      <c r="AJ2033" s="215" t="s">
        <v>65</v>
      </c>
      <c r="AK2033" s="216"/>
      <c r="AL2033" s="22"/>
      <c r="AM2033" s="25" t="s">
        <v>2</v>
      </c>
      <c r="AO2033" s="132" t="s">
        <v>41</v>
      </c>
      <c r="AQ2033" s="32"/>
      <c r="AR2033" s="32"/>
      <c r="AS2033" s="32"/>
      <c r="AT2033" s="32"/>
    </row>
    <row r="2034" spans="2:46" ht="18.649999999999999" customHeight="1" thickTop="1" thickBot="1">
      <c r="B2034" s="36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9">
        <f t="shared" ref="L2034" si="9197">IF(0=(1-$J$9*$K$9*$B2034^2),10^14,$B2034*$K$9/(1-$J$9*$K$9*$B2034^2))</f>
        <v>-0.62467641239362237</v>
      </c>
      <c r="N2034" s="1">
        <f t="shared" ref="N2034" si="9198">D2034*I2034+F2034*I2037-E2034*J2034-G2034*J2037</f>
        <v>1</v>
      </c>
      <c r="O2034" s="9">
        <f t="shared" ref="O2034" si="9199">(D2034*J2034+E2034*I2034+F2034*J2037+G2034*I2037)</f>
        <v>0</v>
      </c>
      <c r="P2034" s="2">
        <f t="shared" ref="P2034" si="9200">D2034*K2034+F2034*K2037-E2034*L2034-G2034*L2037</f>
        <v>0</v>
      </c>
      <c r="Q2034" s="8">
        <f t="shared" ref="Q2034" si="9201">(D2034*L2034+E2034*K2034+F2034*L2037+G2034*K2037)</f>
        <v>-0.62467641239362237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9202">N2034*S2034+P2034*S2037-O2034*T2034-Q2034*T2037</f>
        <v>5.3965149434870749</v>
      </c>
      <c r="Y2034" s="9">
        <f t="shared" ref="Y2034" si="9203">(N2034*T2034+O2034*S2034+P2034*T2037+Q2034*S2037)</f>
        <v>0</v>
      </c>
      <c r="Z2034" s="2">
        <f t="shared" ref="Z2034" si="9204">N2034*U2034+P2034*U2037-O2034*V2034-Q2034*V2037</f>
        <v>0</v>
      </c>
      <c r="AA2034" s="8">
        <f t="shared" ref="AA2034" si="9205">(N2034*V2034+O2034*U2034+P2034*V2037+Q2034*U2037)</f>
        <v>-0.62467641239362237</v>
      </c>
      <c r="AB2034" s="22"/>
      <c r="AC2034" s="1">
        <v>1</v>
      </c>
      <c r="AD2034" s="9">
        <v>0</v>
      </c>
      <c r="AE2034" s="2">
        <v>0</v>
      </c>
      <c r="AF2034" s="9">
        <f t="shared" ref="AF2034" si="9206">$B2034*$AE$9</f>
        <v>4.7182158000000003</v>
      </c>
      <c r="AH2034" s="1">
        <f t="shared" ref="AH2034" si="9207">X2034*AC2034+Z2034*AC2037-Y2034*AD2034-AA2034*AD2037</f>
        <v>5.3965149434870749</v>
      </c>
      <c r="AI2034" s="9">
        <f t="shared" ref="AI2034" si="9208">(X2034*AD2034+Y2034*AC2034+Z2034*AD2037+AA2034*AC2037)</f>
        <v>0</v>
      </c>
      <c r="AJ2034" s="2">
        <f t="shared" ref="AJ2034" si="9209">X2034*AE2034+Z2034*AE2037-Y2034*AF2034-AA2034*AF2037</f>
        <v>0</v>
      </c>
      <c r="AK2034" s="8">
        <f t="shared" ref="AK2034" si="9210">(X2034*AF2034+Y2034*AE2034+Z2034*AF2037+AA2034*AE2037)</f>
        <v>24.837245658903203</v>
      </c>
      <c r="AM2034" s="26">
        <f t="shared" ref="AM2034" si="9211">20*LOG((2*$AH$9)/(($AH$9*AH2034+AJ2034+$AH$9*AH2037+AJ2037)^2+($AH$9*AI2034+AK2034+$AH$9*AI2037+AK2037)^2)^0.5)</f>
        <v>-35.529655653743276</v>
      </c>
      <c r="AO2034" s="133">
        <f t="shared" ref="AO2034" si="9212">((AI2034^2+AJ2034^2+AK2034^2+AL2034^2)/(AI2037^2+AJ2037^2+AK2037^2+AL2037^2))^0.5</f>
        <v>0.21265131964710912</v>
      </c>
      <c r="AP2034" s="13"/>
      <c r="AQ2034" s="32"/>
      <c r="AR2034" s="32"/>
      <c r="AS2034" s="32"/>
      <c r="AT2034" s="32"/>
    </row>
    <row r="2035" spans="2:46" ht="18.649999999999999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O2035" s="134"/>
      <c r="AP2035" s="33"/>
      <c r="AQ2035" s="32"/>
      <c r="AR2035" s="32"/>
      <c r="AS2035" s="32"/>
      <c r="AT2035" s="32"/>
    </row>
    <row r="2036" spans="2:46" ht="18.649999999999999" customHeight="1" thickBot="1">
      <c r="D2036" s="209" t="s">
        <v>66</v>
      </c>
      <c r="E2036" s="210"/>
      <c r="F2036" s="211" t="s">
        <v>67</v>
      </c>
      <c r="G2036" s="212"/>
      <c r="H2036" s="204"/>
      <c r="I2036" s="209" t="s">
        <v>68</v>
      </c>
      <c r="J2036" s="210"/>
      <c r="K2036" s="211" t="s">
        <v>69</v>
      </c>
      <c r="L2036" s="212"/>
      <c r="N2036" s="213" t="s">
        <v>70</v>
      </c>
      <c r="O2036" s="214"/>
      <c r="P2036" s="215" t="s">
        <v>71</v>
      </c>
      <c r="Q2036" s="216"/>
      <c r="S2036" s="209" t="s">
        <v>72</v>
      </c>
      <c r="T2036" s="210"/>
      <c r="U2036" s="211" t="s">
        <v>73</v>
      </c>
      <c r="V2036" s="212"/>
      <c r="W2036" s="22"/>
      <c r="X2036" s="213" t="s">
        <v>74</v>
      </c>
      <c r="Y2036" s="214"/>
      <c r="Z2036" s="215" t="s">
        <v>75</v>
      </c>
      <c r="AA2036" s="216"/>
      <c r="AB2036" s="22"/>
      <c r="AC2036" s="209" t="s">
        <v>76</v>
      </c>
      <c r="AD2036" s="210"/>
      <c r="AE2036" s="211" t="s">
        <v>77</v>
      </c>
      <c r="AF2036" s="212"/>
      <c r="AG2036" s="22"/>
      <c r="AH2036" s="213" t="s">
        <v>78</v>
      </c>
      <c r="AI2036" s="214"/>
      <c r="AJ2036" s="215" t="s">
        <v>79</v>
      </c>
      <c r="AK2036" s="216"/>
      <c r="AL2036" s="22"/>
      <c r="AM2036" s="44" t="s">
        <v>6</v>
      </c>
      <c r="AO2036" s="135" t="s">
        <v>42</v>
      </c>
      <c r="AP2036" s="33"/>
      <c r="AQ2036" s="32"/>
      <c r="AR2036" s="32"/>
      <c r="AS2036" s="32"/>
      <c r="AT2036" s="32"/>
    </row>
    <row r="2037" spans="2:46" ht="18.649999999999999" customHeight="1" thickTop="1" thickBot="1">
      <c r="D2037" s="1">
        <v>0</v>
      </c>
      <c r="E2037" s="8">
        <f t="shared" ref="E2037" si="9213">$E$9*$B2034</f>
        <v>3.2982522000000003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9214">D2037*I2034+F2037*I2037-E2037*J2034-G2037*J2037</f>
        <v>0</v>
      </c>
      <c r="O2037" s="9">
        <f t="shared" ref="O2037" si="9215">(D2037*J2034+E2037*I2034+F2037*J2037+G2037*I2037)</f>
        <v>3.2982522000000003</v>
      </c>
      <c r="P2037" s="2">
        <f t="shared" ref="P2037" si="9216">D2037*K2034+F2037*K2037-E2037*L2034-G2037*L2037</f>
        <v>3.0603403514653724</v>
      </c>
      <c r="Q2037" s="8">
        <f t="shared" ref="Q2037" si="9217">(D2037*L2034+E2037*K2034+F2037*L2037+G2037*K2037)</f>
        <v>0</v>
      </c>
      <c r="S2037" s="1">
        <v>0</v>
      </c>
      <c r="T2037" s="8">
        <f t="shared" ref="T2037" si="9218">$T$9*$B2034</f>
        <v>7.0380678000000003</v>
      </c>
      <c r="U2037" s="2">
        <v>1</v>
      </c>
      <c r="V2037" s="8">
        <v>0</v>
      </c>
      <c r="X2037" s="1">
        <f t="shared" ref="X2037" si="9219">N2037*S2034+P2037*S2037-O2037*T2034-Q2037*T2037</f>
        <v>0</v>
      </c>
      <c r="Y2037" s="9">
        <f t="shared" ref="Y2037" si="9220">(N2037*T2034+O2037*S2034+P2037*T2037+Q2037*S2037)</f>
        <v>24.837135084689123</v>
      </c>
      <c r="Z2037" s="2">
        <f t="shared" ref="Z2037" si="9221">N2037*U2034+P2037*U2037-O2037*V2034-Q2037*V2037</f>
        <v>3.0603403514653724</v>
      </c>
      <c r="AA2037" s="8">
        <f t="shared" ref="AA2037" si="9222">(N2037*V2034+O2037*U2034+P2037*V2037+Q2037*U2037)</f>
        <v>0</v>
      </c>
      <c r="AB2037" s="22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9223">X2037*AC2034+Z2037*AC2037-Y2037*AD2034-AA2037*AD2037</f>
        <v>0</v>
      </c>
      <c r="AI2037" s="9">
        <f t="shared" ref="AI2037" si="9224">(X2037*AD2034+Y2037*AC2034+Z2037*AD2037+AA2037*AC2037)</f>
        <v>24.837135084689123</v>
      </c>
      <c r="AJ2037" s="2">
        <f t="shared" ref="AJ2037" si="9225">X2037*AE2034+Z2037*AE2037-Y2037*AF2034-AA2037*AF2037</f>
        <v>-114.12662283184919</v>
      </c>
      <c r="AK2037" s="8">
        <f t="shared" ref="AK2037" si="9226">(X2037*AF2034+Y2037*AE2034+Z2037*AF2037+AA2037*AE2037)</f>
        <v>0</v>
      </c>
      <c r="AM2037" s="45">
        <f t="shared" ref="AM2037" si="9227">(180/PI())*ATAN(-1*(($AH$9*AJ2034+AL2034+$AH$9*AJ2037+AL2037)/($AH$9*AI2034+AK2034+$AH$9*AI2037+AK2037)))</f>
        <v>66.478591884007358</v>
      </c>
      <c r="AO2037" s="206">
        <f t="shared" ref="AO2037" si="9228">20*LOG(((($AH$9*AH2034+AJ2034-$AH$9*AH2037-AJ2037)^2+($AH$9*AI2034+AK2034-$AH$9*AI2037-AK2037)^2)/(($AH$9*AH2034+AJ2034+$AH$9*AH2037+AJ2037)^2+($AH$9*AI2034+AK2034+$AH$9*AI2037+AK2037)^2))^0.5)</f>
        <v>-1.2158487060851336E-3</v>
      </c>
      <c r="AP2037" s="33"/>
      <c r="AQ2037" s="32"/>
      <c r="AR2037" s="32"/>
      <c r="AS2037" s="32"/>
      <c r="AT2037" s="32"/>
    </row>
    <row r="2038" spans="2:46" ht="18.649999999999999" customHeight="1">
      <c r="AO2038" s="33"/>
      <c r="AP2038" s="33"/>
    </row>
    <row r="2039" spans="2:46" ht="18.649999999999999" customHeight="1" thickBot="1">
      <c r="D2039" s="22" t="s">
        <v>80</v>
      </c>
      <c r="E2039" s="22"/>
      <c r="F2039" s="22"/>
      <c r="G2039" s="22"/>
      <c r="H2039" s="22"/>
      <c r="I2039" s="22" t="s">
        <v>81</v>
      </c>
      <c r="J2039" s="22"/>
      <c r="K2039" s="22"/>
      <c r="L2039" s="22"/>
      <c r="M2039" s="23"/>
      <c r="N2039" s="23"/>
      <c r="O2039" s="24" t="s">
        <v>82</v>
      </c>
      <c r="P2039" s="23"/>
      <c r="Q2039" s="23"/>
      <c r="R2039" s="23"/>
      <c r="S2039" s="22"/>
      <c r="T2039" s="22" t="s">
        <v>83</v>
      </c>
      <c r="U2039" s="23"/>
      <c r="V2039" s="23"/>
      <c r="W2039" s="23"/>
      <c r="X2039" s="23"/>
      <c r="Y2039" s="24" t="s">
        <v>84</v>
      </c>
      <c r="Z2039" s="23"/>
      <c r="AA2039" s="23"/>
      <c r="AB2039" s="23"/>
      <c r="AC2039" s="24" t="s">
        <v>85</v>
      </c>
      <c r="AD2039" s="22"/>
      <c r="AE2039" s="22"/>
      <c r="AF2039" s="22"/>
      <c r="AG2039" s="22"/>
      <c r="AH2039" s="23"/>
      <c r="AI2039" s="24" t="s">
        <v>86</v>
      </c>
      <c r="AJ2039" s="23"/>
      <c r="AK2039" s="23"/>
      <c r="AL2039" s="22"/>
    </row>
    <row r="2040" spans="2:46" ht="18.649999999999999" customHeight="1" thickBot="1">
      <c r="B2040" s="11"/>
      <c r="D2040" s="217" t="s">
        <v>55</v>
      </c>
      <c r="E2040" s="218"/>
      <c r="F2040" s="219" t="s">
        <v>56</v>
      </c>
      <c r="G2040" s="220"/>
      <c r="H2040" s="204"/>
      <c r="I2040" s="217" t="s">
        <v>87</v>
      </c>
      <c r="J2040" s="218"/>
      <c r="K2040" s="219" t="s">
        <v>88</v>
      </c>
      <c r="L2040" s="220"/>
      <c r="M2040" s="23"/>
      <c r="N2040" s="213" t="s">
        <v>57</v>
      </c>
      <c r="O2040" s="214"/>
      <c r="P2040" s="215" t="s">
        <v>58</v>
      </c>
      <c r="Q2040" s="216"/>
      <c r="R2040" s="23"/>
      <c r="S2040" s="217" t="s">
        <v>59</v>
      </c>
      <c r="T2040" s="218"/>
      <c r="U2040" s="219" t="s">
        <v>60</v>
      </c>
      <c r="V2040" s="220"/>
      <c r="W2040" s="22"/>
      <c r="X2040" s="213" t="s">
        <v>61</v>
      </c>
      <c r="Y2040" s="214"/>
      <c r="Z2040" s="215" t="s">
        <v>62</v>
      </c>
      <c r="AA2040" s="216"/>
      <c r="AB2040" s="22"/>
      <c r="AC2040" s="217" t="s">
        <v>63</v>
      </c>
      <c r="AD2040" s="218"/>
      <c r="AE2040" s="219" t="s">
        <v>89</v>
      </c>
      <c r="AF2040" s="220"/>
      <c r="AG2040" s="22"/>
      <c r="AH2040" s="213" t="s">
        <v>64</v>
      </c>
      <c r="AI2040" s="214"/>
      <c r="AJ2040" s="215" t="s">
        <v>65</v>
      </c>
      <c r="AK2040" s="216"/>
      <c r="AL2040" s="22"/>
      <c r="AM2040" s="25" t="s">
        <v>2</v>
      </c>
      <c r="AO2040" s="132" t="s">
        <v>41</v>
      </c>
      <c r="AQ2040" s="32"/>
      <c r="AR2040" s="32"/>
      <c r="AS2040" s="32"/>
      <c r="AT2040" s="32"/>
    </row>
    <row r="2041" spans="2:46" ht="18.649999999999999" customHeight="1" thickTop="1" thickBot="1">
      <c r="B2041" s="36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9">
        <f t="shared" ref="L2041" si="9229">IF(0=(1-$J$9*$K$9*$B2041^2),10^14,$B2041*$K$9/(1-$J$9*$K$9*$B2041^2))</f>
        <v>-0.62206417253921598</v>
      </c>
      <c r="N2041" s="1">
        <f t="shared" ref="N2041" si="9230">D2041*I2041+F2041*I2044-E2041*J2041-G2041*J2044</f>
        <v>1</v>
      </c>
      <c r="O2041" s="9">
        <f t="shared" ref="O2041" si="9231">(D2041*J2041+E2041*I2041+F2041*J2044+G2041*I2044)</f>
        <v>0</v>
      </c>
      <c r="P2041" s="2">
        <f t="shared" ref="P2041" si="9232">D2041*K2041+F2041*K2044-E2041*L2041-G2041*L2044</f>
        <v>0</v>
      </c>
      <c r="Q2041" s="8">
        <f t="shared" ref="Q2041" si="9233">(D2041*L2041+E2041*K2041+F2041*L2044+G2041*K2044)</f>
        <v>-0.62206417253921598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9234">N2041*S2041+P2041*S2044-O2041*T2041-Q2041*T2044</f>
        <v>5.393174941946099</v>
      </c>
      <c r="Y2041" s="9">
        <f t="shared" ref="Y2041" si="9235">(N2041*T2041+O2041*S2041+P2041*T2044+Q2041*S2044)</f>
        <v>0</v>
      </c>
      <c r="Z2041" s="2">
        <f t="shared" ref="Z2041" si="9236">N2041*U2041+P2041*U2044-O2041*V2041-Q2041*V2044</f>
        <v>0</v>
      </c>
      <c r="AA2041" s="8">
        <f t="shared" ref="AA2041" si="9237">(N2041*V2041+O2041*U2041+P2041*V2044+Q2041*U2044)</f>
        <v>-0.62206417253921598</v>
      </c>
      <c r="AB2041" s="22"/>
      <c r="AC2041" s="1">
        <v>1</v>
      </c>
      <c r="AD2041" s="9">
        <v>0</v>
      </c>
      <c r="AE2041" s="2">
        <v>0</v>
      </c>
      <c r="AF2041" s="9">
        <f t="shared" ref="AF2041" si="9238">$B2041*$AE$9</f>
        <v>4.7344296000000003</v>
      </c>
      <c r="AH2041" s="1">
        <f t="shared" ref="AH2041" si="9239">X2041*AC2041+Z2041*AC2044-Y2041*AD2041-AA2041*AD2044</f>
        <v>5.393174941946099</v>
      </c>
      <c r="AI2041" s="9">
        <f t="shared" ref="AI2041" si="9240">(X2041*AD2041+Y2041*AC2041+Z2041*AD2044+AA2041*AC2044)</f>
        <v>0</v>
      </c>
      <c r="AJ2041" s="2">
        <f t="shared" ref="AJ2041" si="9241">X2041*AE2041+Z2041*AE2044-Y2041*AF2041-AA2041*AF2044</f>
        <v>0</v>
      </c>
      <c r="AK2041" s="8">
        <f t="shared" ref="AK2041" si="9242">(X2041*AF2041+Y2041*AE2041+Z2041*AF2044+AA2041*AE2044)</f>
        <v>24.911542910588679</v>
      </c>
      <c r="AM2041" s="26">
        <f t="shared" ref="AM2041" si="9243">20*LOG((2*$AH$9)/(($AH$9*AH2041+AJ2041+$AH$9*AH2044+AJ2044)^2+($AH$9*AI2041+AK2041+$AH$9*AI2044+AK2044)^2)^0.5)</f>
        <v>-35.58416737250981</v>
      </c>
      <c r="AO2041" s="133">
        <f t="shared" ref="AO2041" si="9244">((AI2041^2+AJ2041^2+AK2041^2+AL2041^2)/(AI2044^2+AJ2044^2+AK2044^2+AL2044^2))^0.5</f>
        <v>0.21191835549920154</v>
      </c>
      <c r="AP2041" s="13"/>
      <c r="AQ2041" s="32"/>
      <c r="AR2041" s="32"/>
      <c r="AS2041" s="32"/>
      <c r="AT2041" s="32"/>
    </row>
    <row r="2042" spans="2:46" ht="18.649999999999999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O2042" s="134"/>
      <c r="AP2042" s="33"/>
      <c r="AQ2042" s="32"/>
      <c r="AR2042" s="32"/>
      <c r="AS2042" s="32"/>
      <c r="AT2042" s="32"/>
    </row>
    <row r="2043" spans="2:46" ht="18.649999999999999" customHeight="1" thickBot="1">
      <c r="D2043" s="209" t="s">
        <v>66</v>
      </c>
      <c r="E2043" s="210"/>
      <c r="F2043" s="211" t="s">
        <v>67</v>
      </c>
      <c r="G2043" s="212"/>
      <c r="H2043" s="204"/>
      <c r="I2043" s="209" t="s">
        <v>68</v>
      </c>
      <c r="J2043" s="210"/>
      <c r="K2043" s="211" t="s">
        <v>69</v>
      </c>
      <c r="L2043" s="212"/>
      <c r="N2043" s="213" t="s">
        <v>70</v>
      </c>
      <c r="O2043" s="214"/>
      <c r="P2043" s="215" t="s">
        <v>71</v>
      </c>
      <c r="Q2043" s="216"/>
      <c r="S2043" s="209" t="s">
        <v>72</v>
      </c>
      <c r="T2043" s="210"/>
      <c r="U2043" s="211" t="s">
        <v>73</v>
      </c>
      <c r="V2043" s="212"/>
      <c r="W2043" s="22"/>
      <c r="X2043" s="213" t="s">
        <v>74</v>
      </c>
      <c r="Y2043" s="214"/>
      <c r="Z2043" s="215" t="s">
        <v>75</v>
      </c>
      <c r="AA2043" s="216"/>
      <c r="AB2043" s="22"/>
      <c r="AC2043" s="209" t="s">
        <v>76</v>
      </c>
      <c r="AD2043" s="210"/>
      <c r="AE2043" s="211" t="s">
        <v>77</v>
      </c>
      <c r="AF2043" s="212"/>
      <c r="AG2043" s="22"/>
      <c r="AH2043" s="213" t="s">
        <v>78</v>
      </c>
      <c r="AI2043" s="214"/>
      <c r="AJ2043" s="215" t="s">
        <v>79</v>
      </c>
      <c r="AK2043" s="216"/>
      <c r="AL2043" s="22"/>
      <c r="AM2043" s="44" t="s">
        <v>6</v>
      </c>
      <c r="AO2043" s="135" t="s">
        <v>42</v>
      </c>
      <c r="AP2043" s="33"/>
      <c r="AQ2043" s="32"/>
      <c r="AR2043" s="32"/>
      <c r="AS2043" s="32"/>
      <c r="AT2043" s="32"/>
    </row>
    <row r="2044" spans="2:46" ht="18.649999999999999" customHeight="1" thickTop="1" thickBot="1">
      <c r="D2044" s="1">
        <v>0</v>
      </c>
      <c r="E2044" s="8">
        <f t="shared" ref="E2044" si="9245">$E$9*$B2041</f>
        <v>3.3095864000000002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9246">D2044*I2041+F2044*I2044-E2044*J2041-G2044*J2044</f>
        <v>0</v>
      </c>
      <c r="O2044" s="9">
        <f t="shared" ref="O2044" si="9247">(D2044*J2041+E2044*I2041+F2044*J2044+G2044*I2044)</f>
        <v>3.3095864000000002</v>
      </c>
      <c r="P2044" s="2">
        <f t="shared" ref="P2044" si="9248">D2044*K2041+F2044*K2044-E2044*L2041-G2044*L2044</f>
        <v>3.0587751253630429</v>
      </c>
      <c r="Q2044" s="8">
        <f t="shared" ref="Q2044" si="9249">(D2044*L2041+E2044*K2041+F2044*L2044+G2044*K2044)</f>
        <v>0</v>
      </c>
      <c r="S2044" s="1">
        <v>0</v>
      </c>
      <c r="T2044" s="8">
        <f t="shared" ref="T2044" si="9250">$T$9*$B2041</f>
        <v>7.0622536</v>
      </c>
      <c r="U2044" s="2">
        <v>1</v>
      </c>
      <c r="V2044" s="8">
        <v>0</v>
      </c>
      <c r="X2044" s="1">
        <f t="shared" ref="X2044" si="9251">N2044*S2041+P2044*S2044-O2044*T2041-Q2044*T2044</f>
        <v>0</v>
      </c>
      <c r="Y2044" s="9">
        <f t="shared" ref="Y2044" si="9252">(N2044*T2041+O2044*S2041+P2044*T2044+Q2044*S2044)</f>
        <v>24.9114320406856</v>
      </c>
      <c r="Z2044" s="2">
        <f t="shared" ref="Z2044" si="9253">N2044*U2041+P2044*U2044-O2044*V2041-Q2044*V2044</f>
        <v>3.0587751253630429</v>
      </c>
      <c r="AA2044" s="8">
        <f t="shared" ref="AA2044" si="9254">(N2044*V2041+O2044*U2041+P2044*V2044+Q2044*U2044)</f>
        <v>0</v>
      </c>
      <c r="AB2044" s="22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9255">X2044*AC2041+Z2044*AC2044-Y2044*AD2041-AA2044*AD2044</f>
        <v>0</v>
      </c>
      <c r="AI2044" s="9">
        <f t="shared" ref="AI2044" si="9256">(X2044*AD2041+Y2044*AC2041+Z2044*AD2044+AA2044*AC2044)</f>
        <v>24.9114320406856</v>
      </c>
      <c r="AJ2044" s="2">
        <f t="shared" ref="AJ2044" si="9257">X2044*AE2041+Z2044*AE2044-Y2044*AF2041-AA2044*AF2044</f>
        <v>-114.88264610644728</v>
      </c>
      <c r="AK2044" s="8">
        <f t="shared" ref="AK2044" si="9258">(X2044*AF2041+Y2044*AE2041+Z2044*AF2044+AA2044*AE2044)</f>
        <v>0</v>
      </c>
      <c r="AM2044" s="45">
        <f t="shared" ref="AM2044" si="9259">(180/PI())*ATAN(-1*(($AH$9*AJ2041+AL2041+$AH$9*AJ2044+AL2044)/($AH$9*AI2041+AK2041+$AH$9*AI2044+AK2044)))</f>
        <v>66.554306043216698</v>
      </c>
      <c r="AO2044" s="206">
        <f t="shared" ref="AO2044" si="9260">20*LOG(((($AH$9*AH2041+AJ2041-$AH$9*AH2044-AJ2044)^2+($AH$9*AI2041+AK2041-$AH$9*AI2044-AK2044)^2)/(($AH$9*AH2041+AJ2041+$AH$9*AH2044+AJ2044)^2+($AH$9*AI2041+AK2041+$AH$9*AI2044+AK2044)^2))^0.5)</f>
        <v>-1.2006809127834805E-3</v>
      </c>
      <c r="AP2044" s="33"/>
      <c r="AQ2044" s="32"/>
      <c r="AR2044" s="32"/>
      <c r="AS2044" s="32"/>
      <c r="AT2044" s="32"/>
    </row>
    <row r="2045" spans="2:46" ht="18.649999999999999" customHeight="1">
      <c r="AO2045" s="33"/>
      <c r="AP2045" s="33"/>
    </row>
    <row r="2046" spans="2:46" ht="18.649999999999999" customHeight="1" thickBot="1">
      <c r="D2046" s="22" t="s">
        <v>80</v>
      </c>
      <c r="E2046" s="22"/>
      <c r="F2046" s="22"/>
      <c r="G2046" s="22"/>
      <c r="H2046" s="22"/>
      <c r="I2046" s="22" t="s">
        <v>81</v>
      </c>
      <c r="J2046" s="22"/>
      <c r="K2046" s="22"/>
      <c r="L2046" s="22"/>
      <c r="M2046" s="23"/>
      <c r="N2046" s="23"/>
      <c r="O2046" s="24" t="s">
        <v>82</v>
      </c>
      <c r="P2046" s="23"/>
      <c r="Q2046" s="23"/>
      <c r="R2046" s="23"/>
      <c r="S2046" s="22"/>
      <c r="T2046" s="22" t="s">
        <v>83</v>
      </c>
      <c r="U2046" s="23"/>
      <c r="V2046" s="23"/>
      <c r="W2046" s="23"/>
      <c r="X2046" s="23"/>
      <c r="Y2046" s="24" t="s">
        <v>84</v>
      </c>
      <c r="Z2046" s="23"/>
      <c r="AA2046" s="23"/>
      <c r="AB2046" s="23"/>
      <c r="AC2046" s="24" t="s">
        <v>85</v>
      </c>
      <c r="AD2046" s="22"/>
      <c r="AE2046" s="22"/>
      <c r="AF2046" s="22"/>
      <c r="AG2046" s="22"/>
      <c r="AH2046" s="23"/>
      <c r="AI2046" s="24" t="s">
        <v>86</v>
      </c>
      <c r="AJ2046" s="23"/>
      <c r="AK2046" s="23"/>
      <c r="AL2046" s="22"/>
    </row>
    <row r="2047" spans="2:46" ht="18.649999999999999" customHeight="1" thickBot="1">
      <c r="B2047" s="11"/>
      <c r="D2047" s="217" t="s">
        <v>55</v>
      </c>
      <c r="E2047" s="218"/>
      <c r="F2047" s="219" t="s">
        <v>56</v>
      </c>
      <c r="G2047" s="220"/>
      <c r="H2047" s="204"/>
      <c r="I2047" s="217" t="s">
        <v>87</v>
      </c>
      <c r="J2047" s="218"/>
      <c r="K2047" s="219" t="s">
        <v>88</v>
      </c>
      <c r="L2047" s="220"/>
      <c r="M2047" s="23"/>
      <c r="N2047" s="213" t="s">
        <v>57</v>
      </c>
      <c r="O2047" s="214"/>
      <c r="P2047" s="215" t="s">
        <v>58</v>
      </c>
      <c r="Q2047" s="216"/>
      <c r="R2047" s="23"/>
      <c r="S2047" s="217" t="s">
        <v>59</v>
      </c>
      <c r="T2047" s="218"/>
      <c r="U2047" s="219" t="s">
        <v>60</v>
      </c>
      <c r="V2047" s="220"/>
      <c r="W2047" s="22"/>
      <c r="X2047" s="213" t="s">
        <v>61</v>
      </c>
      <c r="Y2047" s="214"/>
      <c r="Z2047" s="215" t="s">
        <v>62</v>
      </c>
      <c r="AA2047" s="216"/>
      <c r="AB2047" s="22"/>
      <c r="AC2047" s="217" t="s">
        <v>63</v>
      </c>
      <c r="AD2047" s="218"/>
      <c r="AE2047" s="219" t="s">
        <v>89</v>
      </c>
      <c r="AF2047" s="220"/>
      <c r="AG2047" s="22"/>
      <c r="AH2047" s="213" t="s">
        <v>64</v>
      </c>
      <c r="AI2047" s="214"/>
      <c r="AJ2047" s="215" t="s">
        <v>65</v>
      </c>
      <c r="AK2047" s="216"/>
      <c r="AL2047" s="22"/>
      <c r="AM2047" s="25" t="s">
        <v>2</v>
      </c>
      <c r="AO2047" s="132" t="s">
        <v>41</v>
      </c>
      <c r="AQ2047" s="32"/>
      <c r="AR2047" s="32"/>
      <c r="AS2047" s="32"/>
      <c r="AT2047" s="32"/>
    </row>
    <row r="2048" spans="2:46" ht="18.649999999999999" customHeight="1" thickTop="1" thickBot="1">
      <c r="B2048" s="36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9">
        <f t="shared" ref="L2048" si="9261">IF(0=(1-$J$9*$K$9*$B2048^2),10^14,$B2048*$K$9/(1-$J$9*$K$9*$B2048^2))</f>
        <v>-0.61947528591530532</v>
      </c>
      <c r="N2048" s="1">
        <f t="shared" ref="N2048" si="9262">D2048*I2048+F2048*I2051-E2048*J2048-G2048*J2051</f>
        <v>1</v>
      </c>
      <c r="O2048" s="9">
        <f t="shared" ref="O2048" si="9263">(D2048*J2048+E2048*I2048+F2048*J2051+G2048*I2051)</f>
        <v>0</v>
      </c>
      <c r="P2048" s="2">
        <f t="shared" ref="P2048" si="9264">D2048*K2048+F2048*K2051-E2048*L2048-G2048*L2051</f>
        <v>0</v>
      </c>
      <c r="Q2048" s="8">
        <f t="shared" ref="Q2048" si="9265">(D2048*L2048+E2048*K2048+F2048*L2051+G2048*K2051)</f>
        <v>-0.61947528591530532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9266">N2048*S2048+P2048*S2051-O2048*T2048-Q2048*T2051</f>
        <v>5.3898740734364852</v>
      </c>
      <c r="Y2048" s="9">
        <f t="shared" ref="Y2048" si="9267">(N2048*T2048+O2048*S2048+P2048*T2051+Q2048*S2051)</f>
        <v>0</v>
      </c>
      <c r="Z2048" s="2">
        <f t="shared" ref="Z2048" si="9268">N2048*U2048+P2048*U2051-O2048*V2048-Q2048*V2051</f>
        <v>0</v>
      </c>
      <c r="AA2048" s="8">
        <f t="shared" ref="AA2048" si="9269">(N2048*V2048+O2048*U2048+P2048*V2051+Q2048*U2051)</f>
        <v>-0.61947528591530532</v>
      </c>
      <c r="AB2048" s="22"/>
      <c r="AC2048" s="1">
        <v>1</v>
      </c>
      <c r="AD2048" s="9">
        <v>0</v>
      </c>
      <c r="AE2048" s="2">
        <v>0</v>
      </c>
      <c r="AF2048" s="9">
        <f t="shared" ref="AF2048" si="9270">$B2048*$AE$9</f>
        <v>4.7506434000000004</v>
      </c>
      <c r="AH2048" s="1">
        <f t="shared" ref="AH2048" si="9271">X2048*AC2048+Z2048*AC2051-Y2048*AD2048-AA2048*AD2051</f>
        <v>5.3898740734364852</v>
      </c>
      <c r="AI2048" s="9">
        <f t="shared" ref="AI2048" si="9272">(X2048*AD2048+Y2048*AC2048+Z2048*AD2051+AA2048*AC2051)</f>
        <v>0</v>
      </c>
      <c r="AJ2048" s="2">
        <f t="shared" ref="AJ2048" si="9273">X2048*AE2048+Z2048*AE2051-Y2048*AF2048-AA2048*AF2051</f>
        <v>0</v>
      </c>
      <c r="AK2048" s="8">
        <f t="shared" ref="AK2048" si="9274">(X2048*AF2048+Y2048*AE2048+Z2048*AF2051+AA2048*AE2051)</f>
        <v>24.98589440788685</v>
      </c>
      <c r="AM2048" s="26">
        <f t="shared" ref="AM2048" si="9275">20*LOG((2*$AH$9)/(($AH$9*AH2048+AJ2048+$AH$9*AH2051+AJ2051)^2+($AH$9*AI2048+AK2048+$AH$9*AI2051+AK2051)^2)^0.5)</f>
        <v>-35.638532046406318</v>
      </c>
      <c r="AO2048" s="133">
        <f t="shared" ref="AO2048" si="9276">((AI2048^2+AJ2048^2+AK2048^2+AL2048^2)/(AI2051^2+AJ2051^2+AK2051^2+AL2051^2))^0.5</f>
        <v>0.21119044113499763</v>
      </c>
      <c r="AP2048" s="13"/>
      <c r="AQ2048" s="32"/>
      <c r="AR2048" s="32"/>
      <c r="AS2048" s="32"/>
      <c r="AT2048" s="32"/>
    </row>
    <row r="2049" spans="2:46" ht="18.649999999999999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O2049" s="134"/>
      <c r="AP2049" s="33"/>
      <c r="AQ2049" s="32"/>
      <c r="AR2049" s="32"/>
      <c r="AS2049" s="32"/>
      <c r="AT2049" s="32"/>
    </row>
    <row r="2050" spans="2:46" ht="18.649999999999999" customHeight="1" thickBot="1">
      <c r="D2050" s="209" t="s">
        <v>66</v>
      </c>
      <c r="E2050" s="210"/>
      <c r="F2050" s="211" t="s">
        <v>67</v>
      </c>
      <c r="G2050" s="212"/>
      <c r="H2050" s="204"/>
      <c r="I2050" s="209" t="s">
        <v>68</v>
      </c>
      <c r="J2050" s="210"/>
      <c r="K2050" s="211" t="s">
        <v>69</v>
      </c>
      <c r="L2050" s="212"/>
      <c r="N2050" s="213" t="s">
        <v>70</v>
      </c>
      <c r="O2050" s="214"/>
      <c r="P2050" s="215" t="s">
        <v>71</v>
      </c>
      <c r="Q2050" s="216"/>
      <c r="S2050" s="209" t="s">
        <v>72</v>
      </c>
      <c r="T2050" s="210"/>
      <c r="U2050" s="211" t="s">
        <v>73</v>
      </c>
      <c r="V2050" s="212"/>
      <c r="W2050" s="22"/>
      <c r="X2050" s="213" t="s">
        <v>74</v>
      </c>
      <c r="Y2050" s="214"/>
      <c r="Z2050" s="215" t="s">
        <v>75</v>
      </c>
      <c r="AA2050" s="216"/>
      <c r="AB2050" s="22"/>
      <c r="AC2050" s="209" t="s">
        <v>76</v>
      </c>
      <c r="AD2050" s="210"/>
      <c r="AE2050" s="211" t="s">
        <v>77</v>
      </c>
      <c r="AF2050" s="212"/>
      <c r="AG2050" s="22"/>
      <c r="AH2050" s="213" t="s">
        <v>78</v>
      </c>
      <c r="AI2050" s="214"/>
      <c r="AJ2050" s="215" t="s">
        <v>79</v>
      </c>
      <c r="AK2050" s="216"/>
      <c r="AL2050" s="22"/>
      <c r="AM2050" s="44" t="s">
        <v>6</v>
      </c>
      <c r="AO2050" s="135" t="s">
        <v>42</v>
      </c>
      <c r="AP2050" s="33"/>
      <c r="AQ2050" s="32"/>
      <c r="AR2050" s="32"/>
      <c r="AS2050" s="32"/>
      <c r="AT2050" s="32"/>
    </row>
    <row r="2051" spans="2:46" ht="18.649999999999999" customHeight="1" thickTop="1" thickBot="1">
      <c r="D2051" s="1">
        <v>0</v>
      </c>
      <c r="E2051" s="8">
        <f t="shared" ref="E2051" si="9277">$E$9*$B2048</f>
        <v>3.3209206000000004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9278">D2051*I2048+F2051*I2051-E2051*J2048-G2051*J2051</f>
        <v>0</v>
      </c>
      <c r="O2051" s="9">
        <f t="shared" ref="O2051" si="9279">(D2051*J2048+E2051*I2048+F2051*J2051+G2051*I2051)</f>
        <v>3.3209206000000004</v>
      </c>
      <c r="P2051" s="2">
        <f t="shared" ref="P2051" si="9280">D2051*K2048+F2051*K2051-E2051*L2048-G2051*L2051</f>
        <v>3.0572282381870277</v>
      </c>
      <c r="Q2051" s="8">
        <f t="shared" ref="Q2051" si="9281">(D2051*L2048+E2051*K2048+F2051*L2051+G2051*K2051)</f>
        <v>0</v>
      </c>
      <c r="S2051" s="1">
        <v>0</v>
      </c>
      <c r="T2051" s="8">
        <f t="shared" ref="T2051" si="9282">$T$9*$B2048</f>
        <v>7.0864394000000006</v>
      </c>
      <c r="U2051" s="2">
        <v>1</v>
      </c>
      <c r="V2051" s="8">
        <v>0</v>
      </c>
      <c r="X2051" s="1">
        <f t="shared" ref="X2051" si="9283">N2051*S2048+P2051*S2051-O2051*T2048-Q2051*T2051</f>
        <v>0</v>
      </c>
      <c r="Y2051" s="9">
        <f t="shared" ref="Y2051" si="9284">(N2051*T2048+O2051*S2048+P2051*T2051+Q2051*S2051)</f>
        <v>24.985783241881141</v>
      </c>
      <c r="Z2051" s="2">
        <f t="shared" ref="Z2051" si="9285">N2051*U2048+P2051*U2051-O2051*V2048-Q2051*V2051</f>
        <v>3.0572282381870277</v>
      </c>
      <c r="AA2051" s="8">
        <f t="shared" ref="AA2051" si="9286">(N2051*V2048+O2051*U2048+P2051*V2051+Q2051*U2051)</f>
        <v>0</v>
      </c>
      <c r="AB2051" s="22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9287">X2051*AC2048+Z2051*AC2051-Y2051*AD2048-AA2051*AD2051</f>
        <v>0</v>
      </c>
      <c r="AI2051" s="9">
        <f t="shared" ref="AI2051" si="9288">(X2051*AD2048+Y2051*AC2048+Z2051*AD2051+AA2051*AC2051)</f>
        <v>24.985783241881141</v>
      </c>
      <c r="AJ2051" s="2">
        <f t="shared" ref="AJ2051" si="9289">X2051*AE2048+Z2051*AE2051-Y2051*AF2048-AA2051*AF2051</f>
        <v>-115.64131801368623</v>
      </c>
      <c r="AK2051" s="8">
        <f t="shared" ref="AK2051" si="9290">(X2051*AF2048+Y2051*AE2048+Z2051*AF2051+AA2051*AE2051)</f>
        <v>0</v>
      </c>
      <c r="AM2051" s="45">
        <f t="shared" ref="AM2051" si="9291">(180/PI())*ATAN(-1*(($AH$9*AJ2048+AL2048+$AH$9*AJ2051+AL2051)/($AH$9*AI2048+AK2048+$AH$9*AI2051+AK2051)))</f>
        <v>66.629547940987209</v>
      </c>
      <c r="AO2051" s="206">
        <f t="shared" ref="AO2051" si="9292">20*LOG(((($AH$9*AH2048+AJ2048-$AH$9*AH2051-AJ2051)^2+($AH$9*AI2048+AK2048-$AH$9*AI2051-AK2051)^2)/(($AH$9*AH2048+AJ2048+$AH$9*AH2051+AJ2051)^2+($AH$9*AI2048+AK2048+$AH$9*AI2051+AK2051)^2))^0.5)</f>
        <v>-1.1857425166058536E-3</v>
      </c>
      <c r="AP2051" s="33"/>
      <c r="AQ2051" s="32"/>
      <c r="AR2051" s="32"/>
      <c r="AS2051" s="32"/>
      <c r="AT2051" s="32"/>
    </row>
    <row r="2052" spans="2:46" ht="18.649999999999999" customHeight="1">
      <c r="AO2052" s="33"/>
      <c r="AP2052" s="33"/>
    </row>
    <row r="2053" spans="2:46" ht="18.649999999999999" customHeight="1" thickBot="1">
      <c r="D2053" s="22" t="s">
        <v>80</v>
      </c>
      <c r="E2053" s="22"/>
      <c r="F2053" s="22"/>
      <c r="G2053" s="22"/>
      <c r="H2053" s="22"/>
      <c r="I2053" s="22" t="s">
        <v>81</v>
      </c>
      <c r="J2053" s="22"/>
      <c r="K2053" s="22"/>
      <c r="L2053" s="22"/>
      <c r="M2053" s="23"/>
      <c r="N2053" s="23"/>
      <c r="O2053" s="24" t="s">
        <v>82</v>
      </c>
      <c r="P2053" s="23"/>
      <c r="Q2053" s="23"/>
      <c r="R2053" s="23"/>
      <c r="S2053" s="22"/>
      <c r="T2053" s="22" t="s">
        <v>83</v>
      </c>
      <c r="U2053" s="23"/>
      <c r="V2053" s="23"/>
      <c r="W2053" s="23"/>
      <c r="X2053" s="23"/>
      <c r="Y2053" s="24" t="s">
        <v>84</v>
      </c>
      <c r="Z2053" s="23"/>
      <c r="AA2053" s="23"/>
      <c r="AB2053" s="23"/>
      <c r="AC2053" s="24" t="s">
        <v>85</v>
      </c>
      <c r="AD2053" s="22"/>
      <c r="AE2053" s="22"/>
      <c r="AF2053" s="22"/>
      <c r="AG2053" s="22"/>
      <c r="AH2053" s="23"/>
      <c r="AI2053" s="24" t="s">
        <v>86</v>
      </c>
      <c r="AJ2053" s="23"/>
      <c r="AK2053" s="23"/>
      <c r="AL2053" s="22"/>
    </row>
    <row r="2054" spans="2:46" ht="18.649999999999999" customHeight="1" thickBot="1">
      <c r="B2054" s="11"/>
      <c r="D2054" s="217" t="s">
        <v>55</v>
      </c>
      <c r="E2054" s="218"/>
      <c r="F2054" s="219" t="s">
        <v>56</v>
      </c>
      <c r="G2054" s="220"/>
      <c r="H2054" s="204"/>
      <c r="I2054" s="217" t="s">
        <v>87</v>
      </c>
      <c r="J2054" s="218"/>
      <c r="K2054" s="219" t="s">
        <v>88</v>
      </c>
      <c r="L2054" s="220"/>
      <c r="M2054" s="23"/>
      <c r="N2054" s="213" t="s">
        <v>57</v>
      </c>
      <c r="O2054" s="214"/>
      <c r="P2054" s="215" t="s">
        <v>58</v>
      </c>
      <c r="Q2054" s="216"/>
      <c r="R2054" s="23"/>
      <c r="S2054" s="217" t="s">
        <v>59</v>
      </c>
      <c r="T2054" s="218"/>
      <c r="U2054" s="219" t="s">
        <v>60</v>
      </c>
      <c r="V2054" s="220"/>
      <c r="W2054" s="22"/>
      <c r="X2054" s="213" t="s">
        <v>61</v>
      </c>
      <c r="Y2054" s="214"/>
      <c r="Z2054" s="215" t="s">
        <v>62</v>
      </c>
      <c r="AA2054" s="216"/>
      <c r="AB2054" s="22"/>
      <c r="AC2054" s="217" t="s">
        <v>63</v>
      </c>
      <c r="AD2054" s="218"/>
      <c r="AE2054" s="219" t="s">
        <v>89</v>
      </c>
      <c r="AF2054" s="220"/>
      <c r="AG2054" s="22"/>
      <c r="AH2054" s="213" t="s">
        <v>64</v>
      </c>
      <c r="AI2054" s="214"/>
      <c r="AJ2054" s="215" t="s">
        <v>65</v>
      </c>
      <c r="AK2054" s="216"/>
      <c r="AL2054" s="22"/>
      <c r="AM2054" s="25" t="s">
        <v>2</v>
      </c>
      <c r="AO2054" s="132" t="s">
        <v>41</v>
      </c>
      <c r="AQ2054" s="32"/>
      <c r="AR2054" s="32"/>
      <c r="AS2054" s="32"/>
      <c r="AT2054" s="32"/>
    </row>
    <row r="2055" spans="2:46" ht="18.649999999999999" customHeight="1" thickTop="1" thickBot="1">
      <c r="B2055" s="36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9">
        <f t="shared" ref="L2055" si="9293">IF(0=(1-$J$9*$K$9*$B2055^2),10^14,$B2055*$K$9/(1-$J$9*$K$9*$B2055^2))</f>
        <v>-0.61690942606236376</v>
      </c>
      <c r="N2055" s="1">
        <f t="shared" ref="N2055" si="9294">D2055*I2055+F2055*I2058-E2055*J2055-G2055*J2058</f>
        <v>1</v>
      </c>
      <c r="O2055" s="9">
        <f t="shared" ref="O2055" si="9295">(D2055*J2055+E2055*I2055+F2055*J2058+G2055*I2058)</f>
        <v>0</v>
      </c>
      <c r="P2055" s="2">
        <f t="shared" ref="P2055" si="9296">D2055*K2055+F2055*K2058-E2055*L2055-G2055*L2058</f>
        <v>0</v>
      </c>
      <c r="Q2055" s="8">
        <f t="shared" ref="Q2055" si="9297">(D2055*L2055+E2055*K2055+F2055*L2058+G2055*K2058)</f>
        <v>-0.61690942606236376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9298">N2055*S2055+P2055*S2058-O2055*T2055-Q2055*T2058</f>
        <v>5.3866117110765801</v>
      </c>
      <c r="Y2055" s="9">
        <f t="shared" ref="Y2055" si="9299">(N2055*T2055+O2055*S2055+P2055*T2058+Q2055*S2058)</f>
        <v>0</v>
      </c>
      <c r="Z2055" s="2">
        <f t="shared" ref="Z2055" si="9300">N2055*U2055+P2055*U2058-O2055*V2055-Q2055*V2058</f>
        <v>0</v>
      </c>
      <c r="AA2055" s="8">
        <f t="shared" ref="AA2055" si="9301">(N2055*V2055+O2055*U2055+P2055*V2058+Q2055*U2058)</f>
        <v>-0.61690942606236376</v>
      </c>
      <c r="AB2055" s="22"/>
      <c r="AC2055" s="1">
        <v>1</v>
      </c>
      <c r="AD2055" s="9">
        <v>0</v>
      </c>
      <c r="AE2055" s="2">
        <v>0</v>
      </c>
      <c r="AF2055" s="9">
        <f t="shared" ref="AF2055" si="9302">$B2055*$AE$9</f>
        <v>4.7668572000000005</v>
      </c>
      <c r="AH2055" s="1">
        <f t="shared" ref="AH2055" si="9303">X2055*AC2055+Z2055*AC2058-Y2055*AD2055-AA2055*AD2058</f>
        <v>5.3866117110765801</v>
      </c>
      <c r="AI2055" s="9">
        <f t="shared" ref="AI2055" si="9304">(X2055*AD2055+Y2055*AC2055+Z2055*AD2058+AA2055*AC2058)</f>
        <v>0</v>
      </c>
      <c r="AJ2055" s="2">
        <f t="shared" ref="AJ2055" si="9305">X2055*AE2055+Z2055*AE2058-Y2055*AF2055-AA2055*AF2058</f>
        <v>0</v>
      </c>
      <c r="AK2055" s="8">
        <f t="shared" ref="AK2055" si="9306">(X2055*AF2055+Y2055*AE2055+Z2055*AF2058+AA2055*AE2058)</f>
        <v>25.060299392487355</v>
      </c>
      <c r="AM2055" s="26">
        <f t="shared" ref="AM2055" si="9307">20*LOG((2*$AH$9)/(($AH$9*AH2055+AJ2055+$AH$9*AH2058+AJ2058)^2+($AH$9*AI2055+AK2055+$AH$9*AI2058+AK2058)^2)^0.5)</f>
        <v>-35.692750206778747</v>
      </c>
      <c r="AO2055" s="133">
        <f t="shared" ref="AO2055" si="9308">((AI2055^2+AJ2055^2+AK2055^2+AL2055^2)/(AI2058^2+AJ2058^2+AK2058^2+AL2058^2))^0.5</f>
        <v>0.2104675244157134</v>
      </c>
      <c r="AP2055" s="13"/>
      <c r="AQ2055" s="32"/>
      <c r="AR2055" s="32"/>
      <c r="AS2055" s="32"/>
      <c r="AT2055" s="32"/>
    </row>
    <row r="2056" spans="2:46" ht="18.649999999999999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O2056" s="134"/>
      <c r="AP2056" s="33"/>
      <c r="AQ2056" s="32"/>
      <c r="AR2056" s="32"/>
      <c r="AS2056" s="32"/>
      <c r="AT2056" s="32"/>
    </row>
    <row r="2057" spans="2:46" ht="18.649999999999999" customHeight="1" thickBot="1">
      <c r="D2057" s="209" t="s">
        <v>66</v>
      </c>
      <c r="E2057" s="210"/>
      <c r="F2057" s="211" t="s">
        <v>67</v>
      </c>
      <c r="G2057" s="212"/>
      <c r="H2057" s="204"/>
      <c r="I2057" s="209" t="s">
        <v>68</v>
      </c>
      <c r="J2057" s="210"/>
      <c r="K2057" s="211" t="s">
        <v>69</v>
      </c>
      <c r="L2057" s="212"/>
      <c r="N2057" s="213" t="s">
        <v>70</v>
      </c>
      <c r="O2057" s="214"/>
      <c r="P2057" s="215" t="s">
        <v>71</v>
      </c>
      <c r="Q2057" s="216"/>
      <c r="S2057" s="209" t="s">
        <v>72</v>
      </c>
      <c r="T2057" s="210"/>
      <c r="U2057" s="211" t="s">
        <v>73</v>
      </c>
      <c r="V2057" s="212"/>
      <c r="W2057" s="22"/>
      <c r="X2057" s="213" t="s">
        <v>74</v>
      </c>
      <c r="Y2057" s="214"/>
      <c r="Z2057" s="215" t="s">
        <v>75</v>
      </c>
      <c r="AA2057" s="216"/>
      <c r="AB2057" s="22"/>
      <c r="AC2057" s="209" t="s">
        <v>76</v>
      </c>
      <c r="AD2057" s="210"/>
      <c r="AE2057" s="211" t="s">
        <v>77</v>
      </c>
      <c r="AF2057" s="212"/>
      <c r="AG2057" s="22"/>
      <c r="AH2057" s="213" t="s">
        <v>78</v>
      </c>
      <c r="AI2057" s="214"/>
      <c r="AJ2057" s="215" t="s">
        <v>79</v>
      </c>
      <c r="AK2057" s="216"/>
      <c r="AL2057" s="22"/>
      <c r="AM2057" s="44" t="s">
        <v>6</v>
      </c>
      <c r="AO2057" s="135" t="s">
        <v>42</v>
      </c>
      <c r="AP2057" s="33"/>
      <c r="AQ2057" s="32"/>
      <c r="AR2057" s="32"/>
      <c r="AS2057" s="32"/>
      <c r="AT2057" s="32"/>
    </row>
    <row r="2058" spans="2:46" ht="18.649999999999999" customHeight="1" thickTop="1" thickBot="1">
      <c r="D2058" s="1">
        <v>0</v>
      </c>
      <c r="E2058" s="8">
        <f t="shared" ref="E2058" si="9309">$E$9*$B2055</f>
        <v>3.3322548000000003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9310">D2058*I2055+F2058*I2058-E2058*J2055-G2058*J2058</f>
        <v>0</v>
      </c>
      <c r="O2058" s="9">
        <f t="shared" ref="O2058" si="9311">(D2058*J2055+E2058*I2055+F2058*J2058+G2058*I2058)</f>
        <v>3.3322548000000003</v>
      </c>
      <c r="P2058" s="2">
        <f t="shared" ref="P2058" si="9312">D2058*K2055+F2058*K2058-E2058*L2055-G2058*L2058</f>
        <v>3.0556993961615571</v>
      </c>
      <c r="Q2058" s="8">
        <f t="shared" ref="Q2058" si="9313">(D2058*L2055+E2058*K2055+F2058*L2058+G2058*K2058)</f>
        <v>0</v>
      </c>
      <c r="S2058" s="1">
        <v>0</v>
      </c>
      <c r="T2058" s="8">
        <f t="shared" ref="T2058" si="9314">$T$9*$B2055</f>
        <v>7.1106251999999994</v>
      </c>
      <c r="U2058" s="2">
        <v>1</v>
      </c>
      <c r="V2058" s="8">
        <v>0</v>
      </c>
      <c r="X2058" s="1">
        <f t="shared" ref="X2058" si="9315">N2058*S2055+P2058*S2058-O2058*T2055-Q2058*T2058</f>
        <v>0</v>
      </c>
      <c r="Y2058" s="9">
        <f t="shared" ref="Y2058" si="9316">(N2058*T2055+O2058*S2055+P2058*T2058+Q2058*S2058)</f>
        <v>25.06018792997115</v>
      </c>
      <c r="Z2058" s="2">
        <f t="shared" ref="Z2058" si="9317">N2058*U2055+P2058*U2058-O2058*V2055-Q2058*V2058</f>
        <v>3.0556993961615571</v>
      </c>
      <c r="AA2058" s="8">
        <f t="shared" ref="AA2058" si="9318">(N2058*V2055+O2058*U2055+P2058*V2058+Q2058*U2058)</f>
        <v>0</v>
      </c>
      <c r="AB2058" s="22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9319">X2058*AC2055+Z2058*AC2058-Y2058*AD2055-AA2058*AD2058</f>
        <v>0</v>
      </c>
      <c r="AI2058" s="9">
        <f t="shared" ref="AI2058" si="9320">(X2058*AD2055+Y2058*AC2055+Z2058*AD2058+AA2058*AC2058)</f>
        <v>25.06018792997115</v>
      </c>
      <c r="AJ2058" s="2">
        <f t="shared" ref="AJ2058" si="9321">X2058*AE2055+Z2058*AE2058-Y2058*AF2055-AA2058*AF2058</f>
        <v>-116.40263787117452</v>
      </c>
      <c r="AK2058" s="8">
        <f t="shared" ref="AK2058" si="9322">(X2058*AF2055+Y2058*AE2055+Z2058*AF2058+AA2058*AE2058)</f>
        <v>0</v>
      </c>
      <c r="AM2058" s="45">
        <f t="shared" ref="AM2058" si="9323">(180/PI())*ATAN(-1*(($AH$9*AJ2055+AL2055+$AH$9*AJ2058+AL2058)/($AH$9*AI2055+AK2055+$AH$9*AI2058+AK2058)))</f>
        <v>66.704321865617928</v>
      </c>
      <c r="AO2058" s="206">
        <f t="shared" ref="AO2058" si="9324">20*LOG(((($AH$9*AH2055+AJ2055-$AH$9*AH2058-AJ2058)^2+($AH$9*AI2055+AK2055-$AH$9*AI2058-AK2058)^2)/(($AH$9*AH2055+AJ2055+$AH$9*AH2058+AJ2058)^2+($AH$9*AI2055+AK2055+$AH$9*AI2058+AK2058)^2))^0.5)</f>
        <v>-1.1710295135875638E-3</v>
      </c>
      <c r="AP2058" s="33"/>
      <c r="AQ2058" s="32"/>
      <c r="AR2058" s="32"/>
      <c r="AS2058" s="32"/>
      <c r="AT2058" s="32"/>
    </row>
    <row r="2059" spans="2:46" ht="18.649999999999999" customHeight="1">
      <c r="AO2059" s="33"/>
      <c r="AP2059" s="33"/>
    </row>
    <row r="2060" spans="2:46" ht="18.649999999999999" customHeight="1" thickBot="1">
      <c r="D2060" s="22" t="s">
        <v>80</v>
      </c>
      <c r="E2060" s="22"/>
      <c r="F2060" s="22"/>
      <c r="G2060" s="22"/>
      <c r="H2060" s="22"/>
      <c r="I2060" s="22" t="s">
        <v>81</v>
      </c>
      <c r="J2060" s="22"/>
      <c r="K2060" s="22"/>
      <c r="L2060" s="22"/>
      <c r="M2060" s="23"/>
      <c r="N2060" s="23"/>
      <c r="O2060" s="24" t="s">
        <v>82</v>
      </c>
      <c r="P2060" s="23"/>
      <c r="Q2060" s="23"/>
      <c r="R2060" s="23"/>
      <c r="S2060" s="22"/>
      <c r="T2060" s="22" t="s">
        <v>83</v>
      </c>
      <c r="U2060" s="23"/>
      <c r="V2060" s="23"/>
      <c r="W2060" s="23"/>
      <c r="X2060" s="23"/>
      <c r="Y2060" s="24" t="s">
        <v>84</v>
      </c>
      <c r="Z2060" s="23"/>
      <c r="AA2060" s="23"/>
      <c r="AB2060" s="23"/>
      <c r="AC2060" s="24" t="s">
        <v>85</v>
      </c>
      <c r="AD2060" s="22"/>
      <c r="AE2060" s="22"/>
      <c r="AF2060" s="22"/>
      <c r="AG2060" s="22"/>
      <c r="AH2060" s="23"/>
      <c r="AI2060" s="24" t="s">
        <v>86</v>
      </c>
      <c r="AJ2060" s="23"/>
      <c r="AK2060" s="23"/>
      <c r="AL2060" s="22"/>
    </row>
    <row r="2061" spans="2:46" ht="18.649999999999999" customHeight="1" thickBot="1">
      <c r="B2061" s="11"/>
      <c r="D2061" s="217" t="s">
        <v>55</v>
      </c>
      <c r="E2061" s="218"/>
      <c r="F2061" s="219" t="s">
        <v>56</v>
      </c>
      <c r="G2061" s="220"/>
      <c r="H2061" s="204"/>
      <c r="I2061" s="217" t="s">
        <v>87</v>
      </c>
      <c r="J2061" s="218"/>
      <c r="K2061" s="219" t="s">
        <v>88</v>
      </c>
      <c r="L2061" s="220"/>
      <c r="M2061" s="23"/>
      <c r="N2061" s="213" t="s">
        <v>57</v>
      </c>
      <c r="O2061" s="214"/>
      <c r="P2061" s="215" t="s">
        <v>58</v>
      </c>
      <c r="Q2061" s="216"/>
      <c r="R2061" s="23"/>
      <c r="S2061" s="217" t="s">
        <v>59</v>
      </c>
      <c r="T2061" s="218"/>
      <c r="U2061" s="219" t="s">
        <v>60</v>
      </c>
      <c r="V2061" s="220"/>
      <c r="W2061" s="22"/>
      <c r="X2061" s="213" t="s">
        <v>61</v>
      </c>
      <c r="Y2061" s="214"/>
      <c r="Z2061" s="215" t="s">
        <v>62</v>
      </c>
      <c r="AA2061" s="216"/>
      <c r="AB2061" s="22"/>
      <c r="AC2061" s="217" t="s">
        <v>63</v>
      </c>
      <c r="AD2061" s="218"/>
      <c r="AE2061" s="219" t="s">
        <v>89</v>
      </c>
      <c r="AF2061" s="220"/>
      <c r="AG2061" s="22"/>
      <c r="AH2061" s="213" t="s">
        <v>64</v>
      </c>
      <c r="AI2061" s="214"/>
      <c r="AJ2061" s="215" t="s">
        <v>65</v>
      </c>
      <c r="AK2061" s="216"/>
      <c r="AL2061" s="22"/>
      <c r="AM2061" s="25" t="s">
        <v>2</v>
      </c>
      <c r="AO2061" s="132" t="s">
        <v>41</v>
      </c>
      <c r="AQ2061" s="32"/>
      <c r="AR2061" s="32"/>
      <c r="AS2061" s="32"/>
      <c r="AT2061" s="32"/>
    </row>
    <row r="2062" spans="2:46" ht="18.649999999999999" customHeight="1" thickTop="1" thickBot="1">
      <c r="B2062" s="36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9">
        <f t="shared" ref="L2062" si="9325">IF(0=(1-$J$9*$K$9*$B2062^2),10^14,$B2062*$K$9/(1-$J$9*$K$9*$B2062^2))</f>
        <v>-0.61436627274480415</v>
      </c>
      <c r="N2062" s="1">
        <f t="shared" ref="N2062" si="9326">D2062*I2062+F2062*I2065-E2062*J2062-G2062*J2065</f>
        <v>1</v>
      </c>
      <c r="O2062" s="9">
        <f t="shared" ref="O2062" si="9327">(D2062*J2062+E2062*I2062+F2062*J2065+G2062*I2065)</f>
        <v>0</v>
      </c>
      <c r="P2062" s="2">
        <f t="shared" ref="P2062" si="9328">D2062*K2062+F2062*K2065-E2062*L2062-G2062*L2065</f>
        <v>0</v>
      </c>
      <c r="Q2062" s="8">
        <f t="shared" ref="Q2062" si="9329">(D2062*L2062+E2062*K2062+F2062*L2065+G2062*K2065)</f>
        <v>-0.61436627274480415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9330">N2062*S2062+P2062*S2065-O2062*T2062-Q2062*T2065</f>
        <v>5.383387240808629</v>
      </c>
      <c r="Y2062" s="9">
        <f t="shared" ref="Y2062" si="9331">(N2062*T2062+O2062*S2062+P2062*T2065+Q2062*S2065)</f>
        <v>0</v>
      </c>
      <c r="Z2062" s="2">
        <f t="shared" ref="Z2062" si="9332">N2062*U2062+P2062*U2065-O2062*V2062-Q2062*V2065</f>
        <v>0</v>
      </c>
      <c r="AA2062" s="8">
        <f t="shared" ref="AA2062" si="9333">(N2062*V2062+O2062*U2062+P2062*V2065+Q2062*U2065)</f>
        <v>-0.61436627274480415</v>
      </c>
      <c r="AB2062" s="22"/>
      <c r="AC2062" s="1">
        <v>1</v>
      </c>
      <c r="AD2062" s="9">
        <v>0</v>
      </c>
      <c r="AE2062" s="2">
        <v>0</v>
      </c>
      <c r="AF2062" s="9">
        <f t="shared" ref="AF2062" si="9334">$B2062*$AE$9</f>
        <v>4.7830710000000005</v>
      </c>
      <c r="AH2062" s="1">
        <f t="shared" ref="AH2062" si="9335">X2062*AC2062+Z2062*AC2065-Y2062*AD2062-AA2062*AD2065</f>
        <v>5.383387240808629</v>
      </c>
      <c r="AI2062" s="9">
        <f t="shared" ref="AI2062" si="9336">(X2062*AD2062+Y2062*AC2062+Z2062*AD2065+AA2062*AC2065)</f>
        <v>0</v>
      </c>
      <c r="AJ2062" s="2">
        <f t="shared" ref="AJ2062" si="9337">X2062*AE2062+Z2062*AE2065-Y2062*AF2062-AA2062*AF2065</f>
        <v>0</v>
      </c>
      <c r="AK2062" s="8">
        <f t="shared" ref="AK2062" si="9338">(X2062*AF2062+Y2062*AE2062+Z2062*AF2065+AA2062*AE2065)</f>
        <v>25.134757120536971</v>
      </c>
      <c r="AM2062" s="26">
        <f t="shared" ref="AM2062" si="9339">20*LOG((2*$AH$9)/(($AH$9*AH2062+AJ2062+$AH$9*AH2065+AJ2065)^2+($AH$9*AI2062+AK2062+$AH$9*AI2065+AK2065)^2)^0.5)</f>
        <v>-35.746822387263009</v>
      </c>
      <c r="AO2062" s="133">
        <f t="shared" ref="AO2062" si="9340">((AI2062^2+AJ2062^2+AK2062^2+AL2062^2)/(AI2065^2+AJ2065^2+AK2065^2+AL2065^2))^0.5</f>
        <v>0.2097495539194511</v>
      </c>
      <c r="AP2062" s="13"/>
      <c r="AQ2062" s="32"/>
      <c r="AR2062" s="32"/>
      <c r="AS2062" s="32"/>
      <c r="AT2062" s="32"/>
    </row>
    <row r="2063" spans="2:46" ht="18.649999999999999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O2063" s="134"/>
      <c r="AP2063" s="33"/>
      <c r="AQ2063" s="32"/>
      <c r="AR2063" s="32"/>
      <c r="AS2063" s="32"/>
      <c r="AT2063" s="32"/>
    </row>
    <row r="2064" spans="2:46" ht="18.649999999999999" customHeight="1" thickBot="1">
      <c r="D2064" s="209" t="s">
        <v>66</v>
      </c>
      <c r="E2064" s="210"/>
      <c r="F2064" s="211" t="s">
        <v>67</v>
      </c>
      <c r="G2064" s="212"/>
      <c r="H2064" s="204"/>
      <c r="I2064" s="209" t="s">
        <v>68</v>
      </c>
      <c r="J2064" s="210"/>
      <c r="K2064" s="211" t="s">
        <v>69</v>
      </c>
      <c r="L2064" s="212"/>
      <c r="N2064" s="213" t="s">
        <v>70</v>
      </c>
      <c r="O2064" s="214"/>
      <c r="P2064" s="215" t="s">
        <v>71</v>
      </c>
      <c r="Q2064" s="216"/>
      <c r="S2064" s="209" t="s">
        <v>72</v>
      </c>
      <c r="T2064" s="210"/>
      <c r="U2064" s="211" t="s">
        <v>73</v>
      </c>
      <c r="V2064" s="212"/>
      <c r="W2064" s="22"/>
      <c r="X2064" s="213" t="s">
        <v>74</v>
      </c>
      <c r="Y2064" s="214"/>
      <c r="Z2064" s="215" t="s">
        <v>75</v>
      </c>
      <c r="AA2064" s="216"/>
      <c r="AB2064" s="22"/>
      <c r="AC2064" s="209" t="s">
        <v>76</v>
      </c>
      <c r="AD2064" s="210"/>
      <c r="AE2064" s="211" t="s">
        <v>77</v>
      </c>
      <c r="AF2064" s="212"/>
      <c r="AG2064" s="22"/>
      <c r="AH2064" s="213" t="s">
        <v>78</v>
      </c>
      <c r="AI2064" s="214"/>
      <c r="AJ2064" s="215" t="s">
        <v>79</v>
      </c>
      <c r="AK2064" s="216"/>
      <c r="AL2064" s="22"/>
      <c r="AM2064" s="44" t="s">
        <v>6</v>
      </c>
      <c r="AO2064" s="135" t="s">
        <v>42</v>
      </c>
      <c r="AP2064" s="33"/>
      <c r="AQ2064" s="32"/>
      <c r="AR2064" s="32"/>
      <c r="AS2064" s="32"/>
      <c r="AT2064" s="32"/>
    </row>
    <row r="2065" spans="2:46" ht="18.649999999999999" customHeight="1" thickTop="1" thickBot="1">
      <c r="D2065" s="1">
        <v>0</v>
      </c>
      <c r="E2065" s="8">
        <f t="shared" ref="E2065" si="9341">$E$9*$B2062</f>
        <v>3.3435890000000006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9342">D2065*I2062+F2065*I2065-E2065*J2062-G2065*J2065</f>
        <v>0</v>
      </c>
      <c r="O2065" s="9">
        <f t="shared" ref="O2065" si="9343">(D2065*J2062+E2065*I2062+F2065*J2065+G2065*I2065)</f>
        <v>3.3435890000000006</v>
      </c>
      <c r="P2065" s="2">
        <f t="shared" ref="P2065" si="9344">D2065*K2062+F2065*K2065-E2065*L2062-G2065*L2065</f>
        <v>3.0541883115205275</v>
      </c>
      <c r="Q2065" s="8">
        <f t="shared" ref="Q2065" si="9345">(D2065*L2062+E2065*K2062+F2065*L2065+G2065*K2065)</f>
        <v>0</v>
      </c>
      <c r="S2065" s="1">
        <v>0</v>
      </c>
      <c r="T2065" s="8">
        <f t="shared" ref="T2065" si="9346">$T$9*$B2062</f>
        <v>7.134811</v>
      </c>
      <c r="U2065" s="2">
        <v>1</v>
      </c>
      <c r="V2065" s="8">
        <v>0</v>
      </c>
      <c r="X2065" s="1">
        <f t="shared" ref="X2065" si="9347">N2065*S2062+P2065*S2065-O2065*T2062-Q2065*T2065</f>
        <v>0</v>
      </c>
      <c r="Y2065" s="9">
        <f t="shared" ref="Y2065" si="9348">(N2065*T2062+O2065*S2062+P2065*T2065+Q2065*S2065)</f>
        <v>25.134645361108088</v>
      </c>
      <c r="Z2065" s="2">
        <f t="shared" ref="Z2065" si="9349">N2065*U2062+P2065*U2065-O2065*V2062-Q2065*V2065</f>
        <v>3.0541883115205275</v>
      </c>
      <c r="AA2065" s="8">
        <f t="shared" ref="AA2065" si="9350">(N2065*V2062+O2065*U2062+P2065*V2065+Q2065*U2065)</f>
        <v>0</v>
      </c>
      <c r="AB2065" s="22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9351">X2065*AC2062+Z2065*AC2065-Y2065*AD2062-AA2065*AD2065</f>
        <v>0</v>
      </c>
      <c r="AI2065" s="9">
        <f t="shared" ref="AI2065" si="9352">(X2065*AD2062+Y2065*AC2062+Z2065*AD2065+AA2065*AC2065)</f>
        <v>25.134645361108088</v>
      </c>
      <c r="AJ2065" s="2">
        <f t="shared" ref="AJ2065" si="9353">X2065*AE2062+Z2065*AE2065-Y2065*AF2062-AA2065*AF2065</f>
        <v>-117.1666050104801</v>
      </c>
      <c r="AK2065" s="8">
        <f t="shared" ref="AK2065" si="9354">(X2065*AF2062+Y2065*AE2062+Z2065*AF2065+AA2065*AE2065)</f>
        <v>0</v>
      </c>
      <c r="AM2065" s="45">
        <f t="shared" ref="AM2065" si="9355">(180/PI())*ATAN(-1*(($AH$9*AJ2062+AL2062+$AH$9*AJ2065+AL2065)/($AH$9*AI2062+AK2062+$AH$9*AI2065+AK2065)))</f>
        <v>66.778632054902602</v>
      </c>
      <c r="AO2065" s="206">
        <f t="shared" ref="AO2065" si="9356">20*LOG(((($AH$9*AH2062+AJ2062-$AH$9*AH2065-AJ2065)^2+($AH$9*AI2062+AK2062-$AH$9*AI2065-AK2065)^2)/(($AH$9*AH2062+AJ2062+$AH$9*AH2065+AJ2065)^2+($AH$9*AI2062+AK2062+$AH$9*AI2065+AK2065)^2))^0.5)</f>
        <v>-1.1565379770269988E-3</v>
      </c>
      <c r="AP2065" s="33"/>
      <c r="AQ2065" s="32"/>
      <c r="AR2065" s="32"/>
      <c r="AS2065" s="32"/>
      <c r="AT2065" s="32"/>
    </row>
    <row r="2066" spans="2:46" ht="18.649999999999999" customHeight="1">
      <c r="AO2066" s="33"/>
      <c r="AP2066" s="33"/>
    </row>
    <row r="2067" spans="2:46" ht="18.649999999999999" customHeight="1" thickBot="1">
      <c r="D2067" s="22" t="s">
        <v>80</v>
      </c>
      <c r="E2067" s="22"/>
      <c r="F2067" s="22"/>
      <c r="G2067" s="22"/>
      <c r="H2067" s="22"/>
      <c r="I2067" s="22" t="s">
        <v>81</v>
      </c>
      <c r="J2067" s="22"/>
      <c r="K2067" s="22"/>
      <c r="L2067" s="22"/>
      <c r="M2067" s="23"/>
      <c r="N2067" s="23"/>
      <c r="O2067" s="24" t="s">
        <v>82</v>
      </c>
      <c r="P2067" s="23"/>
      <c r="Q2067" s="23"/>
      <c r="R2067" s="23"/>
      <c r="S2067" s="22"/>
      <c r="T2067" s="22" t="s">
        <v>83</v>
      </c>
      <c r="U2067" s="23"/>
      <c r="V2067" s="23"/>
      <c r="W2067" s="23"/>
      <c r="X2067" s="23"/>
      <c r="Y2067" s="24" t="s">
        <v>84</v>
      </c>
      <c r="Z2067" s="23"/>
      <c r="AA2067" s="23"/>
      <c r="AB2067" s="23"/>
      <c r="AC2067" s="24" t="s">
        <v>85</v>
      </c>
      <c r="AD2067" s="22"/>
      <c r="AE2067" s="22"/>
      <c r="AF2067" s="22"/>
      <c r="AG2067" s="22"/>
      <c r="AH2067" s="23"/>
      <c r="AI2067" s="24" t="s">
        <v>86</v>
      </c>
      <c r="AJ2067" s="23"/>
      <c r="AK2067" s="23"/>
      <c r="AL2067" s="22"/>
    </row>
    <row r="2068" spans="2:46" ht="18.649999999999999" customHeight="1" thickBot="1">
      <c r="B2068" s="11"/>
      <c r="D2068" s="217" t="s">
        <v>55</v>
      </c>
      <c r="E2068" s="218"/>
      <c r="F2068" s="219" t="s">
        <v>56</v>
      </c>
      <c r="G2068" s="220"/>
      <c r="H2068" s="204"/>
      <c r="I2068" s="217" t="s">
        <v>87</v>
      </c>
      <c r="J2068" s="218"/>
      <c r="K2068" s="219" t="s">
        <v>88</v>
      </c>
      <c r="L2068" s="220"/>
      <c r="M2068" s="23"/>
      <c r="N2068" s="213" t="s">
        <v>57</v>
      </c>
      <c r="O2068" s="214"/>
      <c r="P2068" s="215" t="s">
        <v>58</v>
      </c>
      <c r="Q2068" s="216"/>
      <c r="R2068" s="23"/>
      <c r="S2068" s="217" t="s">
        <v>59</v>
      </c>
      <c r="T2068" s="218"/>
      <c r="U2068" s="219" t="s">
        <v>60</v>
      </c>
      <c r="V2068" s="220"/>
      <c r="W2068" s="22"/>
      <c r="X2068" s="213" t="s">
        <v>61</v>
      </c>
      <c r="Y2068" s="214"/>
      <c r="Z2068" s="215" t="s">
        <v>62</v>
      </c>
      <c r="AA2068" s="216"/>
      <c r="AB2068" s="22"/>
      <c r="AC2068" s="217" t="s">
        <v>63</v>
      </c>
      <c r="AD2068" s="218"/>
      <c r="AE2068" s="219" t="s">
        <v>89</v>
      </c>
      <c r="AF2068" s="220"/>
      <c r="AG2068" s="22"/>
      <c r="AH2068" s="213" t="s">
        <v>64</v>
      </c>
      <c r="AI2068" s="214"/>
      <c r="AJ2068" s="215" t="s">
        <v>65</v>
      </c>
      <c r="AK2068" s="216"/>
      <c r="AL2068" s="22"/>
      <c r="AM2068" s="25" t="s">
        <v>2</v>
      </c>
      <c r="AO2068" s="132" t="s">
        <v>41</v>
      </c>
      <c r="AQ2068" s="32"/>
      <c r="AR2068" s="32"/>
      <c r="AS2068" s="32"/>
      <c r="AT2068" s="32"/>
    </row>
    <row r="2069" spans="2:46" ht="18.649999999999999" customHeight="1" thickTop="1" thickBot="1">
      <c r="B2069" s="36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9">
        <f t="shared" ref="L2069" si="9357">IF(0=(1-$J$9*$K$9*$B2069^2),10^14,$B2069*$K$9/(1-$J$9*$K$9*$B2069^2))</f>
        <v>-0.61184551180109281</v>
      </c>
      <c r="N2069" s="1">
        <f t="shared" ref="N2069" si="9358">D2069*I2069+F2069*I2072-E2069*J2069-G2069*J2072</f>
        <v>1</v>
      </c>
      <c r="O2069" s="9">
        <f t="shared" ref="O2069" si="9359">(D2069*J2069+E2069*I2069+F2069*J2072+G2069*I2072)</f>
        <v>0</v>
      </c>
      <c r="P2069" s="2">
        <f t="shared" ref="P2069" si="9360">D2069*K2069+F2069*K2072-E2069*L2069-G2069*L2072</f>
        <v>0</v>
      </c>
      <c r="Q2069" s="8">
        <f t="shared" ref="Q2069" si="9361">(D2069*L2069+E2069*K2069+F2069*L2072+G2069*K2072)</f>
        <v>-0.61184551180109281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9362">N2069*S2069+P2069*S2072-O2069*T2069-Q2069*T2072</f>
        <v>5.3802000610783853</v>
      </c>
      <c r="Y2069" s="9">
        <f t="shared" ref="Y2069" si="9363">(N2069*T2069+O2069*S2069+P2069*T2072+Q2069*S2072)</f>
        <v>0</v>
      </c>
      <c r="Z2069" s="2">
        <f t="shared" ref="Z2069" si="9364">N2069*U2069+P2069*U2072-O2069*V2069-Q2069*V2072</f>
        <v>0</v>
      </c>
      <c r="AA2069" s="8">
        <f t="shared" ref="AA2069" si="9365">(N2069*V2069+O2069*U2069+P2069*V2072+Q2069*U2072)</f>
        <v>-0.61184551180109281</v>
      </c>
      <c r="AB2069" s="22"/>
      <c r="AC2069" s="1">
        <v>1</v>
      </c>
      <c r="AD2069" s="9">
        <v>0</v>
      </c>
      <c r="AE2069" s="2">
        <v>0</v>
      </c>
      <c r="AF2069" s="9">
        <f t="shared" ref="AF2069" si="9366">$B2069*$AE$9</f>
        <v>4.7992847999999997</v>
      </c>
      <c r="AH2069" s="1">
        <f t="shared" ref="AH2069" si="9367">X2069*AC2069+Z2069*AC2072-Y2069*AD2069-AA2069*AD2072</f>
        <v>5.3802000610783853</v>
      </c>
      <c r="AI2069" s="9">
        <f t="shared" ref="AI2069" si="9368">(X2069*AD2069+Y2069*AC2069+Z2069*AD2072+AA2069*AC2072)</f>
        <v>0</v>
      </c>
      <c r="AJ2069" s="2">
        <f t="shared" ref="AJ2069" si="9369">X2069*AE2069+Z2069*AE2072-Y2069*AF2069-AA2069*AF2072</f>
        <v>0</v>
      </c>
      <c r="AK2069" s="8">
        <f t="shared" ref="AK2069" si="9370">(X2069*AF2069+Y2069*AE2069+Z2069*AF2072+AA2069*AE2072)</f>
        <v>25.209266862291472</v>
      </c>
      <c r="AM2069" s="26">
        <f t="shared" ref="AM2069" si="9371">20*LOG((2*$AH$9)/(($AH$9*AH2069+AJ2069+$AH$9*AH2072+AJ2072)^2+($AH$9*AI2069+AK2069+$AH$9*AI2072+AK2072)^2)^0.5)</f>
        <v>-35.800749123593299</v>
      </c>
      <c r="AO2069" s="133">
        <f t="shared" ref="AO2069" si="9372">((AI2069^2+AJ2069^2+AK2069^2+AL2069^2)/(AI2072^2+AJ2072^2+AK2072^2+AL2072^2))^0.5</f>
        <v>0.20903647892889723</v>
      </c>
      <c r="AP2069" s="13"/>
      <c r="AQ2069" s="32"/>
      <c r="AR2069" s="32"/>
      <c r="AS2069" s="32"/>
      <c r="AT2069" s="32"/>
    </row>
    <row r="2070" spans="2:46" ht="18.649999999999999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O2070" s="134"/>
      <c r="AP2070" s="33"/>
      <c r="AQ2070" s="32"/>
      <c r="AR2070" s="32"/>
      <c r="AS2070" s="32"/>
      <c r="AT2070" s="32"/>
    </row>
    <row r="2071" spans="2:46" ht="18.649999999999999" customHeight="1" thickBot="1">
      <c r="D2071" s="209" t="s">
        <v>66</v>
      </c>
      <c r="E2071" s="210"/>
      <c r="F2071" s="211" t="s">
        <v>67</v>
      </c>
      <c r="G2071" s="212"/>
      <c r="H2071" s="204"/>
      <c r="I2071" s="209" t="s">
        <v>68</v>
      </c>
      <c r="J2071" s="210"/>
      <c r="K2071" s="211" t="s">
        <v>69</v>
      </c>
      <c r="L2071" s="212"/>
      <c r="N2071" s="213" t="s">
        <v>70</v>
      </c>
      <c r="O2071" s="214"/>
      <c r="P2071" s="215" t="s">
        <v>71</v>
      </c>
      <c r="Q2071" s="216"/>
      <c r="S2071" s="209" t="s">
        <v>72</v>
      </c>
      <c r="T2071" s="210"/>
      <c r="U2071" s="211" t="s">
        <v>73</v>
      </c>
      <c r="V2071" s="212"/>
      <c r="W2071" s="22"/>
      <c r="X2071" s="213" t="s">
        <v>74</v>
      </c>
      <c r="Y2071" s="214"/>
      <c r="Z2071" s="215" t="s">
        <v>75</v>
      </c>
      <c r="AA2071" s="216"/>
      <c r="AB2071" s="22"/>
      <c r="AC2071" s="209" t="s">
        <v>76</v>
      </c>
      <c r="AD2071" s="210"/>
      <c r="AE2071" s="211" t="s">
        <v>77</v>
      </c>
      <c r="AF2071" s="212"/>
      <c r="AG2071" s="22"/>
      <c r="AH2071" s="213" t="s">
        <v>78</v>
      </c>
      <c r="AI2071" s="214"/>
      <c r="AJ2071" s="215" t="s">
        <v>79</v>
      </c>
      <c r="AK2071" s="216"/>
      <c r="AL2071" s="22"/>
      <c r="AM2071" s="44" t="s">
        <v>6</v>
      </c>
      <c r="AO2071" s="135" t="s">
        <v>42</v>
      </c>
      <c r="AP2071" s="33"/>
      <c r="AQ2071" s="32"/>
      <c r="AR2071" s="32"/>
      <c r="AS2071" s="32"/>
      <c r="AT2071" s="32"/>
    </row>
    <row r="2072" spans="2:46" ht="18.649999999999999" customHeight="1" thickTop="1" thickBot="1">
      <c r="D2072" s="1">
        <v>0</v>
      </c>
      <c r="E2072" s="8">
        <f t="shared" ref="E2072" si="9373">$E$9*$B2069</f>
        <v>3.3549232000000004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9374">D2072*I2069+F2072*I2072-E2072*J2069-G2072*J2072</f>
        <v>0</v>
      </c>
      <c r="O2072" s="9">
        <f t="shared" ref="O2072" si="9375">(D2072*J2069+E2072*I2069+F2072*J2072+G2072*I2072)</f>
        <v>3.3549232000000004</v>
      </c>
      <c r="P2072" s="2">
        <f t="shared" ref="P2072" si="9376">D2072*K2069+F2072*K2072-E2072*L2069-G2072*L2072</f>
        <v>3.0526947023573605</v>
      </c>
      <c r="Q2072" s="8">
        <f t="shared" ref="Q2072" si="9377">(D2072*L2069+E2072*K2069+F2072*L2072+G2072*K2072)</f>
        <v>0</v>
      </c>
      <c r="S2072" s="1">
        <v>0</v>
      </c>
      <c r="T2072" s="8">
        <f t="shared" ref="T2072" si="9378">$T$9*$B2069</f>
        <v>7.1589967999999997</v>
      </c>
      <c r="U2072" s="2">
        <v>1</v>
      </c>
      <c r="V2072" s="8">
        <v>0</v>
      </c>
      <c r="X2072" s="1">
        <f t="shared" ref="X2072" si="9379">N2072*S2069+P2072*S2072-O2072*T2069-Q2072*T2072</f>
        <v>0</v>
      </c>
      <c r="Y2072" s="9">
        <f t="shared" ref="Y2072" si="9380">(N2072*T2069+O2072*S2069+P2072*T2072+Q2072*S2072)</f>
        <v>25.209154805553297</v>
      </c>
      <c r="Z2072" s="2">
        <f t="shared" ref="Z2072" si="9381">N2072*U2069+P2072*U2072-O2072*V2069-Q2072*V2072</f>
        <v>3.0526947023573605</v>
      </c>
      <c r="AA2072" s="8">
        <f t="shared" ref="AA2072" si="9382">(N2072*V2069+O2072*U2069+P2072*V2072+Q2072*U2072)</f>
        <v>0</v>
      </c>
      <c r="AB2072" s="22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9383">X2072*AC2069+Z2072*AC2072-Y2072*AD2069-AA2072*AD2072</f>
        <v>0</v>
      </c>
      <c r="AI2072" s="9">
        <f t="shared" ref="AI2072" si="9384">(X2072*AD2069+Y2072*AC2069+Z2072*AD2072+AA2072*AC2072)</f>
        <v>25.209154805553297</v>
      </c>
      <c r="AJ2072" s="2">
        <f t="shared" ref="AJ2072" si="9385">X2072*AE2069+Z2072*AE2072-Y2072*AF2069-AA2072*AF2072</f>
        <v>-117.93321877678153</v>
      </c>
      <c r="AK2072" s="8">
        <f t="shared" ref="AK2072" si="9386">(X2072*AF2069+Y2072*AE2069+Z2072*AF2072+AA2072*AE2072)</f>
        <v>0</v>
      </c>
      <c r="AM2072" s="45">
        <f t="shared" ref="AM2072" si="9387">(180/PI())*ATAN(-1*(($AH$9*AJ2069+AL2069+$AH$9*AJ2072+AL2072)/($AH$9*AI2069+AK2069+$AH$9*AI2072+AK2072)))</f>
        <v>66.852482696855688</v>
      </c>
      <c r="AO2072" s="206">
        <f t="shared" ref="AO2072" si="9388">20*LOG(((($AH$9*AH2069+AJ2069-$AH$9*AH2072-AJ2072)^2+($AH$9*AI2069+AK2069-$AH$9*AI2072-AK2072)^2)/(($AH$9*AH2069+AJ2069+$AH$9*AH2072+AJ2072)^2+($AH$9*AI2069+AK2069+$AH$9*AI2072+AK2072)^2))^0.5)</f>
        <v>-1.1422640559225067E-3</v>
      </c>
      <c r="AP2072" s="33"/>
      <c r="AQ2072" s="32"/>
      <c r="AR2072" s="32"/>
      <c r="AS2072" s="32"/>
      <c r="AT2072" s="32"/>
    </row>
    <row r="2073" spans="2:46" ht="18.649999999999999" customHeight="1">
      <c r="AO2073" s="33"/>
      <c r="AP2073" s="33"/>
    </row>
    <row r="2074" spans="2:46" ht="18.649999999999999" customHeight="1" thickBot="1">
      <c r="D2074" s="22" t="s">
        <v>80</v>
      </c>
      <c r="E2074" s="22"/>
      <c r="F2074" s="22"/>
      <c r="G2074" s="22"/>
      <c r="H2074" s="22"/>
      <c r="I2074" s="22" t="s">
        <v>81</v>
      </c>
      <c r="J2074" s="22"/>
      <c r="K2074" s="22"/>
      <c r="L2074" s="22"/>
      <c r="M2074" s="23"/>
      <c r="N2074" s="23"/>
      <c r="O2074" s="24" t="s">
        <v>82</v>
      </c>
      <c r="P2074" s="23"/>
      <c r="Q2074" s="23"/>
      <c r="R2074" s="23"/>
      <c r="S2074" s="22"/>
      <c r="T2074" s="22" t="s">
        <v>83</v>
      </c>
      <c r="U2074" s="23"/>
      <c r="V2074" s="23"/>
      <c r="W2074" s="23"/>
      <c r="X2074" s="23"/>
      <c r="Y2074" s="24" t="s">
        <v>84</v>
      </c>
      <c r="Z2074" s="23"/>
      <c r="AA2074" s="23"/>
      <c r="AB2074" s="23"/>
      <c r="AC2074" s="24" t="s">
        <v>85</v>
      </c>
      <c r="AD2074" s="22"/>
      <c r="AE2074" s="22"/>
      <c r="AF2074" s="22"/>
      <c r="AG2074" s="22"/>
      <c r="AH2074" s="23"/>
      <c r="AI2074" s="24" t="s">
        <v>86</v>
      </c>
      <c r="AJ2074" s="23"/>
      <c r="AK2074" s="23"/>
      <c r="AL2074" s="22"/>
    </row>
    <row r="2075" spans="2:46" ht="18.649999999999999" customHeight="1" thickBot="1">
      <c r="B2075" s="11"/>
      <c r="D2075" s="217" t="s">
        <v>55</v>
      </c>
      <c r="E2075" s="218"/>
      <c r="F2075" s="219" t="s">
        <v>56</v>
      </c>
      <c r="G2075" s="220"/>
      <c r="H2075" s="204"/>
      <c r="I2075" s="217" t="s">
        <v>87</v>
      </c>
      <c r="J2075" s="218"/>
      <c r="K2075" s="219" t="s">
        <v>88</v>
      </c>
      <c r="L2075" s="220"/>
      <c r="M2075" s="23"/>
      <c r="N2075" s="213" t="s">
        <v>57</v>
      </c>
      <c r="O2075" s="214"/>
      <c r="P2075" s="215" t="s">
        <v>58</v>
      </c>
      <c r="Q2075" s="216"/>
      <c r="R2075" s="23"/>
      <c r="S2075" s="217" t="s">
        <v>59</v>
      </c>
      <c r="T2075" s="218"/>
      <c r="U2075" s="219" t="s">
        <v>60</v>
      </c>
      <c r="V2075" s="220"/>
      <c r="W2075" s="22"/>
      <c r="X2075" s="213" t="s">
        <v>61</v>
      </c>
      <c r="Y2075" s="214"/>
      <c r="Z2075" s="215" t="s">
        <v>62</v>
      </c>
      <c r="AA2075" s="216"/>
      <c r="AB2075" s="22"/>
      <c r="AC2075" s="217" t="s">
        <v>63</v>
      </c>
      <c r="AD2075" s="218"/>
      <c r="AE2075" s="219" t="s">
        <v>89</v>
      </c>
      <c r="AF2075" s="220"/>
      <c r="AG2075" s="22"/>
      <c r="AH2075" s="213" t="s">
        <v>64</v>
      </c>
      <c r="AI2075" s="214"/>
      <c r="AJ2075" s="215" t="s">
        <v>65</v>
      </c>
      <c r="AK2075" s="216"/>
      <c r="AL2075" s="22"/>
      <c r="AM2075" s="25" t="s">
        <v>2</v>
      </c>
      <c r="AO2075" s="132" t="s">
        <v>41</v>
      </c>
      <c r="AQ2075" s="32"/>
      <c r="AR2075" s="32"/>
      <c r="AS2075" s="32"/>
      <c r="AT2075" s="32"/>
    </row>
    <row r="2076" spans="2:46" ht="18.649999999999999" customHeight="1" thickTop="1" thickBot="1">
      <c r="B2076" s="36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9">
        <f t="shared" ref="L2076" si="9389">IF(0=(1-$J$9*$K$9*$B2076^2),10^14,$B2076*$K$9/(1-$J$9*$K$9*$B2076^2))</f>
        <v>-0.60934683499820597</v>
      </c>
      <c r="N2076" s="1">
        <f t="shared" ref="N2076" si="9390">D2076*I2076+F2076*I2079-E2076*J2076-G2076*J2079</f>
        <v>1</v>
      </c>
      <c r="O2076" s="9">
        <f t="shared" ref="O2076" si="9391">(D2076*J2076+E2076*I2076+F2076*J2079+G2076*I2079)</f>
        <v>0</v>
      </c>
      <c r="P2076" s="2">
        <f t="shared" ref="P2076" si="9392">D2076*K2076+F2076*K2079-E2076*L2076-G2076*L2079</f>
        <v>0</v>
      </c>
      <c r="Q2076" s="8">
        <f t="shared" ref="Q2076" si="9393">(D2076*L2076+E2076*K2076+F2076*L2079+G2076*K2079)</f>
        <v>-0.60934683499820597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9394">N2076*S2076+P2076*S2079-O2076*T2076-Q2076*T2079</f>
        <v>5.377049582524184</v>
      </c>
      <c r="Y2076" s="9">
        <f t="shared" ref="Y2076" si="9395">(N2076*T2076+O2076*S2076+P2076*T2079+Q2076*S2079)</f>
        <v>0</v>
      </c>
      <c r="Z2076" s="2">
        <f t="shared" ref="Z2076" si="9396">N2076*U2076+P2076*U2079-O2076*V2076-Q2076*V2079</f>
        <v>0</v>
      </c>
      <c r="AA2076" s="8">
        <f t="shared" ref="AA2076" si="9397">(N2076*V2076+O2076*U2076+P2076*V2079+Q2076*U2079)</f>
        <v>-0.60934683499820597</v>
      </c>
      <c r="AB2076" s="22"/>
      <c r="AC2076" s="1">
        <v>1</v>
      </c>
      <c r="AD2076" s="9">
        <v>0</v>
      </c>
      <c r="AE2076" s="2">
        <v>0</v>
      </c>
      <c r="AF2076" s="9">
        <f t="shared" ref="AF2076" si="9398">$B2076*$AE$9</f>
        <v>4.8154986000000006</v>
      </c>
      <c r="AH2076" s="1">
        <f t="shared" ref="AH2076" si="9399">X2076*AC2076+Z2076*AC2079-Y2076*AD2076-AA2076*AD2079</f>
        <v>5.377049582524184</v>
      </c>
      <c r="AI2076" s="9">
        <f t="shared" ref="AI2076" si="9400">(X2076*AD2076+Y2076*AC2076+Z2076*AD2079+AA2076*AC2079)</f>
        <v>0</v>
      </c>
      <c r="AJ2076" s="2">
        <f t="shared" ref="AJ2076" si="9401">X2076*AE2076+Z2076*AE2079-Y2076*AF2076-AA2076*AF2079</f>
        <v>0</v>
      </c>
      <c r="AK2076" s="8">
        <f t="shared" ref="AK2076" si="9402">(X2076*AF2076+Y2076*AE2076+Z2076*AF2079+AA2076*AE2079)</f>
        <v>25.283827901777588</v>
      </c>
      <c r="AM2076" s="26">
        <f t="shared" ref="AM2076" si="9403">20*LOG((2*$AH$9)/(($AH$9*AH2076+AJ2076+$AH$9*AH2079+AJ2079)^2+($AH$9*AI2076+AK2076+$AH$9*AI2079+AK2079)^2)^0.5)</f>
        <v>-35.854530953417765</v>
      </c>
      <c r="AO2076" s="133">
        <f t="shared" ref="AO2076" si="9404">((AI2076^2+AJ2076^2+AK2076^2+AL2076^2)/(AI2079^2+AJ2079^2+AK2079^2+AL2079^2))^0.5</f>
        <v>0.2083282494192735</v>
      </c>
      <c r="AP2076" s="13"/>
      <c r="AQ2076" s="32"/>
      <c r="AR2076" s="32"/>
      <c r="AS2076" s="32"/>
      <c r="AT2076" s="32"/>
    </row>
    <row r="2077" spans="2:46" ht="18.649999999999999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O2077" s="134"/>
      <c r="AP2077" s="33"/>
      <c r="AQ2077" s="32"/>
      <c r="AR2077" s="32"/>
      <c r="AS2077" s="32"/>
      <c r="AT2077" s="32"/>
    </row>
    <row r="2078" spans="2:46" ht="18.649999999999999" customHeight="1" thickBot="1">
      <c r="D2078" s="209" t="s">
        <v>66</v>
      </c>
      <c r="E2078" s="210"/>
      <c r="F2078" s="211" t="s">
        <v>67</v>
      </c>
      <c r="G2078" s="212"/>
      <c r="H2078" s="204"/>
      <c r="I2078" s="209" t="s">
        <v>68</v>
      </c>
      <c r="J2078" s="210"/>
      <c r="K2078" s="211" t="s">
        <v>69</v>
      </c>
      <c r="L2078" s="212"/>
      <c r="N2078" s="213" t="s">
        <v>70</v>
      </c>
      <c r="O2078" s="214"/>
      <c r="P2078" s="215" t="s">
        <v>71</v>
      </c>
      <c r="Q2078" s="216"/>
      <c r="S2078" s="209" t="s">
        <v>72</v>
      </c>
      <c r="T2078" s="210"/>
      <c r="U2078" s="211" t="s">
        <v>73</v>
      </c>
      <c r="V2078" s="212"/>
      <c r="W2078" s="22"/>
      <c r="X2078" s="213" t="s">
        <v>74</v>
      </c>
      <c r="Y2078" s="214"/>
      <c r="Z2078" s="215" t="s">
        <v>75</v>
      </c>
      <c r="AA2078" s="216"/>
      <c r="AB2078" s="22"/>
      <c r="AC2078" s="209" t="s">
        <v>76</v>
      </c>
      <c r="AD2078" s="210"/>
      <c r="AE2078" s="211" t="s">
        <v>77</v>
      </c>
      <c r="AF2078" s="212"/>
      <c r="AG2078" s="22"/>
      <c r="AH2078" s="213" t="s">
        <v>78</v>
      </c>
      <c r="AI2078" s="214"/>
      <c r="AJ2078" s="215" t="s">
        <v>79</v>
      </c>
      <c r="AK2078" s="216"/>
      <c r="AL2078" s="22"/>
      <c r="AM2078" s="44" t="s">
        <v>6</v>
      </c>
      <c r="AO2078" s="135" t="s">
        <v>42</v>
      </c>
      <c r="AP2078" s="33"/>
      <c r="AQ2078" s="32"/>
      <c r="AR2078" s="32"/>
      <c r="AS2078" s="32"/>
      <c r="AT2078" s="32"/>
    </row>
    <row r="2079" spans="2:46" ht="18.649999999999999" customHeight="1" thickTop="1" thickBot="1">
      <c r="D2079" s="1">
        <v>0</v>
      </c>
      <c r="E2079" s="8">
        <f t="shared" ref="E2079" si="9405">$E$9*$B2076</f>
        <v>3.3662574000000003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9406">D2079*I2076+F2079*I2079-E2079*J2076-G2079*J2079</f>
        <v>0</v>
      </c>
      <c r="O2079" s="9">
        <f t="shared" ref="O2079" si="9407">(D2079*J2076+E2079*I2076+F2079*J2079+G2079*I2079)</f>
        <v>3.3662574000000003</v>
      </c>
      <c r="P2079" s="2">
        <f t="shared" ref="P2079" si="9408">D2079*K2076+F2079*K2079-E2079*L2076-G2079*L2079</f>
        <v>3.0512182924792901</v>
      </c>
      <c r="Q2079" s="8">
        <f t="shared" ref="Q2079" si="9409">(D2079*L2076+E2079*K2076+F2079*L2079+G2079*K2079)</f>
        <v>0</v>
      </c>
      <c r="S2079" s="1">
        <v>0</v>
      </c>
      <c r="T2079" s="8">
        <f t="shared" ref="T2079" si="9410">$T$9*$B2076</f>
        <v>7.1831826000000003</v>
      </c>
      <c r="U2079" s="2">
        <v>1</v>
      </c>
      <c r="V2079" s="8">
        <v>0</v>
      </c>
      <c r="X2079" s="1">
        <f t="shared" ref="X2079" si="9411">N2079*S2076+P2079*S2079-O2079*T2076-Q2079*T2079</f>
        <v>0</v>
      </c>
      <c r="Y2079" s="9">
        <f t="shared" ref="Y2079" si="9412">(N2079*T2076+O2079*S2076+P2079*T2079+Q2079*S2079)</f>
        <v>25.28371554733895</v>
      </c>
      <c r="Z2079" s="2">
        <f t="shared" ref="Z2079" si="9413">N2079*U2076+P2079*U2079-O2079*V2076-Q2079*V2079</f>
        <v>3.0512182924792901</v>
      </c>
      <c r="AA2079" s="8">
        <f t="shared" ref="AA2079" si="9414">(N2079*V2076+O2079*U2076+P2079*V2079+Q2079*U2079)</f>
        <v>0</v>
      </c>
      <c r="AB2079" s="22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9415">X2079*AC2076+Z2079*AC2079-Y2079*AD2076-AA2079*AD2079</f>
        <v>0</v>
      </c>
      <c r="AI2079" s="9">
        <f t="shared" ref="AI2079" si="9416">(X2079*AD2076+Y2079*AC2076+Z2079*AD2079+AA2079*AC2079)</f>
        <v>25.28371554733895</v>
      </c>
      <c r="AJ2079" s="2">
        <f t="shared" ref="AJ2079" si="9417">X2079*AE2076+Z2079*AE2079-Y2079*AF2076-AA2079*AF2079</f>
        <v>-118.70247852852967</v>
      </c>
      <c r="AK2079" s="8">
        <f t="shared" ref="AK2079" si="9418">(X2079*AF2076+Y2079*AE2076+Z2079*AF2079+AA2079*AE2079)</f>
        <v>0</v>
      </c>
      <c r="AM2079" s="45">
        <f t="shared" ref="AM2079" si="9419">(180/PI())*ATAN(-1*(($AH$9*AJ2076+AL2076+$AH$9*AJ2079+AL2079)/($AH$9*AI2076+AK2076+$AH$9*AI2079+AK2079)))</f>
        <v>66.925877930426154</v>
      </c>
      <c r="AO2079" s="206">
        <f t="shared" ref="AO2079" si="9420">20*LOG(((($AH$9*AH2076+AJ2076-$AH$9*AH2079-AJ2079)^2+($AH$9*AI2076+AK2076-$AH$9*AI2079-AK2079)^2)/(($AH$9*AH2076+AJ2076+$AH$9*AH2079+AJ2079)^2+($AH$9*AI2076+AK2076+$AH$9*AI2079+AK2079)^2))^0.5)</f>
        <v>-1.1282039734286317E-3</v>
      </c>
      <c r="AP2079" s="33"/>
      <c r="AQ2079" s="32"/>
      <c r="AR2079" s="32"/>
      <c r="AS2079" s="32"/>
      <c r="AT2079" s="32"/>
    </row>
    <row r="2080" spans="2:46" ht="18.649999999999999" customHeight="1">
      <c r="AO2080" s="33"/>
      <c r="AP2080" s="33"/>
    </row>
    <row r="2081" spans="2:46" ht="18.649999999999999" customHeight="1" thickBot="1">
      <c r="D2081" s="22" t="s">
        <v>80</v>
      </c>
      <c r="E2081" s="22"/>
      <c r="F2081" s="22"/>
      <c r="G2081" s="22"/>
      <c r="H2081" s="22"/>
      <c r="I2081" s="22" t="s">
        <v>81</v>
      </c>
      <c r="J2081" s="22"/>
      <c r="K2081" s="22"/>
      <c r="L2081" s="22"/>
      <c r="M2081" s="23"/>
      <c r="N2081" s="23"/>
      <c r="O2081" s="24" t="s">
        <v>82</v>
      </c>
      <c r="P2081" s="23"/>
      <c r="Q2081" s="23"/>
      <c r="R2081" s="23"/>
      <c r="S2081" s="22"/>
      <c r="T2081" s="22" t="s">
        <v>83</v>
      </c>
      <c r="U2081" s="23"/>
      <c r="V2081" s="23"/>
      <c r="W2081" s="23"/>
      <c r="X2081" s="23"/>
      <c r="Y2081" s="24" t="s">
        <v>84</v>
      </c>
      <c r="Z2081" s="23"/>
      <c r="AA2081" s="23"/>
      <c r="AB2081" s="23"/>
      <c r="AC2081" s="24" t="s">
        <v>85</v>
      </c>
      <c r="AD2081" s="22"/>
      <c r="AE2081" s="22"/>
      <c r="AF2081" s="22"/>
      <c r="AG2081" s="22"/>
      <c r="AH2081" s="23"/>
      <c r="AI2081" s="24" t="s">
        <v>86</v>
      </c>
      <c r="AJ2081" s="23"/>
      <c r="AK2081" s="23"/>
      <c r="AL2081" s="22"/>
    </row>
    <row r="2082" spans="2:46" ht="18.649999999999999" customHeight="1" thickBot="1">
      <c r="B2082" s="11"/>
      <c r="D2082" s="217" t="s">
        <v>55</v>
      </c>
      <c r="E2082" s="218"/>
      <c r="F2082" s="219" t="s">
        <v>56</v>
      </c>
      <c r="G2082" s="220"/>
      <c r="H2082" s="204"/>
      <c r="I2082" s="217" t="s">
        <v>87</v>
      </c>
      <c r="J2082" s="218"/>
      <c r="K2082" s="219" t="s">
        <v>88</v>
      </c>
      <c r="L2082" s="220"/>
      <c r="M2082" s="23"/>
      <c r="N2082" s="213" t="s">
        <v>57</v>
      </c>
      <c r="O2082" s="214"/>
      <c r="P2082" s="215" t="s">
        <v>58</v>
      </c>
      <c r="Q2082" s="216"/>
      <c r="R2082" s="23"/>
      <c r="S2082" s="217" t="s">
        <v>59</v>
      </c>
      <c r="T2082" s="218"/>
      <c r="U2082" s="219" t="s">
        <v>60</v>
      </c>
      <c r="V2082" s="220"/>
      <c r="W2082" s="22"/>
      <c r="X2082" s="213" t="s">
        <v>61</v>
      </c>
      <c r="Y2082" s="214"/>
      <c r="Z2082" s="215" t="s">
        <v>62</v>
      </c>
      <c r="AA2082" s="216"/>
      <c r="AB2082" s="22"/>
      <c r="AC2082" s="217" t="s">
        <v>63</v>
      </c>
      <c r="AD2082" s="218"/>
      <c r="AE2082" s="219" t="s">
        <v>89</v>
      </c>
      <c r="AF2082" s="220"/>
      <c r="AG2082" s="22"/>
      <c r="AH2082" s="213" t="s">
        <v>64</v>
      </c>
      <c r="AI2082" s="214"/>
      <c r="AJ2082" s="215" t="s">
        <v>65</v>
      </c>
      <c r="AK2082" s="216"/>
      <c r="AL2082" s="22"/>
      <c r="AM2082" s="25" t="s">
        <v>2</v>
      </c>
      <c r="AO2082" s="132" t="s">
        <v>41</v>
      </c>
      <c r="AQ2082" s="32"/>
      <c r="AR2082" s="32"/>
      <c r="AS2082" s="32"/>
      <c r="AT2082" s="32"/>
    </row>
    <row r="2083" spans="2:46" ht="18.649999999999999" customHeight="1" thickTop="1" thickBot="1">
      <c r="B2083" s="36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9">
        <f t="shared" ref="L2083" si="9421">IF(0=(1-$J$9*$K$9*$B2083^2),10^14,$B2083*$K$9/(1-$J$9*$K$9*$B2083^2))</f>
        <v>-0.60686993989028915</v>
      </c>
      <c r="N2083" s="1">
        <f t="shared" ref="N2083" si="9422">D2083*I2083+F2083*I2086-E2083*J2083-G2083*J2086</f>
        <v>1</v>
      </c>
      <c r="O2083" s="9">
        <f t="shared" ref="O2083" si="9423">(D2083*J2083+E2083*I2083+F2083*J2086+G2083*I2086)</f>
        <v>0</v>
      </c>
      <c r="P2083" s="2">
        <f t="shared" ref="P2083" si="9424">D2083*K2083+F2083*K2086-E2083*L2083-G2083*L2086</f>
        <v>0</v>
      </c>
      <c r="Q2083" s="8">
        <f t="shared" ref="Q2083" si="9425">(D2083*L2083+E2083*K2083+F2083*L2086+G2083*K2086)</f>
        <v>-0.60686993989028915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9426">N2083*S2083+P2083*S2086-O2083*T2083-Q2083*T2086</f>
        <v>5.3739352276751697</v>
      </c>
      <c r="Y2083" s="9">
        <f t="shared" ref="Y2083" si="9427">(N2083*T2083+O2083*S2083+P2083*T2086+Q2083*S2086)</f>
        <v>0</v>
      </c>
      <c r="Z2083" s="2">
        <f t="shared" ref="Z2083" si="9428">N2083*U2083+P2083*U2086-O2083*V2083-Q2083*V2086</f>
        <v>0</v>
      </c>
      <c r="AA2083" s="8">
        <f t="shared" ref="AA2083" si="9429">(N2083*V2083+O2083*U2083+P2083*V2086+Q2083*U2086)</f>
        <v>-0.60686993989028915</v>
      </c>
      <c r="AB2083" s="22"/>
      <c r="AC2083" s="1">
        <v>1</v>
      </c>
      <c r="AD2083" s="9">
        <v>0</v>
      </c>
      <c r="AE2083" s="2">
        <v>0</v>
      </c>
      <c r="AF2083" s="9">
        <f t="shared" ref="AF2083" si="9430">$B2083*$AE$9</f>
        <v>4.8317123999999998</v>
      </c>
      <c r="AH2083" s="1">
        <f t="shared" ref="AH2083" si="9431">X2083*AC2083+Z2083*AC2086-Y2083*AD2083-AA2083*AD2086</f>
        <v>5.3739352276751697</v>
      </c>
      <c r="AI2083" s="9">
        <f t="shared" ref="AI2083" si="9432">(X2083*AD2083+Y2083*AC2083+Z2083*AD2086+AA2083*AC2086)</f>
        <v>0</v>
      </c>
      <c r="AJ2083" s="2">
        <f t="shared" ref="AJ2083" si="9433">X2083*AE2083+Z2083*AE2086-Y2083*AF2083-AA2083*AF2086</f>
        <v>0</v>
      </c>
      <c r="AK2083" s="8">
        <f t="shared" ref="AK2083" si="9434">(X2083*AF2083+Y2083*AE2083+Z2083*AF2086+AA2083*AE2086)</f>
        <v>25.358439536464651</v>
      </c>
      <c r="AM2083" s="26">
        <f t="shared" ref="AM2083" si="9435">20*LOG((2*$AH$9)/(($AH$9*AH2083+AJ2083+$AH$9*AH2086+AJ2086)^2+($AH$9*AI2083+AK2083+$AH$9*AI2086+AK2086)^2)^0.5)</f>
        <v>-35.908168416121143</v>
      </c>
      <c r="AO2083" s="133">
        <f t="shared" ref="AO2083" si="9436">((AI2083^2+AJ2083^2+AK2083^2+AL2083^2)/(AI2086^2+AJ2086^2+AK2086^2+AL2086^2))^0.5</f>
        <v>0.20762481604653416</v>
      </c>
      <c r="AP2083" s="13"/>
      <c r="AQ2083" s="32"/>
      <c r="AR2083" s="32"/>
      <c r="AS2083" s="32"/>
      <c r="AT2083" s="32"/>
    </row>
    <row r="2084" spans="2:46" ht="18.649999999999999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O2084" s="134"/>
      <c r="AP2084" s="33"/>
      <c r="AQ2084" s="32"/>
      <c r="AR2084" s="32"/>
      <c r="AS2084" s="32"/>
      <c r="AT2084" s="32"/>
    </row>
    <row r="2085" spans="2:46" ht="18.649999999999999" customHeight="1" thickBot="1">
      <c r="D2085" s="209" t="s">
        <v>66</v>
      </c>
      <c r="E2085" s="210"/>
      <c r="F2085" s="211" t="s">
        <v>67</v>
      </c>
      <c r="G2085" s="212"/>
      <c r="H2085" s="204"/>
      <c r="I2085" s="209" t="s">
        <v>68</v>
      </c>
      <c r="J2085" s="210"/>
      <c r="K2085" s="211" t="s">
        <v>69</v>
      </c>
      <c r="L2085" s="212"/>
      <c r="N2085" s="213" t="s">
        <v>70</v>
      </c>
      <c r="O2085" s="214"/>
      <c r="P2085" s="215" t="s">
        <v>71</v>
      </c>
      <c r="Q2085" s="216"/>
      <c r="S2085" s="209" t="s">
        <v>72</v>
      </c>
      <c r="T2085" s="210"/>
      <c r="U2085" s="211" t="s">
        <v>73</v>
      </c>
      <c r="V2085" s="212"/>
      <c r="W2085" s="22"/>
      <c r="X2085" s="213" t="s">
        <v>74</v>
      </c>
      <c r="Y2085" s="214"/>
      <c r="Z2085" s="215" t="s">
        <v>75</v>
      </c>
      <c r="AA2085" s="216"/>
      <c r="AB2085" s="22"/>
      <c r="AC2085" s="209" t="s">
        <v>76</v>
      </c>
      <c r="AD2085" s="210"/>
      <c r="AE2085" s="211" t="s">
        <v>77</v>
      </c>
      <c r="AF2085" s="212"/>
      <c r="AG2085" s="22"/>
      <c r="AH2085" s="213" t="s">
        <v>78</v>
      </c>
      <c r="AI2085" s="214"/>
      <c r="AJ2085" s="215" t="s">
        <v>79</v>
      </c>
      <c r="AK2085" s="216"/>
      <c r="AL2085" s="22"/>
      <c r="AM2085" s="44" t="s">
        <v>6</v>
      </c>
      <c r="AO2085" s="135" t="s">
        <v>42</v>
      </c>
      <c r="AP2085" s="33"/>
      <c r="AQ2085" s="32"/>
      <c r="AR2085" s="32"/>
      <c r="AS2085" s="32"/>
      <c r="AT2085" s="32"/>
    </row>
    <row r="2086" spans="2:46" ht="18.649999999999999" customHeight="1" thickTop="1" thickBot="1">
      <c r="D2086" s="1">
        <v>0</v>
      </c>
      <c r="E2086" s="8">
        <f t="shared" ref="E2086" si="9437">$E$9*$B2083</f>
        <v>3.3775916000000001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9438">D2086*I2083+F2086*I2086-E2086*J2083-G2086*J2086</f>
        <v>0</v>
      </c>
      <c r="O2086" s="9">
        <f t="shared" ref="O2086" si="9439">(D2086*J2083+E2086*I2083+F2086*J2086+G2086*I2086)</f>
        <v>3.3775916000000001</v>
      </c>
      <c r="P2086" s="2">
        <f t="shared" ref="P2086" si="9440">D2086*K2083+F2086*K2086-E2086*L2083-G2086*L2086</f>
        <v>3.0497588112659457</v>
      </c>
      <c r="Q2086" s="8">
        <f t="shared" ref="Q2086" si="9441">(D2086*L2083+E2086*K2083+F2086*L2086+G2086*K2086)</f>
        <v>0</v>
      </c>
      <c r="S2086" s="1">
        <v>0</v>
      </c>
      <c r="T2086" s="8">
        <f t="shared" ref="T2086" si="9442">$T$9*$B2083</f>
        <v>7.2073684</v>
      </c>
      <c r="U2086" s="2">
        <v>1</v>
      </c>
      <c r="V2086" s="8">
        <v>0</v>
      </c>
      <c r="X2086" s="1">
        <f t="shared" ref="X2086" si="9443">N2086*S2083+P2086*S2086-O2086*T2083-Q2086*T2086</f>
        <v>0</v>
      </c>
      <c r="Y2086" s="9">
        <f t="shared" ref="Y2086" si="9444">(N2086*T2083+O2086*S2083+P2086*T2086+Q2086*S2086)</f>
        <v>25.358326883939739</v>
      </c>
      <c r="Z2086" s="2">
        <f t="shared" ref="Z2086" si="9445">N2086*U2083+P2086*U2086-O2086*V2083-Q2086*V2086</f>
        <v>3.0497588112659457</v>
      </c>
      <c r="AA2086" s="8">
        <f t="shared" ref="AA2086" si="9446">(N2086*V2083+O2086*U2083+P2086*V2086+Q2086*U2086)</f>
        <v>0</v>
      </c>
      <c r="AB2086" s="22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9447">X2086*AC2083+Z2086*AC2086-Y2086*AD2083-AA2086*AD2086</f>
        <v>0</v>
      </c>
      <c r="AI2086" s="9">
        <f t="shared" ref="AI2086" si="9448">(X2086*AD2083+Y2086*AC2083+Z2086*AD2086+AA2086*AC2086)</f>
        <v>25.358326883939739</v>
      </c>
      <c r="AJ2086" s="2">
        <f t="shared" ref="AJ2086" si="9449">X2086*AE2083+Z2086*AE2086-Y2086*AF2083-AA2086*AF2086</f>
        <v>-119.47438363711905</v>
      </c>
      <c r="AK2086" s="8">
        <f t="shared" ref="AK2086" si="9450">(X2086*AF2083+Y2086*AE2083+Z2086*AF2086+AA2086*AE2086)</f>
        <v>0</v>
      </c>
      <c r="AM2086" s="45">
        <f t="shared" ref="AM2086" si="9451">(180/PI())*ATAN(-1*(($AH$9*AJ2083+AL2083+$AH$9*AJ2086+AL2086)/($AH$9*AI2083+AK2083+$AH$9*AI2086+AK2086)))</f>
        <v>66.998821846199178</v>
      </c>
      <c r="AO2086" s="206">
        <f t="shared" ref="AO2086" si="9452">20*LOG(((($AH$9*AH2083+AJ2083-$AH$9*AH2086-AJ2086)^2+($AH$9*AI2083+AK2083-$AH$9*AI2086-AK2086)^2)/(($AH$9*AH2083+AJ2083+$AH$9*AH2086+AJ2086)^2+($AH$9*AI2083+AK2083+$AH$9*AI2086+AK2086)^2))^0.5)</f>
        <v>-1.1143540253529161E-3</v>
      </c>
      <c r="AP2086" s="33"/>
      <c r="AQ2086" s="32"/>
      <c r="AR2086" s="32"/>
      <c r="AS2086" s="32"/>
      <c r="AT2086" s="32"/>
    </row>
    <row r="2087" spans="2:46" ht="18.649999999999999" customHeight="1">
      <c r="AO2087" s="33"/>
      <c r="AP2087" s="33"/>
    </row>
    <row r="2088" spans="2:46" ht="18.649999999999999" customHeight="1" thickBot="1">
      <c r="D2088" s="22" t="s">
        <v>80</v>
      </c>
      <c r="E2088" s="22"/>
      <c r="F2088" s="22"/>
      <c r="G2088" s="22"/>
      <c r="H2088" s="22"/>
      <c r="I2088" s="22" t="s">
        <v>81</v>
      </c>
      <c r="J2088" s="22"/>
      <c r="K2088" s="22"/>
      <c r="L2088" s="22"/>
      <c r="M2088" s="23"/>
      <c r="N2088" s="23"/>
      <c r="O2088" s="24" t="s">
        <v>82</v>
      </c>
      <c r="P2088" s="23"/>
      <c r="Q2088" s="23"/>
      <c r="R2088" s="23"/>
      <c r="S2088" s="22"/>
      <c r="T2088" s="22" t="s">
        <v>83</v>
      </c>
      <c r="U2088" s="23"/>
      <c r="V2088" s="23"/>
      <c r="W2088" s="23"/>
      <c r="X2088" s="23"/>
      <c r="Y2088" s="24" t="s">
        <v>84</v>
      </c>
      <c r="Z2088" s="23"/>
      <c r="AA2088" s="23"/>
      <c r="AB2088" s="23"/>
      <c r="AC2088" s="24" t="s">
        <v>85</v>
      </c>
      <c r="AD2088" s="22"/>
      <c r="AE2088" s="22"/>
      <c r="AF2088" s="22"/>
      <c r="AG2088" s="22"/>
      <c r="AH2088" s="23"/>
      <c r="AI2088" s="24" t="s">
        <v>86</v>
      </c>
      <c r="AJ2088" s="23"/>
      <c r="AK2088" s="23"/>
      <c r="AL2088" s="22"/>
    </row>
    <row r="2089" spans="2:46" ht="18.649999999999999" customHeight="1" thickBot="1">
      <c r="B2089" s="11"/>
      <c r="D2089" s="217" t="s">
        <v>55</v>
      </c>
      <c r="E2089" s="218"/>
      <c r="F2089" s="219" t="s">
        <v>56</v>
      </c>
      <c r="G2089" s="220"/>
      <c r="H2089" s="204"/>
      <c r="I2089" s="217" t="s">
        <v>87</v>
      </c>
      <c r="J2089" s="218"/>
      <c r="K2089" s="219" t="s">
        <v>88</v>
      </c>
      <c r="L2089" s="220"/>
      <c r="M2089" s="23"/>
      <c r="N2089" s="213" t="s">
        <v>57</v>
      </c>
      <c r="O2089" s="214"/>
      <c r="P2089" s="215" t="s">
        <v>58</v>
      </c>
      <c r="Q2089" s="216"/>
      <c r="R2089" s="23"/>
      <c r="S2089" s="217" t="s">
        <v>59</v>
      </c>
      <c r="T2089" s="218"/>
      <c r="U2089" s="219" t="s">
        <v>60</v>
      </c>
      <c r="V2089" s="220"/>
      <c r="W2089" s="22"/>
      <c r="X2089" s="213" t="s">
        <v>61</v>
      </c>
      <c r="Y2089" s="214"/>
      <c r="Z2089" s="215" t="s">
        <v>62</v>
      </c>
      <c r="AA2089" s="216"/>
      <c r="AB2089" s="22"/>
      <c r="AC2089" s="217" t="s">
        <v>63</v>
      </c>
      <c r="AD2089" s="218"/>
      <c r="AE2089" s="219" t="s">
        <v>89</v>
      </c>
      <c r="AF2089" s="220"/>
      <c r="AG2089" s="22"/>
      <c r="AH2089" s="213" t="s">
        <v>64</v>
      </c>
      <c r="AI2089" s="214"/>
      <c r="AJ2089" s="215" t="s">
        <v>65</v>
      </c>
      <c r="AK2089" s="216"/>
      <c r="AL2089" s="22"/>
      <c r="AM2089" s="25" t="s">
        <v>2</v>
      </c>
      <c r="AO2089" s="132" t="s">
        <v>41</v>
      </c>
      <c r="AQ2089" s="32"/>
      <c r="AR2089" s="32"/>
      <c r="AS2089" s="32"/>
      <c r="AT2089" s="32"/>
    </row>
    <row r="2090" spans="2:46" ht="18.649999999999999" customHeight="1" thickTop="1" thickBot="1">
      <c r="B2090" s="36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9">
        <f t="shared" ref="L2090" si="9453">IF(0=(1-$J$9*$K$9*$B2090^2),10^14,$B2090*$K$9/(1-$J$9*$K$9*$B2090^2))</f>
        <v>-0.60441452968137099</v>
      </c>
      <c r="N2090" s="1">
        <f t="shared" ref="N2090" si="9454">D2090*I2090+F2090*I2093-E2090*J2090-G2090*J2093</f>
        <v>1</v>
      </c>
      <c r="O2090" s="9">
        <f t="shared" ref="O2090" si="9455">(D2090*J2090+E2090*I2090+F2090*J2093+G2090*I2093)</f>
        <v>0</v>
      </c>
      <c r="P2090" s="2">
        <f t="shared" ref="P2090" si="9456">D2090*K2090+F2090*K2093-E2090*L2090-G2090*L2093</f>
        <v>0</v>
      </c>
      <c r="Q2090" s="8">
        <f t="shared" ref="Q2090" si="9457">(D2090*L2090+E2090*K2090+F2090*L2093+G2090*K2093)</f>
        <v>-0.60441452968137099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9458">N2090*S2090+P2090*S2093-O2090*T2090-Q2090*T2093</f>
        <v>5.3708564306583435</v>
      </c>
      <c r="Y2090" s="9">
        <f t="shared" ref="Y2090" si="9459">(N2090*T2090+O2090*S2090+P2090*T2093+Q2090*S2093)</f>
        <v>0</v>
      </c>
      <c r="Z2090" s="2">
        <f t="shared" ref="Z2090" si="9460">N2090*U2090+P2090*U2093-O2090*V2090-Q2090*V2093</f>
        <v>0</v>
      </c>
      <c r="AA2090" s="8">
        <f t="shared" ref="AA2090" si="9461">(N2090*V2090+O2090*U2090+P2090*V2093+Q2090*U2093)</f>
        <v>-0.60441452968137099</v>
      </c>
      <c r="AB2090" s="22"/>
      <c r="AC2090" s="1">
        <v>1</v>
      </c>
      <c r="AD2090" s="9">
        <v>0</v>
      </c>
      <c r="AE2090" s="2">
        <v>0</v>
      </c>
      <c r="AF2090" s="9">
        <f t="shared" ref="AF2090" si="9462">$B2090*$AE$9</f>
        <v>4.8479262000000007</v>
      </c>
      <c r="AH2090" s="1">
        <f t="shared" ref="AH2090" si="9463">X2090*AC2090+Z2090*AC2093-Y2090*AD2090-AA2090*AD2093</f>
        <v>5.3708564306583435</v>
      </c>
      <c r="AI2090" s="9">
        <f t="shared" ref="AI2090" si="9464">(X2090*AD2090+Y2090*AC2090+Z2090*AD2093+AA2090*AC2093)</f>
        <v>0</v>
      </c>
      <c r="AJ2090" s="2">
        <f t="shared" ref="AJ2090" si="9465">X2090*AE2090+Z2090*AE2093-Y2090*AF2090-AA2090*AF2093</f>
        <v>0</v>
      </c>
      <c r="AK2090" s="8">
        <f t="shared" ref="AK2090" si="9466">(X2090*AF2090+Y2090*AE2090+Z2090*AF2093+AA2090*AE2093)</f>
        <v>25.4331010769457</v>
      </c>
      <c r="AM2090" s="26">
        <f t="shared" ref="AM2090" si="9467">20*LOG((2*$AH$9)/(($AH$9*AH2090+AJ2090+$AH$9*AH2093+AJ2093)^2+($AH$9*AI2090+AK2090+$AH$9*AI2093+AK2093)^2)^0.5)</f>
        <v>-35.961662052654233</v>
      </c>
      <c r="AO2090" s="133">
        <f t="shared" ref="AO2090" si="9468">((AI2090^2+AJ2090^2+AK2090^2+AL2090^2)/(AI2093^2+AJ2093^2+AK2093^2+AL2093^2))^0.5</f>
        <v>0.20692613013580446</v>
      </c>
      <c r="AP2090" s="13"/>
      <c r="AQ2090" s="32"/>
      <c r="AR2090" s="32"/>
      <c r="AS2090" s="32"/>
      <c r="AT2090" s="32"/>
    </row>
    <row r="2091" spans="2:46" ht="18.649999999999999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O2091" s="134"/>
      <c r="AP2091" s="33"/>
      <c r="AQ2091" s="32"/>
      <c r="AR2091" s="32"/>
      <c r="AS2091" s="32"/>
      <c r="AT2091" s="32"/>
    </row>
    <row r="2092" spans="2:46" ht="18.649999999999999" customHeight="1" thickBot="1">
      <c r="D2092" s="209" t="s">
        <v>66</v>
      </c>
      <c r="E2092" s="210"/>
      <c r="F2092" s="211" t="s">
        <v>67</v>
      </c>
      <c r="G2092" s="212"/>
      <c r="H2092" s="204"/>
      <c r="I2092" s="209" t="s">
        <v>68</v>
      </c>
      <c r="J2092" s="210"/>
      <c r="K2092" s="211" t="s">
        <v>69</v>
      </c>
      <c r="L2092" s="212"/>
      <c r="N2092" s="213" t="s">
        <v>70</v>
      </c>
      <c r="O2092" s="214"/>
      <c r="P2092" s="215" t="s">
        <v>71</v>
      </c>
      <c r="Q2092" s="216"/>
      <c r="S2092" s="209" t="s">
        <v>72</v>
      </c>
      <c r="T2092" s="210"/>
      <c r="U2092" s="211" t="s">
        <v>73</v>
      </c>
      <c r="V2092" s="212"/>
      <c r="W2092" s="22"/>
      <c r="X2092" s="213" t="s">
        <v>74</v>
      </c>
      <c r="Y2092" s="214"/>
      <c r="Z2092" s="215" t="s">
        <v>75</v>
      </c>
      <c r="AA2092" s="216"/>
      <c r="AB2092" s="22"/>
      <c r="AC2092" s="209" t="s">
        <v>76</v>
      </c>
      <c r="AD2092" s="210"/>
      <c r="AE2092" s="211" t="s">
        <v>77</v>
      </c>
      <c r="AF2092" s="212"/>
      <c r="AG2092" s="22"/>
      <c r="AH2092" s="213" t="s">
        <v>78</v>
      </c>
      <c r="AI2092" s="214"/>
      <c r="AJ2092" s="215" t="s">
        <v>79</v>
      </c>
      <c r="AK2092" s="216"/>
      <c r="AL2092" s="22"/>
      <c r="AM2092" s="44" t="s">
        <v>6</v>
      </c>
      <c r="AO2092" s="135" t="s">
        <v>42</v>
      </c>
      <c r="AP2092" s="33"/>
      <c r="AQ2092" s="32"/>
      <c r="AR2092" s="32"/>
      <c r="AS2092" s="32"/>
      <c r="AT2092" s="32"/>
    </row>
    <row r="2093" spans="2:46" ht="18.649999999999999" customHeight="1" thickTop="1" thickBot="1">
      <c r="D2093" s="1">
        <v>0</v>
      </c>
      <c r="E2093" s="8">
        <f t="shared" ref="E2093" si="9469">$E$9*$B2090</f>
        <v>3.3889258000000004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9470">D2093*I2090+F2093*I2093-E2093*J2090-G2093*J2093</f>
        <v>0</v>
      </c>
      <c r="O2093" s="9">
        <f t="shared" ref="O2093" si="9471">(D2093*J2090+E2093*I2090+F2093*J2093+G2093*I2093)</f>
        <v>3.3889258000000004</v>
      </c>
      <c r="P2093" s="2">
        <f t="shared" ref="P2093" si="9472">D2093*K2090+F2093*K2093-E2093*L2090-G2093*L2093</f>
        <v>3.0483159935320643</v>
      </c>
      <c r="Q2093" s="8">
        <f t="shared" ref="Q2093" si="9473">(D2093*L2090+E2093*K2090+F2093*L2093+G2093*K2093)</f>
        <v>0</v>
      </c>
      <c r="S2093" s="1">
        <v>0</v>
      </c>
      <c r="T2093" s="8">
        <f t="shared" ref="T2093" si="9474">$T$9*$B2090</f>
        <v>7.2315542000000006</v>
      </c>
      <c r="U2093" s="2">
        <v>1</v>
      </c>
      <c r="V2093" s="8">
        <v>0</v>
      </c>
      <c r="X2093" s="1">
        <f t="shared" ref="X2093" si="9475">N2093*S2090+P2093*S2093-O2093*T2090-Q2093*T2093</f>
        <v>0</v>
      </c>
      <c r="Y2093" s="9">
        <f t="shared" ref="Y2093" si="9476">(N2093*T2090+O2093*S2090+P2093*T2093+Q2093*S2093)</f>
        <v>25.432988125953973</v>
      </c>
      <c r="Z2093" s="2">
        <f t="shared" ref="Z2093" si="9477">N2093*U2090+P2093*U2093-O2093*V2090-Q2093*V2093</f>
        <v>3.0483159935320643</v>
      </c>
      <c r="AA2093" s="8">
        <f t="shared" ref="AA2093" si="9478">(N2093*V2090+O2093*U2090+P2093*V2093+Q2093*U2093)</f>
        <v>0</v>
      </c>
      <c r="AB2093" s="22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9479">X2093*AC2090+Z2093*AC2093-Y2093*AD2090-AA2093*AD2093</f>
        <v>0</v>
      </c>
      <c r="AI2093" s="9">
        <f t="shared" ref="AI2093" si="9480">(X2093*AD2090+Y2093*AC2090+Z2093*AD2093+AA2093*AC2093)</f>
        <v>25.432988125953973</v>
      </c>
      <c r="AJ2093" s="2">
        <f t="shared" ref="AJ2093" si="9481">X2093*AE2090+Z2093*AE2093-Y2093*AF2090-AA2093*AF2093</f>
        <v>-120.24893348656911</v>
      </c>
      <c r="AK2093" s="8">
        <f t="shared" ref="AK2093" si="9482">(X2093*AF2090+Y2093*AE2090+Z2093*AF2093+AA2093*AE2093)</f>
        <v>0</v>
      </c>
      <c r="AM2093" s="45">
        <f t="shared" ref="AM2093" si="9483">(180/PI())*ATAN(-1*(($AH$9*AJ2090+AL2090+$AH$9*AJ2093+AL2093)/($AH$9*AI2090+AK2090+$AH$9*AI2093+AK2093)))</f>
        <v>67.071318487086074</v>
      </c>
      <c r="AO2093" s="206">
        <f t="shared" ref="AO2093" si="9484">20*LOG(((($AH$9*AH2090+AJ2090-$AH$9*AH2093-AJ2093)^2+($AH$9*AI2090+AK2090-$AH$9*AI2093-AK2093)^2)/(($AH$9*AH2090+AJ2090+$AH$9*AH2093+AJ2093)^2+($AH$9*AI2090+AK2090+$AH$9*AI2093+AK2093)^2))^0.5)</f>
        <v>-1.1007105786797649E-3</v>
      </c>
      <c r="AP2093" s="33"/>
      <c r="AQ2093" s="32"/>
      <c r="AR2093" s="32"/>
      <c r="AS2093" s="32"/>
      <c r="AT2093" s="32"/>
    </row>
    <row r="2094" spans="2:46" ht="18.649999999999999" customHeight="1">
      <c r="AO2094" s="33"/>
      <c r="AP2094" s="33"/>
    </row>
    <row r="2095" spans="2:46" ht="18.649999999999999" customHeight="1" thickBot="1">
      <c r="D2095" s="22" t="s">
        <v>80</v>
      </c>
      <c r="E2095" s="22"/>
      <c r="F2095" s="22"/>
      <c r="G2095" s="22"/>
      <c r="H2095" s="22"/>
      <c r="I2095" s="22" t="s">
        <v>81</v>
      </c>
      <c r="J2095" s="22"/>
      <c r="K2095" s="22"/>
      <c r="L2095" s="22"/>
      <c r="M2095" s="23"/>
      <c r="N2095" s="23"/>
      <c r="O2095" s="24" t="s">
        <v>82</v>
      </c>
      <c r="P2095" s="23"/>
      <c r="Q2095" s="23"/>
      <c r="R2095" s="23"/>
      <c r="S2095" s="22"/>
      <c r="T2095" s="22" t="s">
        <v>83</v>
      </c>
      <c r="U2095" s="23"/>
      <c r="V2095" s="23"/>
      <c r="W2095" s="23"/>
      <c r="X2095" s="23"/>
      <c r="Y2095" s="24" t="s">
        <v>84</v>
      </c>
      <c r="Z2095" s="23"/>
      <c r="AA2095" s="23"/>
      <c r="AB2095" s="23"/>
      <c r="AC2095" s="24" t="s">
        <v>85</v>
      </c>
      <c r="AD2095" s="22"/>
      <c r="AE2095" s="22"/>
      <c r="AF2095" s="22"/>
      <c r="AG2095" s="22"/>
      <c r="AH2095" s="23"/>
      <c r="AI2095" s="24" t="s">
        <v>86</v>
      </c>
      <c r="AJ2095" s="23"/>
      <c r="AK2095" s="23"/>
      <c r="AL2095" s="22"/>
    </row>
    <row r="2096" spans="2:46" ht="18.649999999999999" customHeight="1" thickBot="1">
      <c r="B2096" s="11"/>
      <c r="D2096" s="217" t="s">
        <v>55</v>
      </c>
      <c r="E2096" s="218"/>
      <c r="F2096" s="219" t="s">
        <v>56</v>
      </c>
      <c r="G2096" s="220"/>
      <c r="H2096" s="204"/>
      <c r="I2096" s="217" t="s">
        <v>87</v>
      </c>
      <c r="J2096" s="218"/>
      <c r="K2096" s="219" t="s">
        <v>88</v>
      </c>
      <c r="L2096" s="220"/>
      <c r="M2096" s="23"/>
      <c r="N2096" s="213" t="s">
        <v>57</v>
      </c>
      <c r="O2096" s="214"/>
      <c r="P2096" s="215" t="s">
        <v>58</v>
      </c>
      <c r="Q2096" s="216"/>
      <c r="R2096" s="23"/>
      <c r="S2096" s="217" t="s">
        <v>59</v>
      </c>
      <c r="T2096" s="218"/>
      <c r="U2096" s="219" t="s">
        <v>60</v>
      </c>
      <c r="V2096" s="220"/>
      <c r="W2096" s="22"/>
      <c r="X2096" s="213" t="s">
        <v>61</v>
      </c>
      <c r="Y2096" s="214"/>
      <c r="Z2096" s="215" t="s">
        <v>62</v>
      </c>
      <c r="AA2096" s="216"/>
      <c r="AB2096" s="22"/>
      <c r="AC2096" s="217" t="s">
        <v>63</v>
      </c>
      <c r="AD2096" s="218"/>
      <c r="AE2096" s="219" t="s">
        <v>89</v>
      </c>
      <c r="AF2096" s="220"/>
      <c r="AG2096" s="22"/>
      <c r="AH2096" s="213" t="s">
        <v>64</v>
      </c>
      <c r="AI2096" s="214"/>
      <c r="AJ2096" s="215" t="s">
        <v>65</v>
      </c>
      <c r="AK2096" s="216"/>
      <c r="AL2096" s="22"/>
      <c r="AM2096" s="25" t="s">
        <v>2</v>
      </c>
      <c r="AO2096" s="132" t="s">
        <v>41</v>
      </c>
      <c r="AQ2096" s="32"/>
      <c r="AR2096" s="32"/>
      <c r="AS2096" s="32"/>
      <c r="AT2096" s="32"/>
    </row>
    <row r="2097" spans="2:46" ht="18.649999999999999" customHeight="1" thickTop="1" thickBot="1">
      <c r="B2097" s="36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9">
        <f t="shared" ref="L2097" si="9485">IF(0=(1-$J$9*$K$9*$B2097^2),10^14,$B2097*$K$9/(1-$J$9*$K$9*$B2097^2))</f>
        <v>-0.60198031309200428</v>
      </c>
      <c r="N2097" s="1">
        <f t="shared" ref="N2097" si="9486">D2097*I2097+F2097*I2100-E2097*J2097-G2097*J2100</f>
        <v>1</v>
      </c>
      <c r="O2097" s="9">
        <f t="shared" ref="O2097" si="9487">(D2097*J2097+E2097*I2097+F2097*J2100+G2097*I2100)</f>
        <v>0</v>
      </c>
      <c r="P2097" s="2">
        <f t="shared" ref="P2097" si="9488">D2097*K2097+F2097*K2100-E2097*L2097-G2097*L2100</f>
        <v>0</v>
      </c>
      <c r="Q2097" s="8">
        <f t="shared" ref="Q2097" si="9489">(D2097*L2097+E2097*K2097+F2097*L2100+G2097*K2100)</f>
        <v>-0.60198031309200428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9490">N2097*S2097+P2097*S2100-O2097*T2097-Q2097*T2100</f>
        <v>5.367812636914179</v>
      </c>
      <c r="Y2097" s="9">
        <f t="shared" ref="Y2097" si="9491">(N2097*T2097+O2097*S2097+P2097*T2100+Q2097*S2100)</f>
        <v>0</v>
      </c>
      <c r="Z2097" s="2">
        <f t="shared" ref="Z2097" si="9492">N2097*U2097+P2097*U2100-O2097*V2097-Q2097*V2100</f>
        <v>0</v>
      </c>
      <c r="AA2097" s="8">
        <f t="shared" ref="AA2097" si="9493">(N2097*V2097+O2097*U2097+P2097*V2100+Q2097*U2100)</f>
        <v>-0.60198031309200428</v>
      </c>
      <c r="AB2097" s="22"/>
      <c r="AC2097" s="1">
        <v>1</v>
      </c>
      <c r="AD2097" s="9">
        <v>0</v>
      </c>
      <c r="AE2097" s="2">
        <v>0</v>
      </c>
      <c r="AF2097" s="9">
        <f t="shared" ref="AF2097" si="9494">$B2097*$AE$9</f>
        <v>4.8641399999999999</v>
      </c>
      <c r="AH2097" s="1">
        <f t="shared" ref="AH2097" si="9495">X2097*AC2097+Z2097*AC2100-Y2097*AD2097-AA2097*AD2100</f>
        <v>5.367812636914179</v>
      </c>
      <c r="AI2097" s="9">
        <f t="shared" ref="AI2097" si="9496">(X2097*AD2097+Y2097*AC2097+Z2097*AD2100+AA2097*AC2100)</f>
        <v>0</v>
      </c>
      <c r="AJ2097" s="2">
        <f t="shared" ref="AJ2097" si="9497">X2097*AE2097+Z2097*AE2100-Y2097*AF2097-AA2097*AF2100</f>
        <v>0</v>
      </c>
      <c r="AK2097" s="8">
        <f t="shared" ref="AK2097" si="9498">(X2097*AF2097+Y2097*AE2097+Z2097*AF2100+AA2097*AE2100)</f>
        <v>25.507811846627732</v>
      </c>
      <c r="AM2097" s="26">
        <f t="shared" ref="AM2097" si="9499">20*LOG((2*$AH$9)/(($AH$9*AH2097+AJ2097+$AH$9*AH2100+AJ2100)^2+($AH$9*AI2097+AK2097+$AH$9*AI2100+AK2100)^2)^0.5)</f>
        <v>-36.015012405369937</v>
      </c>
      <c r="AO2097" s="133">
        <f t="shared" ref="AO2097" si="9500">((AI2097^2+AJ2097^2+AK2097^2+AL2097^2)/(AI2100^2+AJ2100^2+AK2100^2+AL2100^2))^0.5</f>
        <v>0.20623214367005505</v>
      </c>
      <c r="AP2097" s="13"/>
      <c r="AQ2097" s="32"/>
      <c r="AR2097" s="32"/>
      <c r="AS2097" s="32"/>
      <c r="AT2097" s="32"/>
    </row>
    <row r="2098" spans="2:46" ht="18.649999999999999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O2098" s="134"/>
      <c r="AP2098" s="33"/>
      <c r="AQ2098" s="32"/>
      <c r="AR2098" s="32"/>
      <c r="AS2098" s="32"/>
      <c r="AT2098" s="32"/>
    </row>
    <row r="2099" spans="2:46" ht="18.649999999999999" customHeight="1" thickBot="1">
      <c r="D2099" s="209" t="s">
        <v>66</v>
      </c>
      <c r="E2099" s="210"/>
      <c r="F2099" s="211" t="s">
        <v>67</v>
      </c>
      <c r="G2099" s="212"/>
      <c r="H2099" s="204"/>
      <c r="I2099" s="209" t="s">
        <v>68</v>
      </c>
      <c r="J2099" s="210"/>
      <c r="K2099" s="211" t="s">
        <v>69</v>
      </c>
      <c r="L2099" s="212"/>
      <c r="N2099" s="213" t="s">
        <v>70</v>
      </c>
      <c r="O2099" s="214"/>
      <c r="P2099" s="215" t="s">
        <v>71</v>
      </c>
      <c r="Q2099" s="216"/>
      <c r="S2099" s="209" t="s">
        <v>72</v>
      </c>
      <c r="T2099" s="210"/>
      <c r="U2099" s="211" t="s">
        <v>73</v>
      </c>
      <c r="V2099" s="212"/>
      <c r="W2099" s="22"/>
      <c r="X2099" s="213" t="s">
        <v>74</v>
      </c>
      <c r="Y2099" s="214"/>
      <c r="Z2099" s="215" t="s">
        <v>75</v>
      </c>
      <c r="AA2099" s="216"/>
      <c r="AB2099" s="22"/>
      <c r="AC2099" s="209" t="s">
        <v>76</v>
      </c>
      <c r="AD2099" s="210"/>
      <c r="AE2099" s="211" t="s">
        <v>77</v>
      </c>
      <c r="AF2099" s="212"/>
      <c r="AG2099" s="22"/>
      <c r="AH2099" s="213" t="s">
        <v>78</v>
      </c>
      <c r="AI2099" s="214"/>
      <c r="AJ2099" s="215" t="s">
        <v>79</v>
      </c>
      <c r="AK2099" s="216"/>
      <c r="AL2099" s="22"/>
      <c r="AM2099" s="44" t="s">
        <v>6</v>
      </c>
      <c r="AO2099" s="135" t="s">
        <v>42</v>
      </c>
      <c r="AP2099" s="33"/>
      <c r="AQ2099" s="32"/>
      <c r="AR2099" s="32"/>
      <c r="AS2099" s="32"/>
      <c r="AT2099" s="32"/>
    </row>
    <row r="2100" spans="2:46" ht="18.649999999999999" customHeight="1" thickTop="1" thickBot="1">
      <c r="D2100" s="1">
        <v>0</v>
      </c>
      <c r="E2100" s="8">
        <f t="shared" ref="E2100" si="9501">$E$9*$B2097</f>
        <v>3.4002600000000003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9502">D2100*I2097+F2100*I2100-E2100*J2097-G2100*J2100</f>
        <v>0</v>
      </c>
      <c r="O2100" s="9">
        <f t="shared" ref="O2100" si="9503">(D2100*J2097+E2100*I2097+F2100*J2100+G2100*I2100)</f>
        <v>3.4002600000000003</v>
      </c>
      <c r="P2100" s="2">
        <f t="shared" ref="P2100" si="9504">D2100*K2097+F2100*K2100-E2100*L2097-G2100*L2100</f>
        <v>3.0468895793942186</v>
      </c>
      <c r="Q2100" s="8">
        <f t="shared" ref="Q2100" si="9505">(D2100*L2097+E2100*K2097+F2100*L2100+G2100*K2100)</f>
        <v>0</v>
      </c>
      <c r="S2100" s="1">
        <v>0</v>
      </c>
      <c r="T2100" s="8">
        <f t="shared" ref="T2100" si="9506">$T$9*$B2097</f>
        <v>7.2557399999999994</v>
      </c>
      <c r="U2100" s="2">
        <v>1</v>
      </c>
      <c r="V2100" s="8">
        <v>0</v>
      </c>
      <c r="X2100" s="1">
        <f t="shared" ref="X2100" si="9507">N2100*S2097+P2100*S2100-O2100*T2097-Q2100*T2100</f>
        <v>0</v>
      </c>
      <c r="Y2100" s="9">
        <f t="shared" ref="Y2100" si="9508">(N2100*T2097+O2100*S2097+P2100*T2100+Q2100*S2100)</f>
        <v>25.507698596793805</v>
      </c>
      <c r="Z2100" s="2">
        <f t="shared" ref="Z2100" si="9509">N2100*U2097+P2100*U2100-O2100*V2097-Q2100*V2100</f>
        <v>3.0468895793942186</v>
      </c>
      <c r="AA2100" s="8">
        <f t="shared" ref="AA2100" si="9510">(N2100*V2097+O2100*U2097+P2100*V2100+Q2100*U2100)</f>
        <v>0</v>
      </c>
      <c r="AB2100" s="22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9511">X2100*AC2097+Z2100*AC2100-Y2100*AD2097-AA2100*AD2100</f>
        <v>0</v>
      </c>
      <c r="AI2100" s="9">
        <f t="shared" ref="AI2100" si="9512">(X2100*AD2097+Y2100*AC2097+Z2100*AD2100+AA2100*AC2100)</f>
        <v>25.507698596793805</v>
      </c>
      <c r="AJ2100" s="2">
        <f t="shared" ref="AJ2100" si="9513">X2100*AE2097+Z2100*AE2100-Y2100*AF2097-AA2100*AF2100</f>
        <v>-121.0261274732144</v>
      </c>
      <c r="AK2100" s="8">
        <f t="shared" ref="AK2100" si="9514">(X2100*AF2097+Y2100*AE2097+Z2100*AF2100+AA2100*AE2100)</f>
        <v>0</v>
      </c>
      <c r="AM2100" s="45">
        <f t="shared" ref="AM2100" si="9515">(180/PI())*ATAN(-1*(($AH$9*AJ2097+AL2097+$AH$9*AJ2100+AL2100)/($AH$9*AI2097+AK2097+$AH$9*AI2100+AK2100)))</f>
        <v>67.143371849002378</v>
      </c>
      <c r="AO2100" s="206">
        <f t="shared" ref="AO2100" si="9516">20*LOG(((($AH$9*AH2097+AJ2097-$AH$9*AH2100-AJ2100)^2+($AH$9*AI2097+AK2097-$AH$9*AI2100-AK2100)^2)/(($AH$9*AH2097+AJ2097+$AH$9*AH2100+AJ2100)^2+($AH$9*AI2097+AK2097+$AH$9*AI2100+AK2100)^2))^0.5)</f>
        <v>-1.087270070117512E-3</v>
      </c>
      <c r="AP2100" s="33"/>
      <c r="AQ2100" s="32"/>
      <c r="AR2100" s="32"/>
      <c r="AS2100" s="32"/>
      <c r="AT2100" s="32"/>
    </row>
    <row r="2101" spans="2:46" ht="18.649999999999999" customHeight="1">
      <c r="AO2101" s="33"/>
      <c r="AP2101" s="33"/>
    </row>
    <row r="2102" spans="2:46" ht="18.649999999999999" customHeight="1" thickBot="1">
      <c r="D2102" s="22" t="s">
        <v>80</v>
      </c>
      <c r="E2102" s="22"/>
      <c r="F2102" s="22"/>
      <c r="G2102" s="22"/>
      <c r="H2102" s="22"/>
      <c r="I2102" s="22" t="s">
        <v>81</v>
      </c>
      <c r="J2102" s="22"/>
      <c r="K2102" s="22"/>
      <c r="L2102" s="22"/>
      <c r="M2102" s="23"/>
      <c r="N2102" s="23"/>
      <c r="O2102" s="24" t="s">
        <v>82</v>
      </c>
      <c r="P2102" s="23"/>
      <c r="Q2102" s="23"/>
      <c r="R2102" s="23"/>
      <c r="S2102" s="22"/>
      <c r="T2102" s="22" t="s">
        <v>83</v>
      </c>
      <c r="U2102" s="23"/>
      <c r="V2102" s="23"/>
      <c r="W2102" s="23"/>
      <c r="X2102" s="23"/>
      <c r="Y2102" s="24" t="s">
        <v>84</v>
      </c>
      <c r="Z2102" s="23"/>
      <c r="AA2102" s="23"/>
      <c r="AB2102" s="23"/>
      <c r="AC2102" s="24" t="s">
        <v>85</v>
      </c>
      <c r="AD2102" s="22"/>
      <c r="AE2102" s="22"/>
      <c r="AF2102" s="22"/>
      <c r="AG2102" s="22"/>
      <c r="AH2102" s="23"/>
      <c r="AI2102" s="24" t="s">
        <v>86</v>
      </c>
      <c r="AJ2102" s="23"/>
      <c r="AK2102" s="23"/>
      <c r="AL2102" s="22"/>
    </row>
    <row r="2103" spans="2:46" ht="18.649999999999999" customHeight="1" thickBot="1">
      <c r="B2103" s="11"/>
      <c r="D2103" s="217" t="s">
        <v>55</v>
      </c>
      <c r="E2103" s="218"/>
      <c r="F2103" s="219" t="s">
        <v>56</v>
      </c>
      <c r="G2103" s="220"/>
      <c r="H2103" s="204"/>
      <c r="I2103" s="217" t="s">
        <v>87</v>
      </c>
      <c r="J2103" s="218"/>
      <c r="K2103" s="219" t="s">
        <v>88</v>
      </c>
      <c r="L2103" s="220"/>
      <c r="M2103" s="23"/>
      <c r="N2103" s="213" t="s">
        <v>57</v>
      </c>
      <c r="O2103" s="214"/>
      <c r="P2103" s="215" t="s">
        <v>58</v>
      </c>
      <c r="Q2103" s="216"/>
      <c r="R2103" s="23"/>
      <c r="S2103" s="217" t="s">
        <v>59</v>
      </c>
      <c r="T2103" s="218"/>
      <c r="U2103" s="219" t="s">
        <v>60</v>
      </c>
      <c r="V2103" s="220"/>
      <c r="W2103" s="22"/>
      <c r="X2103" s="213" t="s">
        <v>61</v>
      </c>
      <c r="Y2103" s="214"/>
      <c r="Z2103" s="215" t="s">
        <v>62</v>
      </c>
      <c r="AA2103" s="216"/>
      <c r="AB2103" s="22"/>
      <c r="AC2103" s="217" t="s">
        <v>63</v>
      </c>
      <c r="AD2103" s="218"/>
      <c r="AE2103" s="219" t="s">
        <v>89</v>
      </c>
      <c r="AF2103" s="220"/>
      <c r="AG2103" s="22"/>
      <c r="AH2103" s="213" t="s">
        <v>64</v>
      </c>
      <c r="AI2103" s="214"/>
      <c r="AJ2103" s="215" t="s">
        <v>65</v>
      </c>
      <c r="AK2103" s="216"/>
      <c r="AL2103" s="22"/>
      <c r="AM2103" s="25" t="s">
        <v>2</v>
      </c>
      <c r="AO2103" s="132" t="s">
        <v>41</v>
      </c>
      <c r="AQ2103" s="32"/>
      <c r="AR2103" s="32"/>
      <c r="AS2103" s="32"/>
      <c r="AT2103" s="32"/>
    </row>
    <row r="2104" spans="2:46" ht="18.649999999999999" customHeight="1" thickTop="1" thickBot="1">
      <c r="B2104" s="36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9">
        <f t="shared" ref="L2104" si="9517">IF(0=(1-$J$9*$K$9*$B2104^2),10^14,$B2104*$K$9/(1-$J$9*$K$9*$B2104^2))</f>
        <v>-0.59956700422969555</v>
      </c>
      <c r="N2104" s="1">
        <f t="shared" ref="N2104" si="9518">D2104*I2104+F2104*I2107-E2104*J2104-G2104*J2107</f>
        <v>1</v>
      </c>
      <c r="O2104" s="9">
        <f t="shared" ref="O2104" si="9519">(D2104*J2104+E2104*I2104+F2104*J2107+G2104*I2107)</f>
        <v>0</v>
      </c>
      <c r="P2104" s="2">
        <f t="shared" ref="P2104" si="9520">D2104*K2104+F2104*K2107-E2104*L2104-G2104*L2107</f>
        <v>0</v>
      </c>
      <c r="Q2104" s="8">
        <f t="shared" ref="Q2104" si="9521">(D2104*L2104+E2104*K2104+F2104*L2107+G2104*K2107)</f>
        <v>-0.59956700422969555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9522">N2104*S2104+P2104*S2107-O2104*T2104-Q2104*T2107</f>
        <v>5.3648033029204694</v>
      </c>
      <c r="Y2104" s="9">
        <f t="shared" ref="Y2104" si="9523">(N2104*T2104+O2104*S2104+P2104*T2107+Q2104*S2107)</f>
        <v>0</v>
      </c>
      <c r="Z2104" s="2">
        <f t="shared" ref="Z2104" si="9524">N2104*U2104+P2104*U2107-O2104*V2104-Q2104*V2107</f>
        <v>0</v>
      </c>
      <c r="AA2104" s="8">
        <f t="shared" ref="AA2104" si="9525">(N2104*V2104+O2104*U2104+P2104*V2107+Q2104*U2107)</f>
        <v>-0.59956700422969555</v>
      </c>
      <c r="AB2104" s="22"/>
      <c r="AC2104" s="1">
        <v>1</v>
      </c>
      <c r="AD2104" s="9">
        <v>0</v>
      </c>
      <c r="AE2104" s="2">
        <v>0</v>
      </c>
      <c r="AF2104" s="9">
        <f t="shared" ref="AF2104" si="9526">$B2104*$AE$9</f>
        <v>4.8803538</v>
      </c>
      <c r="AH2104" s="1">
        <f t="shared" ref="AH2104" si="9527">X2104*AC2104+Z2104*AC2107-Y2104*AD2104-AA2104*AD2107</f>
        <v>5.3648033029204694</v>
      </c>
      <c r="AI2104" s="9">
        <f t="shared" ref="AI2104" si="9528">(X2104*AD2104+Y2104*AC2104+Z2104*AD2107+AA2104*AC2107)</f>
        <v>0</v>
      </c>
      <c r="AJ2104" s="2">
        <f t="shared" ref="AJ2104" si="9529">X2104*AE2104+Z2104*AE2107-Y2104*AF2104-AA2104*AF2107</f>
        <v>0</v>
      </c>
      <c r="AK2104" s="8">
        <f t="shared" ref="AK2104" si="9530">(X2104*AF2104+Y2104*AE2104+Z2104*AF2107+AA2104*AE2107)</f>
        <v>25.582571181430769</v>
      </c>
      <c r="AM2104" s="26">
        <f t="shared" ref="AM2104" si="9531">20*LOG((2*$AH$9)/(($AH$9*AH2104+AJ2104+$AH$9*AH2107+AJ2107)^2+($AH$9*AI2104+AK2104+$AH$9*AI2107+AK2107)^2)^0.5)</f>
        <v>-36.068220017865514</v>
      </c>
      <c r="AO2104" s="133">
        <f t="shared" ref="AO2104" si="9532">((AI2104^2+AJ2104^2+AK2104^2+AL2104^2)/(AI2107^2+AJ2107^2+AK2107^2+AL2107^2))^0.5</f>
        <v>0.20554280927900462</v>
      </c>
      <c r="AP2104" s="13"/>
      <c r="AQ2104" s="32"/>
      <c r="AR2104" s="32"/>
      <c r="AS2104" s="32"/>
      <c r="AT2104" s="32"/>
    </row>
    <row r="2105" spans="2:46" ht="18.649999999999999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O2105" s="134"/>
      <c r="AP2105" s="33"/>
      <c r="AQ2105" s="32"/>
      <c r="AR2105" s="32"/>
      <c r="AS2105" s="32"/>
      <c r="AT2105" s="32"/>
    </row>
    <row r="2106" spans="2:46" ht="18.649999999999999" customHeight="1" thickBot="1">
      <c r="D2106" s="209" t="s">
        <v>66</v>
      </c>
      <c r="E2106" s="210"/>
      <c r="F2106" s="211" t="s">
        <v>67</v>
      </c>
      <c r="G2106" s="212"/>
      <c r="H2106" s="204"/>
      <c r="I2106" s="209" t="s">
        <v>68</v>
      </c>
      <c r="J2106" s="210"/>
      <c r="K2106" s="211" t="s">
        <v>69</v>
      </c>
      <c r="L2106" s="212"/>
      <c r="N2106" s="213" t="s">
        <v>70</v>
      </c>
      <c r="O2106" s="214"/>
      <c r="P2106" s="215" t="s">
        <v>71</v>
      </c>
      <c r="Q2106" s="216"/>
      <c r="S2106" s="209" t="s">
        <v>72</v>
      </c>
      <c r="T2106" s="210"/>
      <c r="U2106" s="211" t="s">
        <v>73</v>
      </c>
      <c r="V2106" s="212"/>
      <c r="W2106" s="22"/>
      <c r="X2106" s="213" t="s">
        <v>74</v>
      </c>
      <c r="Y2106" s="214"/>
      <c r="Z2106" s="215" t="s">
        <v>75</v>
      </c>
      <c r="AA2106" s="216"/>
      <c r="AB2106" s="22"/>
      <c r="AC2106" s="209" t="s">
        <v>76</v>
      </c>
      <c r="AD2106" s="210"/>
      <c r="AE2106" s="211" t="s">
        <v>77</v>
      </c>
      <c r="AF2106" s="212"/>
      <c r="AG2106" s="22"/>
      <c r="AH2106" s="213" t="s">
        <v>78</v>
      </c>
      <c r="AI2106" s="214"/>
      <c r="AJ2106" s="215" t="s">
        <v>79</v>
      </c>
      <c r="AK2106" s="216"/>
      <c r="AL2106" s="22"/>
      <c r="AM2106" s="44" t="s">
        <v>6</v>
      </c>
      <c r="AO2106" s="135" t="s">
        <v>42</v>
      </c>
      <c r="AP2106" s="33"/>
      <c r="AQ2106" s="32"/>
      <c r="AR2106" s="32"/>
      <c r="AS2106" s="32"/>
      <c r="AT2106" s="32"/>
    </row>
    <row r="2107" spans="2:46" ht="18.649999999999999" customHeight="1" thickTop="1" thickBot="1">
      <c r="D2107" s="1">
        <v>0</v>
      </c>
      <c r="E2107" s="8">
        <f t="shared" ref="E2107" si="9533">$E$9*$B2104</f>
        <v>3.4115942000000001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9534">D2107*I2104+F2107*I2107-E2107*J2104-G2107*J2107</f>
        <v>0</v>
      </c>
      <c r="O2107" s="9">
        <f t="shared" ref="O2107" si="9535">(D2107*J2104+E2107*I2104+F2107*J2107+G2107*I2107)</f>
        <v>3.4115942000000001</v>
      </c>
      <c r="P2107" s="2">
        <f t="shared" ref="P2107" si="9536">D2107*K2104+F2107*K2107-E2107*L2104-G2107*L2107</f>
        <v>3.0454793141414047</v>
      </c>
      <c r="Q2107" s="8">
        <f t="shared" ref="Q2107" si="9537">(D2107*L2104+E2107*K2104+F2107*L2107+G2107*K2107)</f>
        <v>0</v>
      </c>
      <c r="S2107" s="1">
        <v>0</v>
      </c>
      <c r="T2107" s="8">
        <f t="shared" ref="T2107" si="9538">$T$9*$B2104</f>
        <v>7.2799257999999991</v>
      </c>
      <c r="U2107" s="2">
        <v>1</v>
      </c>
      <c r="V2107" s="8">
        <v>0</v>
      </c>
      <c r="X2107" s="1">
        <f t="shared" ref="X2107" si="9539">N2107*S2104+P2107*S2107-O2107*T2104-Q2107*T2107</f>
        <v>0</v>
      </c>
      <c r="Y2107" s="9">
        <f t="shared" ref="Y2107" si="9540">(N2107*T2104+O2107*S2104+P2107*T2107+Q2107*S2107)</f>
        <v>25.582457632384315</v>
      </c>
      <c r="Z2107" s="2">
        <f t="shared" ref="Z2107" si="9541">N2107*U2104+P2107*U2107-O2107*V2104-Q2107*V2107</f>
        <v>3.0454793141414047</v>
      </c>
      <c r="AA2107" s="8">
        <f t="shared" ref="AA2107" si="9542">(N2107*V2104+O2107*U2104+P2107*V2107+Q2107*U2107)</f>
        <v>0</v>
      </c>
      <c r="AB2107" s="22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9543">X2107*AC2104+Z2107*AC2107-Y2107*AD2104-AA2107*AD2107</f>
        <v>0</v>
      </c>
      <c r="AI2107" s="9">
        <f t="shared" ref="AI2107" si="9544">(X2107*AD2104+Y2107*AC2104+Z2107*AD2107+AA2107*AC2107)</f>
        <v>25.582457632384315</v>
      </c>
      <c r="AJ2107" s="2">
        <f t="shared" ref="AJ2107" si="9545">X2107*AE2104+Z2107*AE2107-Y2107*AF2104-AA2107*AF2107</f>
        <v>-121.80596500540439</v>
      </c>
      <c r="AK2107" s="8">
        <f t="shared" ref="AK2107" si="9546">(X2107*AF2104+Y2107*AE2104+Z2107*AF2107+AA2107*AE2107)</f>
        <v>0</v>
      </c>
      <c r="AM2107" s="45">
        <f t="shared" ref="AM2107" si="9547">(180/PI())*ATAN(-1*(($AH$9*AJ2104+AL2104+$AH$9*AJ2107+AL2107)/($AH$9*AI2104+AK2104+$AH$9*AI2107+AK2107)))</f>
        <v>67.214985881534886</v>
      </c>
      <c r="AO2107" s="206">
        <f t="shared" ref="AO2107" si="9548">20*LOG(((($AH$9*AH2104+AJ2104-$AH$9*AH2107-AJ2107)^2+($AH$9*AI2104+AK2104-$AH$9*AI2107-AK2107)^2)/(($AH$9*AH2104+AJ2104+$AH$9*AH2107+AJ2107)^2+($AH$9*AI2104+AK2104+$AH$9*AI2107+AK2107)^2))^0.5)</f>
        <v>-1.0740290046812265E-3</v>
      </c>
      <c r="AP2107" s="33"/>
      <c r="AQ2107" s="32"/>
      <c r="AR2107" s="32"/>
      <c r="AS2107" s="32"/>
      <c r="AT2107" s="32"/>
    </row>
    <row r="2108" spans="2:46" ht="18.649999999999999" customHeight="1">
      <c r="AO2108" s="33"/>
      <c r="AP2108" s="33"/>
    </row>
    <row r="2109" spans="2:46" ht="18.649999999999999" customHeight="1" thickBot="1">
      <c r="D2109" s="22" t="s">
        <v>80</v>
      </c>
      <c r="E2109" s="22"/>
      <c r="F2109" s="22"/>
      <c r="G2109" s="22"/>
      <c r="H2109" s="22"/>
      <c r="I2109" s="22" t="s">
        <v>81</v>
      </c>
      <c r="J2109" s="22"/>
      <c r="K2109" s="22"/>
      <c r="L2109" s="22"/>
      <c r="M2109" s="23"/>
      <c r="N2109" s="23"/>
      <c r="O2109" s="24" t="s">
        <v>82</v>
      </c>
      <c r="P2109" s="23"/>
      <c r="Q2109" s="23"/>
      <c r="R2109" s="23"/>
      <c r="S2109" s="22"/>
      <c r="T2109" s="22" t="s">
        <v>83</v>
      </c>
      <c r="U2109" s="23"/>
      <c r="V2109" s="23"/>
      <c r="W2109" s="23"/>
      <c r="X2109" s="23"/>
      <c r="Y2109" s="24" t="s">
        <v>84</v>
      </c>
      <c r="Z2109" s="23"/>
      <c r="AA2109" s="23"/>
      <c r="AB2109" s="23"/>
      <c r="AC2109" s="24" t="s">
        <v>85</v>
      </c>
      <c r="AD2109" s="22"/>
      <c r="AE2109" s="22"/>
      <c r="AF2109" s="22"/>
      <c r="AG2109" s="22"/>
      <c r="AH2109" s="23"/>
      <c r="AI2109" s="24" t="s">
        <v>86</v>
      </c>
      <c r="AJ2109" s="23"/>
      <c r="AK2109" s="23"/>
      <c r="AL2109" s="22"/>
    </row>
    <row r="2110" spans="2:46" ht="18.649999999999999" customHeight="1" thickBot="1">
      <c r="B2110" s="11"/>
      <c r="D2110" s="217" t="s">
        <v>55</v>
      </c>
      <c r="E2110" s="218"/>
      <c r="F2110" s="219" t="s">
        <v>56</v>
      </c>
      <c r="G2110" s="220"/>
      <c r="H2110" s="204"/>
      <c r="I2110" s="217" t="s">
        <v>87</v>
      </c>
      <c r="J2110" s="218"/>
      <c r="K2110" s="219" t="s">
        <v>88</v>
      </c>
      <c r="L2110" s="220"/>
      <c r="M2110" s="23"/>
      <c r="N2110" s="213" t="s">
        <v>57</v>
      </c>
      <c r="O2110" s="214"/>
      <c r="P2110" s="215" t="s">
        <v>58</v>
      </c>
      <c r="Q2110" s="216"/>
      <c r="R2110" s="23"/>
      <c r="S2110" s="217" t="s">
        <v>59</v>
      </c>
      <c r="T2110" s="218"/>
      <c r="U2110" s="219" t="s">
        <v>60</v>
      </c>
      <c r="V2110" s="220"/>
      <c r="W2110" s="22"/>
      <c r="X2110" s="213" t="s">
        <v>61</v>
      </c>
      <c r="Y2110" s="214"/>
      <c r="Z2110" s="215" t="s">
        <v>62</v>
      </c>
      <c r="AA2110" s="216"/>
      <c r="AB2110" s="22"/>
      <c r="AC2110" s="217" t="s">
        <v>63</v>
      </c>
      <c r="AD2110" s="218"/>
      <c r="AE2110" s="219" t="s">
        <v>89</v>
      </c>
      <c r="AF2110" s="220"/>
      <c r="AG2110" s="22"/>
      <c r="AH2110" s="213" t="s">
        <v>64</v>
      </c>
      <c r="AI2110" s="214"/>
      <c r="AJ2110" s="215" t="s">
        <v>65</v>
      </c>
      <c r="AK2110" s="216"/>
      <c r="AL2110" s="22"/>
      <c r="AM2110" s="25" t="s">
        <v>2</v>
      </c>
      <c r="AO2110" s="132" t="s">
        <v>41</v>
      </c>
      <c r="AQ2110" s="32"/>
      <c r="AR2110" s="32"/>
      <c r="AS2110" s="32"/>
      <c r="AT2110" s="32"/>
    </row>
    <row r="2111" spans="2:46" ht="18.649999999999999" customHeight="1" thickTop="1" thickBot="1">
      <c r="B2111" s="36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9">
        <f t="shared" ref="L2111" si="9549">IF(0=(1-$J$9*$K$9*$B2111^2),10^14,$B2111*$K$9/(1-$J$9*$K$9*$B2111^2))</f>
        <v>-0.59717432246300006</v>
      </c>
      <c r="N2111" s="1">
        <f t="shared" ref="N2111" si="9550">D2111*I2111+F2111*I2114-E2111*J2111-G2111*J2114</f>
        <v>1</v>
      </c>
      <c r="O2111" s="9">
        <f t="shared" ref="O2111" si="9551">(D2111*J2111+E2111*I2111+F2111*J2114+G2111*I2114)</f>
        <v>0</v>
      </c>
      <c r="P2111" s="2">
        <f t="shared" ref="P2111" si="9552">D2111*K2111+F2111*K2114-E2111*L2111-G2111*L2114</f>
        <v>0</v>
      </c>
      <c r="Q2111" s="8">
        <f t="shared" ref="Q2111" si="9553">(D2111*L2111+E2111*K2111+F2111*L2114+G2111*K2114)</f>
        <v>-0.59717432246300006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9554">N2111*S2111+P2111*S2114-O2111*T2111-Q2111*T2114</f>
        <v>5.3618278959241392</v>
      </c>
      <c r="Y2111" s="9">
        <f t="shared" ref="Y2111" si="9555">(N2111*T2111+O2111*S2111+P2111*T2114+Q2111*S2114)</f>
        <v>0</v>
      </c>
      <c r="Z2111" s="2">
        <f t="shared" ref="Z2111" si="9556">N2111*U2111+P2111*U2114-O2111*V2111-Q2111*V2114</f>
        <v>0</v>
      </c>
      <c r="AA2111" s="8">
        <f t="shared" ref="AA2111" si="9557">(N2111*V2111+O2111*U2111+P2111*V2114+Q2111*U2114)</f>
        <v>-0.59717432246300006</v>
      </c>
      <c r="AB2111" s="22"/>
      <c r="AC2111" s="1">
        <v>1</v>
      </c>
      <c r="AD2111" s="9">
        <v>0</v>
      </c>
      <c r="AE2111" s="2">
        <v>0</v>
      </c>
      <c r="AF2111" s="9">
        <f t="shared" ref="AF2111" si="9558">$B2111*$AE$9</f>
        <v>4.8965676</v>
      </c>
      <c r="AH2111" s="1">
        <f t="shared" ref="AH2111" si="9559">X2111*AC2111+Z2111*AC2114-Y2111*AD2111-AA2111*AD2114</f>
        <v>5.3618278959241392</v>
      </c>
      <c r="AI2111" s="9">
        <f t="shared" ref="AI2111" si="9560">(X2111*AD2111+Y2111*AC2111+Z2111*AD2114+AA2111*AC2114)</f>
        <v>0</v>
      </c>
      <c r="AJ2111" s="2">
        <f t="shared" ref="AJ2111" si="9561">X2111*AE2111+Z2111*AE2114-Y2111*AF2111-AA2111*AF2114</f>
        <v>0</v>
      </c>
      <c r="AK2111" s="8">
        <f t="shared" ref="AK2111" si="9562">(X2111*AF2111+Y2111*AE2111+Z2111*AF2114+AA2111*AE2114)</f>
        <v>25.65737842949531</v>
      </c>
      <c r="AM2111" s="26">
        <f t="shared" ref="AM2111" si="9563">20*LOG((2*$AH$9)/(($AH$9*AH2111+AJ2111+$AH$9*AH2114+AJ2114)^2+($AH$9*AI2111+AK2111+$AH$9*AI2114+AK2114)^2)^0.5)</f>
        <v>-36.121285434830966</v>
      </c>
      <c r="AO2111" s="133">
        <f t="shared" ref="AO2111" si="9564">((AI2111^2+AJ2111^2+AK2111^2+AL2111^2)/(AI2114^2+AJ2114^2+AK2114^2+AL2114^2))^0.5</f>
        <v>0.20485808022824803</v>
      </c>
      <c r="AP2111" s="13"/>
      <c r="AQ2111" s="32"/>
      <c r="AR2111" s="32"/>
      <c r="AS2111" s="32"/>
      <c r="AT2111" s="32"/>
    </row>
    <row r="2112" spans="2:46" ht="18.649999999999999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O2112" s="134"/>
      <c r="AP2112" s="33"/>
      <c r="AQ2112" s="32"/>
      <c r="AR2112" s="32"/>
      <c r="AS2112" s="32"/>
      <c r="AT2112" s="32"/>
    </row>
    <row r="2113" spans="2:46" ht="18.649999999999999" customHeight="1" thickBot="1">
      <c r="D2113" s="209" t="s">
        <v>66</v>
      </c>
      <c r="E2113" s="210"/>
      <c r="F2113" s="211" t="s">
        <v>67</v>
      </c>
      <c r="G2113" s="212"/>
      <c r="H2113" s="204"/>
      <c r="I2113" s="209" t="s">
        <v>68</v>
      </c>
      <c r="J2113" s="210"/>
      <c r="K2113" s="211" t="s">
        <v>69</v>
      </c>
      <c r="L2113" s="212"/>
      <c r="N2113" s="213" t="s">
        <v>70</v>
      </c>
      <c r="O2113" s="214"/>
      <c r="P2113" s="215" t="s">
        <v>71</v>
      </c>
      <c r="Q2113" s="216"/>
      <c r="S2113" s="209" t="s">
        <v>72</v>
      </c>
      <c r="T2113" s="210"/>
      <c r="U2113" s="211" t="s">
        <v>73</v>
      </c>
      <c r="V2113" s="212"/>
      <c r="W2113" s="22"/>
      <c r="X2113" s="213" t="s">
        <v>74</v>
      </c>
      <c r="Y2113" s="214"/>
      <c r="Z2113" s="215" t="s">
        <v>75</v>
      </c>
      <c r="AA2113" s="216"/>
      <c r="AB2113" s="22"/>
      <c r="AC2113" s="209" t="s">
        <v>76</v>
      </c>
      <c r="AD2113" s="210"/>
      <c r="AE2113" s="211" t="s">
        <v>77</v>
      </c>
      <c r="AF2113" s="212"/>
      <c r="AG2113" s="22"/>
      <c r="AH2113" s="213" t="s">
        <v>78</v>
      </c>
      <c r="AI2113" s="214"/>
      <c r="AJ2113" s="215" t="s">
        <v>79</v>
      </c>
      <c r="AK2113" s="216"/>
      <c r="AL2113" s="22"/>
      <c r="AM2113" s="44" t="s">
        <v>6</v>
      </c>
      <c r="AO2113" s="135" t="s">
        <v>42</v>
      </c>
      <c r="AP2113" s="33"/>
      <c r="AQ2113" s="32"/>
      <c r="AR2113" s="32"/>
      <c r="AS2113" s="32"/>
      <c r="AT2113" s="32"/>
    </row>
    <row r="2114" spans="2:46" ht="18.649999999999999" customHeight="1" thickTop="1" thickBot="1">
      <c r="D2114" s="1">
        <v>0</v>
      </c>
      <c r="E2114" s="8">
        <f t="shared" ref="E2114" si="9565">$E$9*$B2111</f>
        <v>3.4229284000000004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9566">D2114*I2111+F2114*I2114-E2114*J2111-G2114*J2114</f>
        <v>0</v>
      </c>
      <c r="O2114" s="9">
        <f t="shared" ref="O2114" si="9567">(D2114*J2111+E2114*I2111+F2114*J2114+G2114*I2114)</f>
        <v>3.4229284000000004</v>
      </c>
      <c r="P2114" s="2">
        <f t="shared" ref="P2114" si="9568">D2114*K2111+F2114*K2114-E2114*L2111-G2114*L2114</f>
        <v>3.044084948109361</v>
      </c>
      <c r="Q2114" s="8">
        <f t="shared" ref="Q2114" si="9569">(D2114*L2111+E2114*K2111+F2114*L2114+G2114*K2114)</f>
        <v>0</v>
      </c>
      <c r="S2114" s="1">
        <v>0</v>
      </c>
      <c r="T2114" s="8">
        <f t="shared" ref="T2114" si="9570">$T$9*$B2111</f>
        <v>7.3041115999999997</v>
      </c>
      <c r="U2114" s="2">
        <v>1</v>
      </c>
      <c r="V2114" s="8">
        <v>0</v>
      </c>
      <c r="X2114" s="1">
        <f t="shared" ref="X2114" si="9571">N2114*S2111+P2114*S2114-O2114*T2111-Q2114*T2114</f>
        <v>0</v>
      </c>
      <c r="Y2114" s="9">
        <f t="shared" ref="Y2114" si="9572">(N2114*T2111+O2114*S2111+P2114*T2114+Q2114*S2114)</f>
        <v>25.657264580870979</v>
      </c>
      <c r="Z2114" s="2">
        <f t="shared" ref="Z2114" si="9573">N2114*U2111+P2114*U2114-O2114*V2111-Q2114*V2114</f>
        <v>3.044084948109361</v>
      </c>
      <c r="AA2114" s="8">
        <f t="shared" ref="AA2114" si="9574">(N2114*V2111+O2114*U2111+P2114*V2114+Q2114*U2114)</f>
        <v>0</v>
      </c>
      <c r="AB2114" s="22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9575">X2114*AC2111+Z2114*AC2114-Y2114*AD2111-AA2114*AD2114</f>
        <v>0</v>
      </c>
      <c r="AI2114" s="9">
        <f t="shared" ref="AI2114" si="9576">(X2114*AD2111+Y2114*AC2111+Z2114*AD2114+AA2114*AC2114)</f>
        <v>25.657264580870979</v>
      </c>
      <c r="AJ2114" s="2">
        <f t="shared" ref="AJ2114" si="9577">X2114*AE2111+Z2114*AE2114-Y2114*AF2111-AA2114*AF2114</f>
        <v>-122.58844550321106</v>
      </c>
      <c r="AK2114" s="8">
        <f t="shared" ref="AK2114" si="9578">(X2114*AF2111+Y2114*AE2111+Z2114*AF2114+AA2114*AE2114)</f>
        <v>0</v>
      </c>
      <c r="AM2114" s="45">
        <f t="shared" ref="AM2114" si="9579">(180/PI())*ATAN(-1*(($AH$9*AJ2111+AL2111+$AH$9*AJ2114+AL2114)/($AH$9*AI2111+AK2111+$AH$9*AI2114+AK2114)))</f>
        <v>67.286164488597294</v>
      </c>
      <c r="AO2114" s="206">
        <f t="shared" ref="AO2114" si="9580">20*LOG(((($AH$9*AH2111+AJ2111-$AH$9*AH2114-AJ2114)^2+($AH$9*AI2111+AK2111-$AH$9*AI2114-AK2114)^2)/(($AH$9*AH2111+AJ2111+$AH$9*AH2114+AJ2114)^2+($AH$9*AI2111+AK2111+$AH$9*AI2114+AK2114)^2))^0.5)</f>
        <v>-1.0609839542987138E-3</v>
      </c>
      <c r="AP2114" s="33"/>
      <c r="AQ2114" s="32"/>
      <c r="AR2114" s="32"/>
      <c r="AS2114" s="32"/>
      <c r="AT2114" s="32"/>
    </row>
    <row r="2115" spans="2:46" ht="18.649999999999999" customHeight="1">
      <c r="AO2115" s="33"/>
      <c r="AP2115" s="33"/>
    </row>
    <row r="2116" spans="2:46" ht="18.649999999999999" customHeight="1" thickBot="1">
      <c r="D2116" s="22" t="s">
        <v>80</v>
      </c>
      <c r="E2116" s="22"/>
      <c r="F2116" s="22"/>
      <c r="G2116" s="22"/>
      <c r="H2116" s="22"/>
      <c r="I2116" s="22" t="s">
        <v>81</v>
      </c>
      <c r="J2116" s="22"/>
      <c r="K2116" s="22"/>
      <c r="L2116" s="22"/>
      <c r="M2116" s="23"/>
      <c r="N2116" s="23"/>
      <c r="O2116" s="24" t="s">
        <v>82</v>
      </c>
      <c r="P2116" s="23"/>
      <c r="Q2116" s="23"/>
      <c r="R2116" s="23"/>
      <c r="S2116" s="22"/>
      <c r="T2116" s="22" t="s">
        <v>83</v>
      </c>
      <c r="U2116" s="23"/>
      <c r="V2116" s="23"/>
      <c r="W2116" s="23"/>
      <c r="X2116" s="23"/>
      <c r="Y2116" s="24" t="s">
        <v>84</v>
      </c>
      <c r="Z2116" s="23"/>
      <c r="AA2116" s="23"/>
      <c r="AB2116" s="23"/>
      <c r="AC2116" s="24" t="s">
        <v>85</v>
      </c>
      <c r="AD2116" s="22"/>
      <c r="AE2116" s="22"/>
      <c r="AF2116" s="22"/>
      <c r="AG2116" s="22"/>
      <c r="AH2116" s="23"/>
      <c r="AI2116" s="24" t="s">
        <v>86</v>
      </c>
      <c r="AJ2116" s="23"/>
      <c r="AK2116" s="23"/>
      <c r="AL2116" s="22"/>
    </row>
    <row r="2117" spans="2:46" ht="18.649999999999999" customHeight="1" thickBot="1">
      <c r="B2117" s="11"/>
      <c r="D2117" s="217" t="s">
        <v>55</v>
      </c>
      <c r="E2117" s="218"/>
      <c r="F2117" s="219" t="s">
        <v>56</v>
      </c>
      <c r="G2117" s="220"/>
      <c r="H2117" s="204"/>
      <c r="I2117" s="217" t="s">
        <v>87</v>
      </c>
      <c r="J2117" s="218"/>
      <c r="K2117" s="219" t="s">
        <v>88</v>
      </c>
      <c r="L2117" s="220"/>
      <c r="M2117" s="23"/>
      <c r="N2117" s="213" t="s">
        <v>57</v>
      </c>
      <c r="O2117" s="214"/>
      <c r="P2117" s="215" t="s">
        <v>58</v>
      </c>
      <c r="Q2117" s="216"/>
      <c r="R2117" s="23"/>
      <c r="S2117" s="217" t="s">
        <v>59</v>
      </c>
      <c r="T2117" s="218"/>
      <c r="U2117" s="219" t="s">
        <v>60</v>
      </c>
      <c r="V2117" s="220"/>
      <c r="W2117" s="22"/>
      <c r="X2117" s="213" t="s">
        <v>61</v>
      </c>
      <c r="Y2117" s="214"/>
      <c r="Z2117" s="215" t="s">
        <v>62</v>
      </c>
      <c r="AA2117" s="216"/>
      <c r="AB2117" s="22"/>
      <c r="AC2117" s="217" t="s">
        <v>63</v>
      </c>
      <c r="AD2117" s="218"/>
      <c r="AE2117" s="219" t="s">
        <v>89</v>
      </c>
      <c r="AF2117" s="220"/>
      <c r="AG2117" s="22"/>
      <c r="AH2117" s="213" t="s">
        <v>64</v>
      </c>
      <c r="AI2117" s="214"/>
      <c r="AJ2117" s="215" t="s">
        <v>65</v>
      </c>
      <c r="AK2117" s="216"/>
      <c r="AL2117" s="22"/>
      <c r="AM2117" s="25" t="s">
        <v>2</v>
      </c>
      <c r="AO2117" s="132" t="s">
        <v>41</v>
      </c>
      <c r="AQ2117" s="32"/>
      <c r="AR2117" s="32"/>
      <c r="AS2117" s="32"/>
      <c r="AT2117" s="32"/>
    </row>
    <row r="2118" spans="2:46" ht="18.649999999999999" customHeight="1" thickTop="1" thickBot="1">
      <c r="B2118" s="36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9">
        <f t="shared" ref="L2118" si="9581">IF(0=(1-$J$9*$K$9*$B2118^2),10^14,$B2118*$K$9/(1-$J$9*$K$9*$B2118^2))</f>
        <v>-0.59480199229916519</v>
      </c>
      <c r="N2118" s="1">
        <f t="shared" ref="N2118" si="9582">D2118*I2118+F2118*I2121-E2118*J2118-G2118*J2121</f>
        <v>1</v>
      </c>
      <c r="O2118" s="9">
        <f t="shared" ref="O2118" si="9583">(D2118*J2118+E2118*I2118+F2118*J2121+G2118*I2121)</f>
        <v>0</v>
      </c>
      <c r="P2118" s="2">
        <f t="shared" ref="P2118" si="9584">D2118*K2118+F2118*K2121-E2118*L2118-G2118*L2121</f>
        <v>0</v>
      </c>
      <c r="Q2118" s="8">
        <f t="shared" ref="Q2118" si="9585">(D2118*L2118+E2118*K2118+F2118*L2121+G2118*K2121)</f>
        <v>-0.59480199229916519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9586">N2118*S2118+P2118*S2121-O2118*T2118-Q2118*T2121</f>
        <v>5.3588858936807924</v>
      </c>
      <c r="Y2118" s="9">
        <f t="shared" ref="Y2118" si="9587">(N2118*T2118+O2118*S2118+P2118*T2121+Q2118*S2121)</f>
        <v>0</v>
      </c>
      <c r="Z2118" s="2">
        <f t="shared" ref="Z2118" si="9588">N2118*U2118+P2118*U2121-O2118*V2118-Q2118*V2121</f>
        <v>0</v>
      </c>
      <c r="AA2118" s="8">
        <f t="shared" ref="AA2118" si="9589">(N2118*V2118+O2118*U2118+P2118*V2121+Q2118*U2121)</f>
        <v>-0.59480199229916519</v>
      </c>
      <c r="AB2118" s="22"/>
      <c r="AC2118" s="1">
        <v>1</v>
      </c>
      <c r="AD2118" s="9">
        <v>0</v>
      </c>
      <c r="AE2118" s="2">
        <v>0</v>
      </c>
      <c r="AF2118" s="9">
        <f t="shared" ref="AF2118" si="9590">$B2118*$AE$9</f>
        <v>4.9127814000000001</v>
      </c>
      <c r="AH2118" s="1">
        <f t="shared" ref="AH2118" si="9591">X2118*AC2118+Z2118*AC2121-Y2118*AD2118-AA2118*AD2121</f>
        <v>5.3588858936807924</v>
      </c>
      <c r="AI2118" s="9">
        <f t="shared" ref="AI2118" si="9592">(X2118*AD2118+Y2118*AC2118+Z2118*AD2121+AA2118*AC2121)</f>
        <v>0</v>
      </c>
      <c r="AJ2118" s="2">
        <f t="shared" ref="AJ2118" si="9593">X2118*AE2118+Z2118*AE2121-Y2118*AF2118-AA2118*AF2121</f>
        <v>0</v>
      </c>
      <c r="AK2118" s="8">
        <f t="shared" ref="AK2118" si="9594">(X2118*AF2118+Y2118*AE2118+Z2118*AF2121+AA2118*AE2121)</f>
        <v>25.732232950898211</v>
      </c>
      <c r="AM2118" s="26">
        <f t="shared" ref="AM2118" si="9595">20*LOG((2*$AH$9)/(($AH$9*AH2118+AJ2118+$AH$9*AH2121+AJ2121)^2+($AH$9*AI2118+AK2118+$AH$9*AI2121+AK2121)^2)^0.5)</f>
        <v>-36.174209201903267</v>
      </c>
      <c r="AO2118" s="133">
        <f t="shared" ref="AO2118" si="9596">((AI2118^2+AJ2118^2+AK2118^2+AL2118^2)/(AI2121^2+AJ2121^2+AK2121^2+AL2121^2))^0.5</f>
        <v>0.20417791040860286</v>
      </c>
      <c r="AP2118" s="13"/>
      <c r="AQ2118" s="32"/>
      <c r="AR2118" s="32"/>
      <c r="AS2118" s="32"/>
      <c r="AT2118" s="32"/>
    </row>
    <row r="2119" spans="2:46" ht="18.649999999999999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O2119" s="134"/>
      <c r="AP2119" s="33"/>
      <c r="AQ2119" s="32"/>
      <c r="AR2119" s="32"/>
      <c r="AS2119" s="32"/>
      <c r="AT2119" s="32"/>
    </row>
    <row r="2120" spans="2:46" ht="18.649999999999999" customHeight="1" thickBot="1">
      <c r="D2120" s="209" t="s">
        <v>66</v>
      </c>
      <c r="E2120" s="210"/>
      <c r="F2120" s="211" t="s">
        <v>67</v>
      </c>
      <c r="G2120" s="212"/>
      <c r="H2120" s="204"/>
      <c r="I2120" s="209" t="s">
        <v>68</v>
      </c>
      <c r="J2120" s="210"/>
      <c r="K2120" s="211" t="s">
        <v>69</v>
      </c>
      <c r="L2120" s="212"/>
      <c r="N2120" s="213" t="s">
        <v>70</v>
      </c>
      <c r="O2120" s="214"/>
      <c r="P2120" s="215" t="s">
        <v>71</v>
      </c>
      <c r="Q2120" s="216"/>
      <c r="S2120" s="209" t="s">
        <v>72</v>
      </c>
      <c r="T2120" s="210"/>
      <c r="U2120" s="211" t="s">
        <v>73</v>
      </c>
      <c r="V2120" s="212"/>
      <c r="W2120" s="22"/>
      <c r="X2120" s="213" t="s">
        <v>74</v>
      </c>
      <c r="Y2120" s="214"/>
      <c r="Z2120" s="215" t="s">
        <v>75</v>
      </c>
      <c r="AA2120" s="216"/>
      <c r="AB2120" s="22"/>
      <c r="AC2120" s="209" t="s">
        <v>76</v>
      </c>
      <c r="AD2120" s="210"/>
      <c r="AE2120" s="211" t="s">
        <v>77</v>
      </c>
      <c r="AF2120" s="212"/>
      <c r="AG2120" s="22"/>
      <c r="AH2120" s="213" t="s">
        <v>78</v>
      </c>
      <c r="AI2120" s="214"/>
      <c r="AJ2120" s="215" t="s">
        <v>79</v>
      </c>
      <c r="AK2120" s="216"/>
      <c r="AL2120" s="22"/>
      <c r="AM2120" s="44" t="s">
        <v>6</v>
      </c>
      <c r="AO2120" s="135" t="s">
        <v>42</v>
      </c>
      <c r="AP2120" s="33"/>
      <c r="AQ2120" s="32"/>
      <c r="AR2120" s="32"/>
      <c r="AS2120" s="32"/>
      <c r="AT2120" s="32"/>
    </row>
    <row r="2121" spans="2:46" ht="18.649999999999999" customHeight="1" thickTop="1" thickBot="1">
      <c r="D2121" s="1">
        <v>0</v>
      </c>
      <c r="E2121" s="8">
        <f t="shared" ref="E2121" si="9597">$E$9*$B2118</f>
        <v>3.4342626000000003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9598">D2121*I2118+F2121*I2121-E2121*J2118-G2121*J2121</f>
        <v>0</v>
      </c>
      <c r="O2121" s="9">
        <f t="shared" ref="O2121" si="9599">(D2121*J2118+E2121*I2118+F2121*J2121+G2121*I2121)</f>
        <v>3.4342626000000003</v>
      </c>
      <c r="P2121" s="2">
        <f t="shared" ref="P2121" si="9600">D2121*K2118+F2121*K2121-E2121*L2118-G2121*L2121</f>
        <v>3.0427062365585114</v>
      </c>
      <c r="Q2121" s="8">
        <f t="shared" ref="Q2121" si="9601">(D2121*L2118+E2121*K2118+F2121*L2121+G2121*K2121)</f>
        <v>0</v>
      </c>
      <c r="S2121" s="1">
        <v>0</v>
      </c>
      <c r="T2121" s="8">
        <f t="shared" ref="T2121" si="9602">$T$9*$B2118</f>
        <v>7.3282973999999994</v>
      </c>
      <c r="U2121" s="2">
        <v>1</v>
      </c>
      <c r="V2121" s="8">
        <v>0</v>
      </c>
      <c r="X2121" s="1">
        <f t="shared" ref="X2121" si="9603">N2121*S2118+P2121*S2121-O2121*T2118-Q2121*T2121</f>
        <v>0</v>
      </c>
      <c r="Y2121" s="9">
        <f t="shared" ref="Y2121" si="9604">(N2121*T2118+O2121*S2118+P2121*T2121+Q2121*S2121)</f>
        <v>25.732118802335521</v>
      </c>
      <c r="Z2121" s="2">
        <f t="shared" ref="Z2121" si="9605">N2121*U2118+P2121*U2121-O2121*V2118-Q2121*V2121</f>
        <v>3.0427062365585114</v>
      </c>
      <c r="AA2121" s="8">
        <f t="shared" ref="AA2121" si="9606">(N2121*V2118+O2121*U2118+P2121*V2121+Q2121*U2121)</f>
        <v>0</v>
      </c>
      <c r="AB2121" s="22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9607">X2121*AC2118+Z2121*AC2121-Y2121*AD2118-AA2121*AD2121</f>
        <v>0</v>
      </c>
      <c r="AI2121" s="9">
        <f t="shared" ref="AI2121" si="9608">(X2121*AD2118+Y2121*AC2118+Z2121*AD2121+AA2121*AC2121)</f>
        <v>25.732118802335521</v>
      </c>
      <c r="AJ2121" s="2">
        <f t="shared" ref="AJ2121" si="9609">X2121*AE2118+Z2121*AE2121-Y2121*AF2118-AA2121*AF2121</f>
        <v>-123.37356839814571</v>
      </c>
      <c r="AK2121" s="8">
        <f t="shared" ref="AK2121" si="9610">(X2121*AF2118+Y2121*AE2118+Z2121*AF2121+AA2121*AE2121)</f>
        <v>0</v>
      </c>
      <c r="AM2121" s="45">
        <f t="shared" ref="AM2121" si="9611">(180/PI())*ATAN(-1*(($AH$9*AJ2118+AL2118+$AH$9*AJ2121+AL2121)/($AH$9*AI2118+AK2118+$AH$9*AI2121+AK2121)))</f>
        <v>67.356911529074935</v>
      </c>
      <c r="AO2121" s="206">
        <f t="shared" ref="AO2121" si="9612">20*LOG(((($AH$9*AH2118+AJ2118-$AH$9*AH2121-AJ2121)^2+($AH$9*AI2118+AK2118-$AH$9*AI2121-AK2121)^2)/(($AH$9*AH2118+AJ2118+$AH$9*AH2121+AJ2121)^2+($AH$9*AI2118+AK2118+$AH$9*AI2121+AK2121)^2))^0.5)</f>
        <v>-1.0481315564561118E-3</v>
      </c>
      <c r="AP2121" s="33"/>
      <c r="AQ2121" s="32"/>
      <c r="AR2121" s="32"/>
      <c r="AS2121" s="32"/>
      <c r="AT2121" s="32"/>
    </row>
    <row r="2122" spans="2:46" ht="18.649999999999999" customHeight="1">
      <c r="AO2122" s="33"/>
      <c r="AP2122" s="33"/>
    </row>
    <row r="2123" spans="2:46" ht="18.649999999999999" customHeight="1" thickBot="1">
      <c r="D2123" s="22" t="s">
        <v>80</v>
      </c>
      <c r="E2123" s="22"/>
      <c r="F2123" s="22"/>
      <c r="G2123" s="22"/>
      <c r="H2123" s="22"/>
      <c r="I2123" s="22" t="s">
        <v>81</v>
      </c>
      <c r="J2123" s="22"/>
      <c r="K2123" s="22"/>
      <c r="L2123" s="22"/>
      <c r="M2123" s="23"/>
      <c r="N2123" s="23"/>
      <c r="O2123" s="24" t="s">
        <v>82</v>
      </c>
      <c r="P2123" s="23"/>
      <c r="Q2123" s="23"/>
      <c r="R2123" s="23"/>
      <c r="S2123" s="22"/>
      <c r="T2123" s="22" t="s">
        <v>83</v>
      </c>
      <c r="U2123" s="23"/>
      <c r="V2123" s="23"/>
      <c r="W2123" s="23"/>
      <c r="X2123" s="23"/>
      <c r="Y2123" s="24" t="s">
        <v>84</v>
      </c>
      <c r="Z2123" s="23"/>
      <c r="AA2123" s="23"/>
      <c r="AB2123" s="23"/>
      <c r="AC2123" s="24" t="s">
        <v>85</v>
      </c>
      <c r="AD2123" s="22"/>
      <c r="AE2123" s="22"/>
      <c r="AF2123" s="22"/>
      <c r="AG2123" s="22"/>
      <c r="AH2123" s="23"/>
      <c r="AI2123" s="24" t="s">
        <v>86</v>
      </c>
      <c r="AJ2123" s="23"/>
      <c r="AK2123" s="23"/>
      <c r="AL2123" s="22"/>
    </row>
    <row r="2124" spans="2:46" ht="18.649999999999999" customHeight="1" thickBot="1">
      <c r="B2124" s="11"/>
      <c r="D2124" s="217" t="s">
        <v>55</v>
      </c>
      <c r="E2124" s="218"/>
      <c r="F2124" s="219" t="s">
        <v>56</v>
      </c>
      <c r="G2124" s="220"/>
      <c r="H2124" s="204"/>
      <c r="I2124" s="217" t="s">
        <v>87</v>
      </c>
      <c r="J2124" s="218"/>
      <c r="K2124" s="219" t="s">
        <v>88</v>
      </c>
      <c r="L2124" s="220"/>
      <c r="M2124" s="23"/>
      <c r="N2124" s="213" t="s">
        <v>57</v>
      </c>
      <c r="O2124" s="214"/>
      <c r="P2124" s="215" t="s">
        <v>58</v>
      </c>
      <c r="Q2124" s="216"/>
      <c r="R2124" s="23"/>
      <c r="S2124" s="217" t="s">
        <v>59</v>
      </c>
      <c r="T2124" s="218"/>
      <c r="U2124" s="219" t="s">
        <v>60</v>
      </c>
      <c r="V2124" s="220"/>
      <c r="W2124" s="22"/>
      <c r="X2124" s="213" t="s">
        <v>61</v>
      </c>
      <c r="Y2124" s="214"/>
      <c r="Z2124" s="215" t="s">
        <v>62</v>
      </c>
      <c r="AA2124" s="216"/>
      <c r="AB2124" s="22"/>
      <c r="AC2124" s="217" t="s">
        <v>63</v>
      </c>
      <c r="AD2124" s="218"/>
      <c r="AE2124" s="219" t="s">
        <v>89</v>
      </c>
      <c r="AF2124" s="220"/>
      <c r="AG2124" s="22"/>
      <c r="AH2124" s="213" t="s">
        <v>64</v>
      </c>
      <c r="AI2124" s="214"/>
      <c r="AJ2124" s="215" t="s">
        <v>65</v>
      </c>
      <c r="AK2124" s="216"/>
      <c r="AL2124" s="22"/>
      <c r="AM2124" s="25" t="s">
        <v>2</v>
      </c>
      <c r="AO2124" s="132" t="s">
        <v>41</v>
      </c>
      <c r="AQ2124" s="32"/>
      <c r="AR2124" s="32"/>
      <c r="AS2124" s="32"/>
      <c r="AT2124" s="32"/>
    </row>
    <row r="2125" spans="2:46" ht="18.649999999999999" customHeight="1" thickTop="1" thickBot="1">
      <c r="B2125" s="36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9">
        <f t="shared" ref="L2125" si="9613">IF(0=(1-$J$9*$K$9*$B2125^2),10^14,$B2125*$K$9/(1-$J$9*$K$9*$B2125^2))</f>
        <v>-0.5924497432651985</v>
      </c>
      <c r="N2125" s="1">
        <f t="shared" ref="N2125" si="9614">D2125*I2125+F2125*I2128-E2125*J2125-G2125*J2128</f>
        <v>1</v>
      </c>
      <c r="O2125" s="9">
        <f t="shared" ref="O2125" si="9615">(D2125*J2125+E2125*I2125+F2125*J2128+G2125*I2128)</f>
        <v>0</v>
      </c>
      <c r="P2125" s="2">
        <f t="shared" ref="P2125" si="9616">D2125*K2125+F2125*K2128-E2125*L2125-G2125*L2128</f>
        <v>0</v>
      </c>
      <c r="Q2125" s="8">
        <f t="shared" ref="Q2125" si="9617">(D2125*L2125+E2125*K2125+F2125*L2128+G2125*K2128)</f>
        <v>-0.5924497432651985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9618">N2125*S2125+P2125*S2128-O2125*T2125-Q2125*T2128</f>
        <v>5.355976784201685</v>
      </c>
      <c r="Y2125" s="9">
        <f t="shared" ref="Y2125" si="9619">(N2125*T2125+O2125*S2125+P2125*T2128+Q2125*S2128)</f>
        <v>0</v>
      </c>
      <c r="Z2125" s="2">
        <f t="shared" ref="Z2125" si="9620">N2125*U2125+P2125*U2128-O2125*V2125-Q2125*V2128</f>
        <v>0</v>
      </c>
      <c r="AA2125" s="8">
        <f t="shared" ref="AA2125" si="9621">(N2125*V2125+O2125*U2125+P2125*V2128+Q2125*U2128)</f>
        <v>-0.5924497432651985</v>
      </c>
      <c r="AB2125" s="22"/>
      <c r="AC2125" s="1">
        <v>1</v>
      </c>
      <c r="AD2125" s="9">
        <v>0</v>
      </c>
      <c r="AE2125" s="2">
        <v>0</v>
      </c>
      <c r="AF2125" s="9">
        <f t="shared" ref="AF2125" si="9622">$B2125*$AE$9</f>
        <v>4.9289952000000001</v>
      </c>
      <c r="AH2125" s="1">
        <f t="shared" ref="AH2125" si="9623">X2125*AC2125+Z2125*AC2128-Y2125*AD2125-AA2125*AD2128</f>
        <v>5.355976784201685</v>
      </c>
      <c r="AI2125" s="9">
        <f t="shared" ref="AI2125" si="9624">(X2125*AD2125+Y2125*AC2125+Z2125*AD2128+AA2125*AC2128)</f>
        <v>0</v>
      </c>
      <c r="AJ2125" s="2">
        <f t="shared" ref="AJ2125" si="9625">X2125*AE2125+Z2125*AE2128-Y2125*AF2125-AA2125*AF2128</f>
        <v>0</v>
      </c>
      <c r="AK2125" s="8">
        <f t="shared" ref="AK2125" si="9626">(X2125*AF2125+Y2125*AE2125+Z2125*AF2128+AA2125*AE2128)</f>
        <v>25.807134117376343</v>
      </c>
      <c r="AM2125" s="26">
        <f t="shared" ref="AM2125" si="9627">20*LOG((2*$AH$9)/(($AH$9*AH2125+AJ2125+$AH$9*AH2128+AJ2128)^2+($AH$9*AI2125+AK2125+$AH$9*AI2128+AK2128)^2)^0.5)</f>
        <v>-36.226991865526166</v>
      </c>
      <c r="AO2125" s="133">
        <f t="shared" ref="AO2125" si="9628">((AI2125^2+AJ2125^2+AK2125^2+AL2125^2)/(AI2128^2+AJ2128^2+AK2128^2+AL2128^2))^0.5</f>
        <v>0.20350225432566926</v>
      </c>
      <c r="AP2125" s="13"/>
      <c r="AQ2125" s="32"/>
      <c r="AR2125" s="32"/>
      <c r="AS2125" s="32"/>
      <c r="AT2125" s="32"/>
    </row>
    <row r="2126" spans="2:46" ht="18.649999999999999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O2126" s="134"/>
      <c r="AP2126" s="33"/>
      <c r="AQ2126" s="32"/>
      <c r="AR2126" s="32"/>
      <c r="AS2126" s="32"/>
      <c r="AT2126" s="32"/>
    </row>
    <row r="2127" spans="2:46" ht="18.649999999999999" customHeight="1" thickBot="1">
      <c r="D2127" s="209" t="s">
        <v>66</v>
      </c>
      <c r="E2127" s="210"/>
      <c r="F2127" s="211" t="s">
        <v>67</v>
      </c>
      <c r="G2127" s="212"/>
      <c r="H2127" s="204"/>
      <c r="I2127" s="209" t="s">
        <v>68</v>
      </c>
      <c r="J2127" s="210"/>
      <c r="K2127" s="211" t="s">
        <v>69</v>
      </c>
      <c r="L2127" s="212"/>
      <c r="N2127" s="213" t="s">
        <v>70</v>
      </c>
      <c r="O2127" s="214"/>
      <c r="P2127" s="215" t="s">
        <v>71</v>
      </c>
      <c r="Q2127" s="216"/>
      <c r="S2127" s="209" t="s">
        <v>72</v>
      </c>
      <c r="T2127" s="210"/>
      <c r="U2127" s="211" t="s">
        <v>73</v>
      </c>
      <c r="V2127" s="212"/>
      <c r="W2127" s="22"/>
      <c r="X2127" s="213" t="s">
        <v>74</v>
      </c>
      <c r="Y2127" s="214"/>
      <c r="Z2127" s="215" t="s">
        <v>75</v>
      </c>
      <c r="AA2127" s="216"/>
      <c r="AB2127" s="22"/>
      <c r="AC2127" s="209" t="s">
        <v>76</v>
      </c>
      <c r="AD2127" s="210"/>
      <c r="AE2127" s="211" t="s">
        <v>77</v>
      </c>
      <c r="AF2127" s="212"/>
      <c r="AG2127" s="22"/>
      <c r="AH2127" s="213" t="s">
        <v>78</v>
      </c>
      <c r="AI2127" s="214"/>
      <c r="AJ2127" s="215" t="s">
        <v>79</v>
      </c>
      <c r="AK2127" s="216"/>
      <c r="AL2127" s="22"/>
      <c r="AM2127" s="44" t="s">
        <v>6</v>
      </c>
      <c r="AO2127" s="135" t="s">
        <v>42</v>
      </c>
      <c r="AP2127" s="33"/>
      <c r="AQ2127" s="32"/>
      <c r="AR2127" s="32"/>
      <c r="AS2127" s="32"/>
      <c r="AT2127" s="32"/>
    </row>
    <row r="2128" spans="2:46" ht="18.649999999999999" customHeight="1" thickTop="1" thickBot="1">
      <c r="D2128" s="1">
        <v>0</v>
      </c>
      <c r="E2128" s="8">
        <f t="shared" ref="E2128" si="9629">$E$9*$B2125</f>
        <v>3.4455968000000001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9630">D2128*I2125+F2128*I2128-E2128*J2125-G2128*J2128</f>
        <v>0</v>
      </c>
      <c r="O2128" s="9">
        <f t="shared" ref="O2128" si="9631">(D2128*J2125+E2128*I2125+F2128*J2128+G2128*I2128)</f>
        <v>3.4455968000000001</v>
      </c>
      <c r="P2128" s="2">
        <f t="shared" ref="P2128" si="9632">D2128*K2125+F2128*K2128-E2128*L2125-G2128*L2128</f>
        <v>3.0413429395553897</v>
      </c>
      <c r="Q2128" s="8">
        <f t="shared" ref="Q2128" si="9633">(D2128*L2125+E2128*K2125+F2128*L2128+G2128*K2128)</f>
        <v>0</v>
      </c>
      <c r="S2128" s="1">
        <v>0</v>
      </c>
      <c r="T2128" s="8">
        <f t="shared" ref="T2128" si="9634">$T$9*$B2125</f>
        <v>7.3524832</v>
      </c>
      <c r="U2128" s="2">
        <v>1</v>
      </c>
      <c r="V2128" s="8">
        <v>0</v>
      </c>
      <c r="X2128" s="1">
        <f t="shared" ref="X2128" si="9635">N2128*S2125+P2128*S2128-O2128*T2125-Q2128*T2128</f>
        <v>0</v>
      </c>
      <c r="Y2128" s="9">
        <f t="shared" ref="Y2128" si="9636">(N2128*T2125+O2128*S2125+P2128*T2128+Q2128*S2128)</f>
        <v>25.807019668519619</v>
      </c>
      <c r="Z2128" s="2">
        <f t="shared" ref="Z2128" si="9637">N2128*U2125+P2128*U2128-O2128*V2125-Q2128*V2128</f>
        <v>3.0413429395553897</v>
      </c>
      <c r="AA2128" s="8">
        <f t="shared" ref="AA2128" si="9638">(N2128*V2125+O2128*U2125+P2128*V2128+Q2128*U2128)</f>
        <v>0</v>
      </c>
      <c r="AB2128" s="22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9639">X2128*AC2125+Z2128*AC2128-Y2128*AD2125-AA2128*AD2128</f>
        <v>0</v>
      </c>
      <c r="AI2128" s="9">
        <f t="shared" ref="AI2128" si="9640">(X2128*AD2125+Y2128*AC2125+Z2128*AD2128+AA2128*AC2128)</f>
        <v>25.807019668519619</v>
      </c>
      <c r="AJ2128" s="2">
        <f t="shared" ref="AJ2128" si="9641">X2128*AE2125+Z2128*AE2128-Y2128*AF2125-AA2128*AF2128</f>
        <v>-124.1613331328834</v>
      </c>
      <c r="AK2128" s="8">
        <f t="shared" ref="AK2128" si="9642">(X2128*AF2125+Y2128*AE2125+Z2128*AF2128+AA2128*AE2128)</f>
        <v>0</v>
      </c>
      <c r="AM2128" s="45">
        <f t="shared" ref="AM2128" si="9643">(180/PI())*ATAN(-1*(($AH$9*AJ2125+AL2125+$AH$9*AJ2128+AL2128)/($AH$9*AI2125+AK2125+$AH$9*AI2128+AK2128)))</f>
        <v>67.427230817458934</v>
      </c>
      <c r="AO2128" s="206">
        <f t="shared" ref="AO2128" si="9644">20*LOG(((($AH$9*AH2125+AJ2125-$AH$9*AH2128-AJ2128)^2+($AH$9*AI2125+AK2125-$AH$9*AI2128-AK2128)^2)/(($AH$9*AH2125+AJ2125+$AH$9*AH2128+AJ2128)^2+($AH$9*AI2125+AK2125+$AH$9*AI2128+AK2128)^2))^0.5)</f>
        <v>-1.0354685128570358E-3</v>
      </c>
      <c r="AP2128" s="33"/>
      <c r="AQ2128" s="32"/>
      <c r="AR2128" s="32"/>
      <c r="AS2128" s="32"/>
      <c r="AT2128" s="32"/>
    </row>
    <row r="2129" spans="2:46" ht="18.649999999999999" customHeight="1">
      <c r="AO2129" s="33"/>
      <c r="AP2129" s="33"/>
    </row>
    <row r="2130" spans="2:46" ht="18.649999999999999" customHeight="1" thickBot="1">
      <c r="D2130" s="22" t="s">
        <v>80</v>
      </c>
      <c r="E2130" s="22"/>
      <c r="F2130" s="22"/>
      <c r="G2130" s="22"/>
      <c r="H2130" s="22"/>
      <c r="I2130" s="22" t="s">
        <v>81</v>
      </c>
      <c r="J2130" s="22"/>
      <c r="K2130" s="22"/>
      <c r="L2130" s="22"/>
      <c r="M2130" s="23"/>
      <c r="N2130" s="23"/>
      <c r="O2130" s="24" t="s">
        <v>82</v>
      </c>
      <c r="P2130" s="23"/>
      <c r="Q2130" s="23"/>
      <c r="R2130" s="23"/>
      <c r="S2130" s="22"/>
      <c r="T2130" s="22" t="s">
        <v>83</v>
      </c>
      <c r="U2130" s="23"/>
      <c r="V2130" s="23"/>
      <c r="W2130" s="23"/>
      <c r="X2130" s="23"/>
      <c r="Y2130" s="24" t="s">
        <v>84</v>
      </c>
      <c r="Z2130" s="23"/>
      <c r="AA2130" s="23"/>
      <c r="AB2130" s="23"/>
      <c r="AC2130" s="24" t="s">
        <v>85</v>
      </c>
      <c r="AD2130" s="22"/>
      <c r="AE2130" s="22"/>
      <c r="AF2130" s="22"/>
      <c r="AG2130" s="22"/>
      <c r="AH2130" s="23"/>
      <c r="AI2130" s="24" t="s">
        <v>86</v>
      </c>
      <c r="AJ2130" s="23"/>
      <c r="AK2130" s="23"/>
      <c r="AL2130" s="22"/>
    </row>
    <row r="2131" spans="2:46" ht="18.649999999999999" customHeight="1" thickBot="1">
      <c r="B2131" s="11"/>
      <c r="D2131" s="217" t="s">
        <v>55</v>
      </c>
      <c r="E2131" s="218"/>
      <c r="F2131" s="219" t="s">
        <v>56</v>
      </c>
      <c r="G2131" s="220"/>
      <c r="H2131" s="204"/>
      <c r="I2131" s="217" t="s">
        <v>87</v>
      </c>
      <c r="J2131" s="218"/>
      <c r="K2131" s="219" t="s">
        <v>88</v>
      </c>
      <c r="L2131" s="220"/>
      <c r="M2131" s="23"/>
      <c r="N2131" s="213" t="s">
        <v>57</v>
      </c>
      <c r="O2131" s="214"/>
      <c r="P2131" s="215" t="s">
        <v>58</v>
      </c>
      <c r="Q2131" s="216"/>
      <c r="R2131" s="23"/>
      <c r="S2131" s="217" t="s">
        <v>59</v>
      </c>
      <c r="T2131" s="218"/>
      <c r="U2131" s="219" t="s">
        <v>60</v>
      </c>
      <c r="V2131" s="220"/>
      <c r="W2131" s="22"/>
      <c r="X2131" s="213" t="s">
        <v>61</v>
      </c>
      <c r="Y2131" s="214"/>
      <c r="Z2131" s="215" t="s">
        <v>62</v>
      </c>
      <c r="AA2131" s="216"/>
      <c r="AB2131" s="22"/>
      <c r="AC2131" s="217" t="s">
        <v>63</v>
      </c>
      <c r="AD2131" s="218"/>
      <c r="AE2131" s="219" t="s">
        <v>89</v>
      </c>
      <c r="AF2131" s="220"/>
      <c r="AG2131" s="22"/>
      <c r="AH2131" s="213" t="s">
        <v>64</v>
      </c>
      <c r="AI2131" s="214"/>
      <c r="AJ2131" s="215" t="s">
        <v>65</v>
      </c>
      <c r="AK2131" s="216"/>
      <c r="AL2131" s="22"/>
      <c r="AM2131" s="25" t="s">
        <v>2</v>
      </c>
      <c r="AO2131" s="132" t="s">
        <v>41</v>
      </c>
      <c r="AQ2131" s="32"/>
      <c r="AR2131" s="32"/>
      <c r="AS2131" s="32"/>
      <c r="AT2131" s="32"/>
    </row>
    <row r="2132" spans="2:46" ht="18.649999999999999" customHeight="1" thickTop="1" thickBot="1">
      <c r="B2132" s="36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9">
        <f t="shared" ref="L2132" si="9645">IF(0=(1-$J$9*$K$9*$B2132^2),10^14,$B2132*$K$9/(1-$J$9*$K$9*$B2132^2))</f>
        <v>-0.59011730979225485</v>
      </c>
      <c r="N2132" s="1">
        <f t="shared" ref="N2132" si="9646">D2132*I2132+F2132*I2135-E2132*J2132-G2132*J2135</f>
        <v>1</v>
      </c>
      <c r="O2132" s="9">
        <f t="shared" ref="O2132" si="9647">(D2132*J2132+E2132*I2132+F2132*J2135+G2132*I2135)</f>
        <v>0</v>
      </c>
      <c r="P2132" s="2">
        <f t="shared" ref="P2132" si="9648">D2132*K2132+F2132*K2135-E2132*L2132-G2132*L2135</f>
        <v>0</v>
      </c>
      <c r="Q2132" s="8">
        <f t="shared" ref="Q2132" si="9649">(D2132*L2132+E2132*K2132+F2132*L2135+G2132*K2135)</f>
        <v>-0.59011730979225485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9650">N2132*S2132+P2132*S2135-O2132*T2132-Q2132*T2135</f>
        <v>5.3531000655079231</v>
      </c>
      <c r="Y2132" s="9">
        <f t="shared" ref="Y2132" si="9651">(N2132*T2132+O2132*S2132+P2132*T2135+Q2132*S2135)</f>
        <v>0</v>
      </c>
      <c r="Z2132" s="2">
        <f t="shared" ref="Z2132" si="9652">N2132*U2132+P2132*U2135-O2132*V2132-Q2132*V2135</f>
        <v>0</v>
      </c>
      <c r="AA2132" s="8">
        <f t="shared" ref="AA2132" si="9653">(N2132*V2132+O2132*U2132+P2132*V2135+Q2132*U2135)</f>
        <v>-0.59011730979225485</v>
      </c>
      <c r="AB2132" s="22"/>
      <c r="AC2132" s="1">
        <v>1</v>
      </c>
      <c r="AD2132" s="9">
        <v>0</v>
      </c>
      <c r="AE2132" s="2">
        <v>0</v>
      </c>
      <c r="AF2132" s="9">
        <f t="shared" ref="AF2132" si="9654">$B2132*$AE$9</f>
        <v>4.9452090000000002</v>
      </c>
      <c r="AH2132" s="1">
        <f t="shared" ref="AH2132" si="9655">X2132*AC2132+Z2132*AC2135-Y2132*AD2132-AA2132*AD2135</f>
        <v>5.3531000655079231</v>
      </c>
      <c r="AI2132" s="9">
        <f t="shared" ref="AI2132" si="9656">(X2132*AD2132+Y2132*AC2132+Z2132*AD2135+AA2132*AC2135)</f>
        <v>0</v>
      </c>
      <c r="AJ2132" s="2">
        <f t="shared" ref="AJ2132" si="9657">X2132*AE2132+Z2132*AE2135-Y2132*AF2132-AA2132*AF2135</f>
        <v>0</v>
      </c>
      <c r="AK2132" s="8">
        <f t="shared" ref="AK2132" si="9658">(X2132*AF2132+Y2132*AE2132+Z2132*AF2135+AA2132*AE2135)</f>
        <v>25.882081312058116</v>
      </c>
      <c r="AM2132" s="26">
        <f t="shared" ref="AM2132" si="9659">20*LOG((2*$AH$9)/(($AH$9*AH2132+AJ2132+$AH$9*AH2135+AJ2135)^2+($AH$9*AI2132+AK2132+$AH$9*AI2135+AK2135)^2)^0.5)</f>
        <v>-36.279633972815475</v>
      </c>
      <c r="AO2132" s="133">
        <f t="shared" ref="AO2132" si="9660">((AI2132^2+AJ2132^2+AK2132^2+AL2132^2)/(AI2135^2+AJ2135^2+AK2135^2+AL2135^2))^0.5</f>
        <v>0.2028310670896</v>
      </c>
      <c r="AP2132" s="13"/>
      <c r="AQ2132" s="32"/>
      <c r="AR2132" s="32"/>
      <c r="AS2132" s="32"/>
      <c r="AT2132" s="32"/>
    </row>
    <row r="2133" spans="2:46" ht="18.649999999999999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O2133" s="134"/>
      <c r="AP2133" s="33"/>
      <c r="AQ2133" s="32"/>
      <c r="AR2133" s="32"/>
      <c r="AS2133" s="32"/>
      <c r="AT2133" s="32"/>
    </row>
    <row r="2134" spans="2:46" ht="18.649999999999999" customHeight="1" thickBot="1">
      <c r="D2134" s="209" t="s">
        <v>66</v>
      </c>
      <c r="E2134" s="210"/>
      <c r="F2134" s="211" t="s">
        <v>67</v>
      </c>
      <c r="G2134" s="212"/>
      <c r="H2134" s="204"/>
      <c r="I2134" s="209" t="s">
        <v>68</v>
      </c>
      <c r="J2134" s="210"/>
      <c r="K2134" s="211" t="s">
        <v>69</v>
      </c>
      <c r="L2134" s="212"/>
      <c r="N2134" s="213" t="s">
        <v>70</v>
      </c>
      <c r="O2134" s="214"/>
      <c r="P2134" s="215" t="s">
        <v>71</v>
      </c>
      <c r="Q2134" s="216"/>
      <c r="S2134" s="209" t="s">
        <v>72</v>
      </c>
      <c r="T2134" s="210"/>
      <c r="U2134" s="211" t="s">
        <v>73</v>
      </c>
      <c r="V2134" s="212"/>
      <c r="W2134" s="22"/>
      <c r="X2134" s="213" t="s">
        <v>74</v>
      </c>
      <c r="Y2134" s="214"/>
      <c r="Z2134" s="215" t="s">
        <v>75</v>
      </c>
      <c r="AA2134" s="216"/>
      <c r="AB2134" s="22"/>
      <c r="AC2134" s="209" t="s">
        <v>76</v>
      </c>
      <c r="AD2134" s="210"/>
      <c r="AE2134" s="211" t="s">
        <v>77</v>
      </c>
      <c r="AF2134" s="212"/>
      <c r="AG2134" s="22"/>
      <c r="AH2134" s="213" t="s">
        <v>78</v>
      </c>
      <c r="AI2134" s="214"/>
      <c r="AJ2134" s="215" t="s">
        <v>79</v>
      </c>
      <c r="AK2134" s="216"/>
      <c r="AL2134" s="22"/>
      <c r="AM2134" s="44" t="s">
        <v>6</v>
      </c>
      <c r="AO2134" s="135" t="s">
        <v>42</v>
      </c>
      <c r="AP2134" s="33"/>
      <c r="AQ2134" s="32"/>
      <c r="AR2134" s="32"/>
      <c r="AS2134" s="32"/>
      <c r="AT2134" s="32"/>
    </row>
    <row r="2135" spans="2:46" ht="18.649999999999999" customHeight="1" thickTop="1" thickBot="1">
      <c r="D2135" s="1">
        <v>0</v>
      </c>
      <c r="E2135" s="8">
        <f t="shared" ref="E2135" si="9661">$E$9*$B2132</f>
        <v>3.456931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9662">D2135*I2132+F2135*I2135-E2135*J2132-G2135*J2135</f>
        <v>0</v>
      </c>
      <c r="O2135" s="9">
        <f t="shared" ref="O2135" si="9663">(D2135*J2132+E2135*I2132+F2135*J2135+G2135*I2135)</f>
        <v>3.456931</v>
      </c>
      <c r="P2135" s="2">
        <f t="shared" ref="P2135" si="9664">D2135*K2132+F2135*K2135-E2135*L2132-G2135*L2135</f>
        <v>3.0399948218574493</v>
      </c>
      <c r="Q2135" s="8">
        <f t="shared" ref="Q2135" si="9665">(D2135*L2132+E2135*K2132+F2135*L2135+G2135*K2135)</f>
        <v>0</v>
      </c>
      <c r="S2135" s="1">
        <v>0</v>
      </c>
      <c r="T2135" s="8">
        <f t="shared" ref="T2135" si="9666">$T$9*$B2132</f>
        <v>7.3766689999999997</v>
      </c>
      <c r="U2135" s="2">
        <v>1</v>
      </c>
      <c r="V2135" s="8">
        <v>0</v>
      </c>
      <c r="X2135" s="1">
        <f t="shared" ref="X2135" si="9667">N2135*S2132+P2135*S2135-O2135*T2132-Q2135*T2135</f>
        <v>0</v>
      </c>
      <c r="Y2135" s="9">
        <f t="shared" ref="Y2135" si="9668">(N2135*T2132+O2135*S2132+P2135*T2135+Q2135*S2135)</f>
        <v>25.881966562556368</v>
      </c>
      <c r="Z2135" s="2">
        <f t="shared" ref="Z2135" si="9669">N2135*U2132+P2135*U2135-O2135*V2132-Q2135*V2135</f>
        <v>3.0399948218574493</v>
      </c>
      <c r="AA2135" s="8">
        <f t="shared" ref="AA2135" si="9670">(N2135*V2132+O2135*U2132+P2135*V2135+Q2135*U2135)</f>
        <v>0</v>
      </c>
      <c r="AB2135" s="22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9671">X2135*AC2132+Z2135*AC2135-Y2135*AD2132-AA2135*AD2135</f>
        <v>0</v>
      </c>
      <c r="AI2135" s="9">
        <f t="shared" ref="AI2135" si="9672">(X2135*AD2132+Y2135*AC2132+Z2135*AD2135+AA2135*AC2135)</f>
        <v>25.881966562556368</v>
      </c>
      <c r="AJ2135" s="2">
        <f t="shared" ref="AJ2135" si="9673">X2135*AE2132+Z2135*AE2135-Y2135*AF2132-AA2135*AF2135</f>
        <v>-124.95173916099537</v>
      </c>
      <c r="AK2135" s="8">
        <f t="shared" ref="AK2135" si="9674">(X2135*AF2132+Y2135*AE2132+Z2135*AF2135+AA2135*AE2135)</f>
        <v>0</v>
      </c>
      <c r="AM2135" s="45">
        <f t="shared" ref="AM2135" si="9675">(180/PI())*ATAN(-1*(($AH$9*AJ2132+AL2132+$AH$9*AJ2135+AL2135)/($AH$9*AI2132+AK2132+$AH$9*AI2135+AK2135)))</f>
        <v>67.497126124469574</v>
      </c>
      <c r="AO2135" s="206">
        <f t="shared" ref="AO2135" si="9676">20*LOG(((($AH$9*AH2132+AJ2132-$AH$9*AH2135-AJ2135)^2+($AH$9*AI2132+AK2132-$AH$9*AI2135-AK2135)^2)/(($AH$9*AH2132+AJ2132+$AH$9*AH2135+AJ2135)^2+($AH$9*AI2132+AK2132+$AH$9*AI2135+AK2135)^2))^0.5)</f>
        <v>-1.0229915881078092E-3</v>
      </c>
      <c r="AP2135" s="33"/>
      <c r="AQ2135" s="32"/>
      <c r="AR2135" s="32"/>
      <c r="AS2135" s="32"/>
      <c r="AT2135" s="32"/>
    </row>
    <row r="2136" spans="2:46" ht="18.649999999999999" customHeight="1">
      <c r="AO2136" s="33"/>
      <c r="AP2136" s="33"/>
    </row>
    <row r="2137" spans="2:46" ht="18.649999999999999" customHeight="1" thickBot="1">
      <c r="D2137" s="22" t="s">
        <v>80</v>
      </c>
      <c r="E2137" s="22"/>
      <c r="F2137" s="22"/>
      <c r="G2137" s="22"/>
      <c r="H2137" s="22"/>
      <c r="I2137" s="22" t="s">
        <v>81</v>
      </c>
      <c r="J2137" s="22"/>
      <c r="K2137" s="22"/>
      <c r="L2137" s="22"/>
      <c r="M2137" s="23"/>
      <c r="N2137" s="23"/>
      <c r="O2137" s="24" t="s">
        <v>82</v>
      </c>
      <c r="P2137" s="23"/>
      <c r="Q2137" s="23"/>
      <c r="R2137" s="23"/>
      <c r="S2137" s="22"/>
      <c r="T2137" s="22" t="s">
        <v>83</v>
      </c>
      <c r="U2137" s="23"/>
      <c r="V2137" s="23"/>
      <c r="W2137" s="23"/>
      <c r="X2137" s="23"/>
      <c r="Y2137" s="24" t="s">
        <v>84</v>
      </c>
      <c r="Z2137" s="23"/>
      <c r="AA2137" s="23"/>
      <c r="AB2137" s="23"/>
      <c r="AC2137" s="24" t="s">
        <v>85</v>
      </c>
      <c r="AD2137" s="22"/>
      <c r="AE2137" s="22"/>
      <c r="AF2137" s="22"/>
      <c r="AG2137" s="22"/>
      <c r="AH2137" s="23"/>
      <c r="AI2137" s="24" t="s">
        <v>86</v>
      </c>
      <c r="AJ2137" s="23"/>
      <c r="AK2137" s="23"/>
      <c r="AL2137" s="22"/>
    </row>
    <row r="2138" spans="2:46" ht="18.649999999999999" customHeight="1" thickBot="1">
      <c r="B2138" s="11"/>
      <c r="D2138" s="217" t="s">
        <v>55</v>
      </c>
      <c r="E2138" s="218"/>
      <c r="F2138" s="219" t="s">
        <v>56</v>
      </c>
      <c r="G2138" s="220"/>
      <c r="H2138" s="204"/>
      <c r="I2138" s="217" t="s">
        <v>87</v>
      </c>
      <c r="J2138" s="218"/>
      <c r="K2138" s="219" t="s">
        <v>88</v>
      </c>
      <c r="L2138" s="220"/>
      <c r="M2138" s="23"/>
      <c r="N2138" s="213" t="s">
        <v>57</v>
      </c>
      <c r="O2138" s="214"/>
      <c r="P2138" s="215" t="s">
        <v>58</v>
      </c>
      <c r="Q2138" s="216"/>
      <c r="R2138" s="23"/>
      <c r="S2138" s="217" t="s">
        <v>59</v>
      </c>
      <c r="T2138" s="218"/>
      <c r="U2138" s="219" t="s">
        <v>60</v>
      </c>
      <c r="V2138" s="220"/>
      <c r="W2138" s="22"/>
      <c r="X2138" s="213" t="s">
        <v>61</v>
      </c>
      <c r="Y2138" s="214"/>
      <c r="Z2138" s="215" t="s">
        <v>62</v>
      </c>
      <c r="AA2138" s="216"/>
      <c r="AB2138" s="22"/>
      <c r="AC2138" s="217" t="s">
        <v>63</v>
      </c>
      <c r="AD2138" s="218"/>
      <c r="AE2138" s="219" t="s">
        <v>89</v>
      </c>
      <c r="AF2138" s="220"/>
      <c r="AG2138" s="22"/>
      <c r="AH2138" s="213" t="s">
        <v>64</v>
      </c>
      <c r="AI2138" s="214"/>
      <c r="AJ2138" s="215" t="s">
        <v>65</v>
      </c>
      <c r="AK2138" s="216"/>
      <c r="AL2138" s="22"/>
      <c r="AM2138" s="25" t="s">
        <v>2</v>
      </c>
      <c r="AO2138" s="132" t="s">
        <v>41</v>
      </c>
      <c r="AQ2138" s="32"/>
      <c r="AR2138" s="32"/>
      <c r="AS2138" s="32"/>
      <c r="AT2138" s="32"/>
    </row>
    <row r="2139" spans="2:46" ht="18.649999999999999" customHeight="1" thickTop="1" thickBot="1">
      <c r="B2139" s="36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9">
        <f t="shared" ref="L2139" si="9677">IF(0=(1-$J$9*$K$9*$B2139^2),10^14,$B2139*$K$9/(1-$J$9*$K$9*$B2139^2))</f>
        <v>-0.587804431103231</v>
      </c>
      <c r="N2139" s="1">
        <f t="shared" ref="N2139" si="9678">D2139*I2139+F2139*I2142-E2139*J2139-G2139*J2142</f>
        <v>1</v>
      </c>
      <c r="O2139" s="9">
        <f t="shared" ref="O2139" si="9679">(D2139*J2139+E2139*I2139+F2139*J2142+G2139*I2142)</f>
        <v>0</v>
      </c>
      <c r="P2139" s="2">
        <f t="shared" ref="P2139" si="9680">D2139*K2139+F2139*K2142-E2139*L2139-G2139*L2142</f>
        <v>0</v>
      </c>
      <c r="Q2139" s="8">
        <f t="shared" ref="Q2139" si="9681">(D2139*L2139+E2139*K2139+F2139*L2142+G2139*K2142)</f>
        <v>-0.587804431103231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9682">N2139*S2139+P2139*S2142-O2139*T2139-Q2139*T2142</f>
        <v>5.350255245391617</v>
      </c>
      <c r="Y2139" s="9">
        <f t="shared" ref="Y2139" si="9683">(N2139*T2139+O2139*S2139+P2139*T2142+Q2139*S2142)</f>
        <v>0</v>
      </c>
      <c r="Z2139" s="2">
        <f t="shared" ref="Z2139" si="9684">N2139*U2139+P2139*U2142-O2139*V2139-Q2139*V2142</f>
        <v>0</v>
      </c>
      <c r="AA2139" s="8">
        <f t="shared" ref="AA2139" si="9685">(N2139*V2139+O2139*U2139+P2139*V2142+Q2139*U2142)</f>
        <v>-0.587804431103231</v>
      </c>
      <c r="AB2139" s="22"/>
      <c r="AC2139" s="1">
        <v>1</v>
      </c>
      <c r="AD2139" s="9">
        <v>0</v>
      </c>
      <c r="AE2139" s="2">
        <v>0</v>
      </c>
      <c r="AF2139" s="9">
        <f t="shared" ref="AF2139" si="9686">$B2139*$AE$9</f>
        <v>4.9614228000000002</v>
      </c>
      <c r="AH2139" s="1">
        <f t="shared" ref="AH2139" si="9687">X2139*AC2139+Z2139*AC2142-Y2139*AD2139-AA2139*AD2142</f>
        <v>5.350255245391617</v>
      </c>
      <c r="AI2139" s="9">
        <f t="shared" ref="AI2139" si="9688">(X2139*AD2139+Y2139*AC2139+Z2139*AD2142+AA2139*AC2142)</f>
        <v>0</v>
      </c>
      <c r="AJ2139" s="2">
        <f t="shared" ref="AJ2139" si="9689">X2139*AE2139+Z2139*AE2142-Y2139*AF2139-AA2139*AF2142</f>
        <v>0</v>
      </c>
      <c r="AK2139" s="8">
        <f t="shared" ref="AK2139" si="9690">(X2139*AF2139+Y2139*AE2139+Z2139*AF2142+AA2139*AE2142)</f>
        <v>25.957073929202334</v>
      </c>
      <c r="AM2139" s="26">
        <f t="shared" ref="AM2139" si="9691">20*LOG((2*$AH$9)/(($AH$9*AH2139+AJ2139+$AH$9*AH2142+AJ2142)^2+($AH$9*AI2139+AK2139+$AH$9*AI2142+AK2142)^2)^0.5)</f>
        <v>-36.332136071429602</v>
      </c>
      <c r="AO2139" s="133">
        <f t="shared" ref="AO2139" si="9692">((AI2139^2+AJ2139^2+AK2139^2+AL2139^2)/(AI2142^2+AJ2142^2+AK2142^2+AL2142^2))^0.5</f>
        <v>0.20216430440507274</v>
      </c>
      <c r="AP2139" s="13"/>
      <c r="AQ2139" s="32"/>
      <c r="AR2139" s="32"/>
      <c r="AS2139" s="32"/>
      <c r="AT2139" s="32"/>
    </row>
    <row r="2140" spans="2:46" ht="18.649999999999999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O2140" s="134"/>
      <c r="AP2140" s="33"/>
      <c r="AQ2140" s="32"/>
      <c r="AR2140" s="32"/>
      <c r="AS2140" s="32"/>
      <c r="AT2140" s="32"/>
    </row>
    <row r="2141" spans="2:46" ht="18.649999999999999" customHeight="1" thickBot="1">
      <c r="D2141" s="209" t="s">
        <v>66</v>
      </c>
      <c r="E2141" s="210"/>
      <c r="F2141" s="211" t="s">
        <v>67</v>
      </c>
      <c r="G2141" s="212"/>
      <c r="H2141" s="204"/>
      <c r="I2141" s="209" t="s">
        <v>68</v>
      </c>
      <c r="J2141" s="210"/>
      <c r="K2141" s="211" t="s">
        <v>69</v>
      </c>
      <c r="L2141" s="212"/>
      <c r="N2141" s="213" t="s">
        <v>70</v>
      </c>
      <c r="O2141" s="214"/>
      <c r="P2141" s="215" t="s">
        <v>71</v>
      </c>
      <c r="Q2141" s="216"/>
      <c r="S2141" s="209" t="s">
        <v>72</v>
      </c>
      <c r="T2141" s="210"/>
      <c r="U2141" s="211" t="s">
        <v>73</v>
      </c>
      <c r="V2141" s="212"/>
      <c r="W2141" s="22"/>
      <c r="X2141" s="213" t="s">
        <v>74</v>
      </c>
      <c r="Y2141" s="214"/>
      <c r="Z2141" s="215" t="s">
        <v>75</v>
      </c>
      <c r="AA2141" s="216"/>
      <c r="AB2141" s="22"/>
      <c r="AC2141" s="209" t="s">
        <v>76</v>
      </c>
      <c r="AD2141" s="210"/>
      <c r="AE2141" s="211" t="s">
        <v>77</v>
      </c>
      <c r="AF2141" s="212"/>
      <c r="AG2141" s="22"/>
      <c r="AH2141" s="213" t="s">
        <v>78</v>
      </c>
      <c r="AI2141" s="214"/>
      <c r="AJ2141" s="215" t="s">
        <v>79</v>
      </c>
      <c r="AK2141" s="216"/>
      <c r="AL2141" s="22"/>
      <c r="AM2141" s="44" t="s">
        <v>6</v>
      </c>
      <c r="AO2141" s="135" t="s">
        <v>42</v>
      </c>
      <c r="AP2141" s="33"/>
      <c r="AQ2141" s="32"/>
      <c r="AR2141" s="32"/>
      <c r="AS2141" s="32"/>
      <c r="AT2141" s="32"/>
    </row>
    <row r="2142" spans="2:46" ht="18.649999999999999" customHeight="1" thickTop="1" thickBot="1">
      <c r="D2142" s="1">
        <v>0</v>
      </c>
      <c r="E2142" s="8">
        <f t="shared" ref="E2142" si="9693">$E$9*$B2139</f>
        <v>3.4682652000000003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9694">D2142*I2139+F2142*I2142-E2142*J2139-G2142*J2142</f>
        <v>0</v>
      </c>
      <c r="O2142" s="9">
        <f t="shared" ref="O2142" si="9695">(D2142*J2139+E2142*I2139+F2142*J2142+G2142*I2142)</f>
        <v>3.4682652000000003</v>
      </c>
      <c r="P2142" s="2">
        <f t="shared" ref="P2142" si="9696">D2142*K2139+F2142*K2142-E2142*L2139-G2142*L2142</f>
        <v>3.0386616528011339</v>
      </c>
      <c r="Q2142" s="8">
        <f t="shared" ref="Q2142" si="9697">(D2142*L2139+E2142*K2139+F2142*L2142+G2142*K2142)</f>
        <v>0</v>
      </c>
      <c r="S2142" s="1">
        <v>0</v>
      </c>
      <c r="T2142" s="8">
        <f t="shared" ref="T2142" si="9698">$T$9*$B2139</f>
        <v>7.4008548000000003</v>
      </c>
      <c r="U2142" s="2">
        <v>1</v>
      </c>
      <c r="V2142" s="8">
        <v>0</v>
      </c>
      <c r="X2142" s="1">
        <f t="shared" ref="X2142" si="9699">N2142*S2139+P2142*S2142-O2142*T2139-Q2142*T2142</f>
        <v>0</v>
      </c>
      <c r="Y2142" s="9">
        <f t="shared" ref="Y2142" si="9700">(N2142*T2139+O2142*S2139+P2142*T2142+Q2142*S2142)</f>
        <v>25.956958878709209</v>
      </c>
      <c r="Z2142" s="2">
        <f t="shared" ref="Z2142" si="9701">N2142*U2139+P2142*U2142-O2142*V2139-Q2142*V2142</f>
        <v>3.0386616528011339</v>
      </c>
      <c r="AA2142" s="8">
        <f t="shared" ref="AA2142" si="9702">(N2142*V2139+O2142*U2139+P2142*V2142+Q2142*U2142)</f>
        <v>0</v>
      </c>
      <c r="AB2142" s="22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9703">X2142*AC2139+Z2142*AC2142-Y2142*AD2139-AA2142*AD2142</f>
        <v>0</v>
      </c>
      <c r="AI2142" s="9">
        <f t="shared" ref="AI2142" si="9704">(X2142*AD2139+Y2142*AC2139+Z2142*AD2142+AA2142*AC2142)</f>
        <v>25.956958878709209</v>
      </c>
      <c r="AJ2142" s="2">
        <f t="shared" ref="AJ2142" si="9705">X2142*AE2139+Z2142*AE2142-Y2142*AF2139-AA2142*AF2142</f>
        <v>-125.74478594668916</v>
      </c>
      <c r="AK2142" s="8">
        <f t="shared" ref="AK2142" si="9706">(X2142*AF2139+Y2142*AE2139+Z2142*AF2142+AA2142*AE2142)</f>
        <v>0</v>
      </c>
      <c r="AM2142" s="45">
        <f t="shared" ref="AM2142" si="9707">(180/PI())*ATAN(-1*(($AH$9*AJ2139+AL2139+$AH$9*AJ2142+AL2142)/($AH$9*AI2139+AK2139+$AH$9*AI2142+AK2142)))</f>
        <v>67.566601177669654</v>
      </c>
      <c r="AO2142" s="206">
        <f t="shared" ref="AO2142" si="9708">20*LOG(((($AH$9*AH2139+AJ2139-$AH$9*AH2142-AJ2142)^2+($AH$9*AI2139+AK2139-$AH$9*AI2142-AK2142)^2)/(($AH$9*AH2139+AJ2139+$AH$9*AH2142+AJ2142)^2+($AH$9*AI2139+AK2139+$AH$9*AI2142+AK2142)^2))^0.5)</f>
        <v>-1.010697608449996E-3</v>
      </c>
      <c r="AP2142" s="33"/>
      <c r="AQ2142" s="32"/>
      <c r="AR2142" s="32"/>
      <c r="AS2142" s="32"/>
      <c r="AT2142" s="32"/>
    </row>
    <row r="2143" spans="2:46" ht="18.649999999999999" customHeight="1">
      <c r="AO2143" s="33"/>
      <c r="AP2143" s="33"/>
    </row>
    <row r="2144" spans="2:46" ht="18.649999999999999" customHeight="1" thickBot="1">
      <c r="D2144" s="22" t="s">
        <v>80</v>
      </c>
      <c r="E2144" s="22"/>
      <c r="F2144" s="22"/>
      <c r="G2144" s="22"/>
      <c r="H2144" s="22"/>
      <c r="I2144" s="22" t="s">
        <v>81</v>
      </c>
      <c r="J2144" s="22"/>
      <c r="K2144" s="22"/>
      <c r="L2144" s="22"/>
      <c r="M2144" s="23"/>
      <c r="N2144" s="23"/>
      <c r="O2144" s="24" t="s">
        <v>82</v>
      </c>
      <c r="P2144" s="23"/>
      <c r="Q2144" s="23"/>
      <c r="R2144" s="23"/>
      <c r="S2144" s="22"/>
      <c r="T2144" s="22" t="s">
        <v>83</v>
      </c>
      <c r="U2144" s="23"/>
      <c r="V2144" s="23"/>
      <c r="W2144" s="23"/>
      <c r="X2144" s="23"/>
      <c r="Y2144" s="24" t="s">
        <v>84</v>
      </c>
      <c r="Z2144" s="23"/>
      <c r="AA2144" s="23"/>
      <c r="AB2144" s="23"/>
      <c r="AC2144" s="24" t="s">
        <v>85</v>
      </c>
      <c r="AD2144" s="22"/>
      <c r="AE2144" s="22"/>
      <c r="AF2144" s="22"/>
      <c r="AG2144" s="22"/>
      <c r="AH2144" s="23"/>
      <c r="AI2144" s="24" t="s">
        <v>86</v>
      </c>
      <c r="AJ2144" s="23"/>
      <c r="AK2144" s="23"/>
      <c r="AL2144" s="22"/>
    </row>
    <row r="2145" spans="2:46" ht="18.649999999999999" customHeight="1" thickBot="1">
      <c r="B2145" s="11"/>
      <c r="D2145" s="217" t="s">
        <v>55</v>
      </c>
      <c r="E2145" s="218"/>
      <c r="F2145" s="219" t="s">
        <v>56</v>
      </c>
      <c r="G2145" s="220"/>
      <c r="H2145" s="204"/>
      <c r="I2145" s="217" t="s">
        <v>87</v>
      </c>
      <c r="J2145" s="218"/>
      <c r="K2145" s="219" t="s">
        <v>88</v>
      </c>
      <c r="L2145" s="220"/>
      <c r="M2145" s="23"/>
      <c r="N2145" s="213" t="s">
        <v>57</v>
      </c>
      <c r="O2145" s="214"/>
      <c r="P2145" s="215" t="s">
        <v>58</v>
      </c>
      <c r="Q2145" s="216"/>
      <c r="R2145" s="23"/>
      <c r="S2145" s="217" t="s">
        <v>59</v>
      </c>
      <c r="T2145" s="218"/>
      <c r="U2145" s="219" t="s">
        <v>60</v>
      </c>
      <c r="V2145" s="220"/>
      <c r="W2145" s="22"/>
      <c r="X2145" s="213" t="s">
        <v>61</v>
      </c>
      <c r="Y2145" s="214"/>
      <c r="Z2145" s="215" t="s">
        <v>62</v>
      </c>
      <c r="AA2145" s="216"/>
      <c r="AB2145" s="22"/>
      <c r="AC2145" s="217" t="s">
        <v>63</v>
      </c>
      <c r="AD2145" s="218"/>
      <c r="AE2145" s="219" t="s">
        <v>89</v>
      </c>
      <c r="AF2145" s="220"/>
      <c r="AG2145" s="22"/>
      <c r="AH2145" s="213" t="s">
        <v>64</v>
      </c>
      <c r="AI2145" s="214"/>
      <c r="AJ2145" s="215" t="s">
        <v>65</v>
      </c>
      <c r="AK2145" s="216"/>
      <c r="AL2145" s="22"/>
      <c r="AM2145" s="25" t="s">
        <v>2</v>
      </c>
      <c r="AO2145" s="132" t="s">
        <v>41</v>
      </c>
      <c r="AQ2145" s="32"/>
      <c r="AR2145" s="32"/>
      <c r="AS2145" s="32"/>
      <c r="AT2145" s="32"/>
    </row>
    <row r="2146" spans="2:46" ht="18.649999999999999" customHeight="1" thickTop="1" thickBot="1">
      <c r="B2146" s="36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9">
        <f t="shared" ref="L2146" si="9709">IF(0=(1-$J$9*$K$9*$B2146^2),10^14,$B2146*$K$9/(1-$J$9*$K$9*$B2146^2))</f>
        <v>-0.58551085110346468</v>
      </c>
      <c r="N2146" s="1">
        <f t="shared" ref="N2146" si="9710">D2146*I2146+F2146*I2149-E2146*J2146-G2146*J2149</f>
        <v>1</v>
      </c>
      <c r="O2146" s="9">
        <f t="shared" ref="O2146" si="9711">(D2146*J2146+E2146*I2146+F2146*J2149+G2146*I2149)</f>
        <v>0</v>
      </c>
      <c r="P2146" s="2">
        <f t="shared" ref="P2146" si="9712">D2146*K2146+F2146*K2149-E2146*L2146-G2146*L2149</f>
        <v>0</v>
      </c>
      <c r="Q2146" s="8">
        <f t="shared" ref="Q2146" si="9713">(D2146*L2146+E2146*K2146+F2146*L2149+G2146*K2149)</f>
        <v>-0.58551085110346468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9714">N2146*S2146+P2146*S2149-O2146*T2146-Q2146*T2149</f>
        <v>5.3474418411837794</v>
      </c>
      <c r="Y2146" s="9">
        <f t="shared" ref="Y2146" si="9715">(N2146*T2146+O2146*S2146+P2146*T2149+Q2146*S2149)</f>
        <v>0</v>
      </c>
      <c r="Z2146" s="2">
        <f t="shared" ref="Z2146" si="9716">N2146*U2146+P2146*U2149-O2146*V2146-Q2146*V2149</f>
        <v>0</v>
      </c>
      <c r="AA2146" s="8">
        <f t="shared" ref="AA2146" si="9717">(N2146*V2146+O2146*U2146+P2146*V2149+Q2146*U2149)</f>
        <v>-0.58551085110346468</v>
      </c>
      <c r="AB2146" s="22"/>
      <c r="AC2146" s="1">
        <v>1</v>
      </c>
      <c r="AD2146" s="9">
        <v>0</v>
      </c>
      <c r="AE2146" s="2">
        <v>0</v>
      </c>
      <c r="AF2146" s="9">
        <f t="shared" ref="AF2146" si="9718">$B2146*$AE$9</f>
        <v>4.9776366000000003</v>
      </c>
      <c r="AH2146" s="1">
        <f t="shared" ref="AH2146" si="9719">X2146*AC2146+Z2146*AC2149-Y2146*AD2146-AA2146*AD2149</f>
        <v>5.3474418411837794</v>
      </c>
      <c r="AI2146" s="9">
        <f t="shared" ref="AI2146" si="9720">(X2146*AD2146+Y2146*AC2146+Z2146*AD2149+AA2146*AC2149)</f>
        <v>0</v>
      </c>
      <c r="AJ2146" s="2">
        <f t="shared" ref="AJ2146" si="9721">X2146*AE2146+Z2146*AE2149-Y2146*AF2146-AA2146*AF2149</f>
        <v>0</v>
      </c>
      <c r="AK2146" s="8">
        <f t="shared" ref="AK2146" si="9722">(X2146*AF2146+Y2146*AE2146+Z2146*AF2149+AA2146*AE2149)</f>
        <v>26.032111373944304</v>
      </c>
      <c r="AM2146" s="26">
        <f t="shared" ref="AM2146" si="9723">20*LOG((2*$AH$9)/(($AH$9*AH2146+AJ2146+$AH$9*AH2149+AJ2149)^2+($AH$9*AI2146+AK2146+$AH$9*AI2149+AK2149)^2)^0.5)</f>
        <v>-36.38449870944504</v>
      </c>
      <c r="AO2146" s="133">
        <f t="shared" ref="AO2146" si="9724">((AI2146^2+AJ2146^2+AK2146^2+AL2146^2)/(AI2149^2+AJ2149^2+AK2149^2+AL2149^2))^0.5</f>
        <v>0.20150192256146299</v>
      </c>
      <c r="AP2146" s="13"/>
      <c r="AQ2146" s="32"/>
      <c r="AR2146" s="32"/>
      <c r="AS2146" s="32"/>
      <c r="AT2146" s="32"/>
    </row>
    <row r="2147" spans="2:46" ht="18.649999999999999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O2147" s="134"/>
      <c r="AP2147" s="33"/>
      <c r="AQ2147" s="32"/>
      <c r="AR2147" s="32"/>
      <c r="AS2147" s="32"/>
      <c r="AT2147" s="32"/>
    </row>
    <row r="2148" spans="2:46" ht="18.649999999999999" customHeight="1" thickBot="1">
      <c r="D2148" s="209" t="s">
        <v>66</v>
      </c>
      <c r="E2148" s="210"/>
      <c r="F2148" s="211" t="s">
        <v>67</v>
      </c>
      <c r="G2148" s="212"/>
      <c r="H2148" s="204"/>
      <c r="I2148" s="209" t="s">
        <v>68</v>
      </c>
      <c r="J2148" s="210"/>
      <c r="K2148" s="211" t="s">
        <v>69</v>
      </c>
      <c r="L2148" s="212"/>
      <c r="N2148" s="213" t="s">
        <v>70</v>
      </c>
      <c r="O2148" s="214"/>
      <c r="P2148" s="215" t="s">
        <v>71</v>
      </c>
      <c r="Q2148" s="216"/>
      <c r="S2148" s="209" t="s">
        <v>72</v>
      </c>
      <c r="T2148" s="210"/>
      <c r="U2148" s="211" t="s">
        <v>73</v>
      </c>
      <c r="V2148" s="212"/>
      <c r="W2148" s="22"/>
      <c r="X2148" s="213" t="s">
        <v>74</v>
      </c>
      <c r="Y2148" s="214"/>
      <c r="Z2148" s="215" t="s">
        <v>75</v>
      </c>
      <c r="AA2148" s="216"/>
      <c r="AB2148" s="22"/>
      <c r="AC2148" s="209" t="s">
        <v>76</v>
      </c>
      <c r="AD2148" s="210"/>
      <c r="AE2148" s="211" t="s">
        <v>77</v>
      </c>
      <c r="AF2148" s="212"/>
      <c r="AG2148" s="22"/>
      <c r="AH2148" s="213" t="s">
        <v>78</v>
      </c>
      <c r="AI2148" s="214"/>
      <c r="AJ2148" s="215" t="s">
        <v>79</v>
      </c>
      <c r="AK2148" s="216"/>
      <c r="AL2148" s="22"/>
      <c r="AM2148" s="44" t="s">
        <v>6</v>
      </c>
      <c r="AO2148" s="135" t="s">
        <v>42</v>
      </c>
      <c r="AP2148" s="33"/>
      <c r="AQ2148" s="32"/>
      <c r="AR2148" s="32"/>
      <c r="AS2148" s="32"/>
      <c r="AT2148" s="32"/>
    </row>
    <row r="2149" spans="2:46" ht="18.649999999999999" customHeight="1" thickTop="1" thickBot="1">
      <c r="D2149" s="1">
        <v>0</v>
      </c>
      <c r="E2149" s="8">
        <f t="shared" ref="E2149" si="9725">$E$9*$B2146</f>
        <v>3.4795994000000001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9726">D2149*I2146+F2149*I2149-E2149*J2146-G2149*J2149</f>
        <v>0</v>
      </c>
      <c r="O2149" s="9">
        <f t="shared" ref="O2149" si="9727">(D2149*J2146+E2149*I2146+F2149*J2149+G2149*I2149)</f>
        <v>3.4795994000000001</v>
      </c>
      <c r="P2149" s="2">
        <f t="shared" ref="P2149" si="9728">D2149*K2146+F2149*K2149-E2149*L2146-G2149*L2149</f>
        <v>3.0373432061931052</v>
      </c>
      <c r="Q2149" s="8">
        <f t="shared" ref="Q2149" si="9729">(D2149*L2146+E2149*K2146+F2149*L2149+G2149*K2149)</f>
        <v>0</v>
      </c>
      <c r="S2149" s="1">
        <v>0</v>
      </c>
      <c r="T2149" s="8">
        <f t="shared" ref="T2149" si="9730">$T$9*$B2146</f>
        <v>7.4250405999999991</v>
      </c>
      <c r="U2149" s="2">
        <v>1</v>
      </c>
      <c r="V2149" s="8">
        <v>0</v>
      </c>
      <c r="X2149" s="1">
        <f t="shared" ref="X2149" si="9731">N2149*S2146+P2149*S2149-O2149*T2146-Q2149*T2149</f>
        <v>0</v>
      </c>
      <c r="Y2149" s="9">
        <f t="shared" ref="Y2149" si="9732">(N2149*T2146+O2149*S2146+P2149*T2149+Q2149*S2149)</f>
        <v>26.031996022117976</v>
      </c>
      <c r="Z2149" s="2">
        <f t="shared" ref="Z2149" si="9733">N2149*U2146+P2149*U2149-O2149*V2146-Q2149*V2149</f>
        <v>3.0373432061931052</v>
      </c>
      <c r="AA2149" s="8">
        <f t="shared" ref="AA2149" si="9734">(N2149*V2146+O2149*U2146+P2149*V2149+Q2149*U2149)</f>
        <v>0</v>
      </c>
      <c r="AB2149" s="22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9735">X2149*AC2146+Z2149*AC2149-Y2149*AD2146-AA2149*AD2149</f>
        <v>0</v>
      </c>
      <c r="AI2149" s="9">
        <f t="shared" ref="AI2149" si="9736">(X2149*AD2146+Y2149*AC2146+Z2149*AD2149+AA2149*AC2149)</f>
        <v>26.031996022117976</v>
      </c>
      <c r="AJ2149" s="2">
        <f t="shared" ref="AJ2149" si="9737">X2149*AE2146+Z2149*AE2149-Y2149*AF2146-AA2149*AF2149</f>
        <v>-126.54047296455576</v>
      </c>
      <c r="AK2149" s="8">
        <f t="shared" ref="AK2149" si="9738">(X2149*AF2146+Y2149*AE2146+Z2149*AF2149+AA2149*AE2149)</f>
        <v>0</v>
      </c>
      <c r="AM2149" s="45">
        <f t="shared" ref="AM2149" si="9739">(180/PI())*ATAN(-1*(($AH$9*AJ2146+AL2146+$AH$9*AJ2149+AL2149)/($AH$9*AI2146+AK2146+$AH$9*AI2149+AK2149)))</f>
        <v>67.635659662067425</v>
      </c>
      <c r="AO2149" s="206">
        <f t="shared" ref="AO2149" si="9740">20*LOG(((($AH$9*AH2146+AJ2146-$AH$9*AH2149-AJ2149)^2+($AH$9*AI2146+AK2146-$AH$9*AI2149-AK2149)^2)/(($AH$9*AH2146+AJ2146+$AH$9*AH2149+AJ2149)^2+($AH$9*AI2146+AK2146+$AH$9*AI2149+AK2149)^2))^0.5)</f>
        <v>-9.985834604929768E-4</v>
      </c>
      <c r="AP2149" s="33"/>
      <c r="AQ2149" s="32"/>
      <c r="AR2149" s="32"/>
      <c r="AS2149" s="32"/>
      <c r="AT2149" s="32"/>
    </row>
    <row r="2150" spans="2:46" ht="18.649999999999999" customHeight="1">
      <c r="AO2150" s="33"/>
      <c r="AP2150" s="33"/>
    </row>
    <row r="2151" spans="2:46" ht="18.649999999999999" customHeight="1" thickBot="1">
      <c r="D2151" s="22" t="s">
        <v>80</v>
      </c>
      <c r="E2151" s="22"/>
      <c r="F2151" s="22"/>
      <c r="G2151" s="22"/>
      <c r="H2151" s="22"/>
      <c r="I2151" s="22" t="s">
        <v>81</v>
      </c>
      <c r="J2151" s="22"/>
      <c r="K2151" s="22"/>
      <c r="L2151" s="22"/>
      <c r="M2151" s="23"/>
      <c r="N2151" s="23"/>
      <c r="O2151" s="24" t="s">
        <v>82</v>
      </c>
      <c r="P2151" s="23"/>
      <c r="Q2151" s="23"/>
      <c r="R2151" s="23"/>
      <c r="S2151" s="22"/>
      <c r="T2151" s="22" t="s">
        <v>83</v>
      </c>
      <c r="U2151" s="23"/>
      <c r="V2151" s="23"/>
      <c r="W2151" s="23"/>
      <c r="X2151" s="23"/>
      <c r="Y2151" s="24" t="s">
        <v>84</v>
      </c>
      <c r="Z2151" s="23"/>
      <c r="AA2151" s="23"/>
      <c r="AB2151" s="23"/>
      <c r="AC2151" s="24" t="s">
        <v>85</v>
      </c>
      <c r="AD2151" s="22"/>
      <c r="AE2151" s="22"/>
      <c r="AF2151" s="22"/>
      <c r="AG2151" s="22"/>
      <c r="AH2151" s="23"/>
      <c r="AI2151" s="24" t="s">
        <v>86</v>
      </c>
      <c r="AJ2151" s="23"/>
      <c r="AK2151" s="23"/>
      <c r="AL2151" s="22"/>
    </row>
    <row r="2152" spans="2:46" ht="18.649999999999999" customHeight="1" thickBot="1">
      <c r="B2152" s="11"/>
      <c r="D2152" s="217" t="s">
        <v>55</v>
      </c>
      <c r="E2152" s="218"/>
      <c r="F2152" s="219" t="s">
        <v>56</v>
      </c>
      <c r="G2152" s="220"/>
      <c r="H2152" s="204"/>
      <c r="I2152" s="217" t="s">
        <v>87</v>
      </c>
      <c r="J2152" s="218"/>
      <c r="K2152" s="219" t="s">
        <v>88</v>
      </c>
      <c r="L2152" s="220"/>
      <c r="M2152" s="23"/>
      <c r="N2152" s="213" t="s">
        <v>57</v>
      </c>
      <c r="O2152" s="214"/>
      <c r="P2152" s="215" t="s">
        <v>58</v>
      </c>
      <c r="Q2152" s="216"/>
      <c r="R2152" s="23"/>
      <c r="S2152" s="217" t="s">
        <v>59</v>
      </c>
      <c r="T2152" s="218"/>
      <c r="U2152" s="219" t="s">
        <v>60</v>
      </c>
      <c r="V2152" s="220"/>
      <c r="W2152" s="22"/>
      <c r="X2152" s="213" t="s">
        <v>61</v>
      </c>
      <c r="Y2152" s="214"/>
      <c r="Z2152" s="215" t="s">
        <v>62</v>
      </c>
      <c r="AA2152" s="216"/>
      <c r="AB2152" s="22"/>
      <c r="AC2152" s="217" t="s">
        <v>63</v>
      </c>
      <c r="AD2152" s="218"/>
      <c r="AE2152" s="219" t="s">
        <v>89</v>
      </c>
      <c r="AF2152" s="220"/>
      <c r="AG2152" s="22"/>
      <c r="AH2152" s="213" t="s">
        <v>64</v>
      </c>
      <c r="AI2152" s="214"/>
      <c r="AJ2152" s="215" t="s">
        <v>65</v>
      </c>
      <c r="AK2152" s="216"/>
      <c r="AL2152" s="22"/>
      <c r="AM2152" s="25" t="s">
        <v>2</v>
      </c>
      <c r="AO2152" s="132" t="s">
        <v>41</v>
      </c>
      <c r="AQ2152" s="32"/>
      <c r="AR2152" s="32"/>
      <c r="AS2152" s="32"/>
      <c r="AT2152" s="32"/>
    </row>
    <row r="2153" spans="2:46" ht="18.649999999999999" customHeight="1" thickTop="1" thickBot="1">
      <c r="B2153" s="36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9">
        <f t="shared" ref="L2153" si="9741">IF(0=(1-$J$9*$K$9*$B2153^2),10^14,$B2153*$K$9/(1-$J$9*$K$9*$B2153^2))</f>
        <v>-0.58323631827443934</v>
      </c>
      <c r="N2153" s="1">
        <f t="shared" ref="N2153" si="9742">D2153*I2153+F2153*I2156-E2153*J2153-G2153*J2156</f>
        <v>1</v>
      </c>
      <c r="O2153" s="9">
        <f t="shared" ref="O2153" si="9743">(D2153*J2153+E2153*I2153+F2153*J2156+G2153*I2156)</f>
        <v>0</v>
      </c>
      <c r="P2153" s="2">
        <f t="shared" ref="P2153" si="9744">D2153*K2153+F2153*K2156-E2153*L2153-G2153*L2156</f>
        <v>0</v>
      </c>
      <c r="Q2153" s="8">
        <f t="shared" ref="Q2153" si="9745">(D2153*L2153+E2153*K2153+F2153*L2156+G2153*K2156)</f>
        <v>-0.58323631827443934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9746">N2153*S2153+P2153*S2156-O2153*T2153-Q2153*T2156</f>
        <v>5.344659379528756</v>
      </c>
      <c r="Y2153" s="9">
        <f t="shared" ref="Y2153" si="9747">(N2153*T2153+O2153*S2153+P2153*T2156+Q2153*S2156)</f>
        <v>0</v>
      </c>
      <c r="Z2153" s="2">
        <f t="shared" ref="Z2153" si="9748">N2153*U2153+P2153*U2156-O2153*V2153-Q2153*V2156</f>
        <v>0</v>
      </c>
      <c r="AA2153" s="8">
        <f t="shared" ref="AA2153" si="9749">(N2153*V2153+O2153*U2153+P2153*V2156+Q2153*U2156)</f>
        <v>-0.58323631827443934</v>
      </c>
      <c r="AB2153" s="22"/>
      <c r="AC2153" s="1">
        <v>1</v>
      </c>
      <c r="AD2153" s="9">
        <v>0</v>
      </c>
      <c r="AE2153" s="2">
        <v>0</v>
      </c>
      <c r="AF2153" s="9">
        <f t="shared" ref="AF2153" si="9750">$B2153*$AE$9</f>
        <v>4.9938504000000004</v>
      </c>
      <c r="AH2153" s="1">
        <f t="shared" ref="AH2153" si="9751">X2153*AC2153+Z2153*AC2156-Y2153*AD2153-AA2153*AD2156</f>
        <v>5.344659379528756</v>
      </c>
      <c r="AI2153" s="9">
        <f t="shared" ref="AI2153" si="9752">(X2153*AD2153+Y2153*AC2153+Z2153*AD2156+AA2153*AC2156)</f>
        <v>0</v>
      </c>
      <c r="AJ2153" s="2">
        <f t="shared" ref="AJ2153" si="9753">X2153*AE2153+Z2153*AE2156-Y2153*AF2153-AA2153*AF2156</f>
        <v>0</v>
      </c>
      <c r="AK2153" s="8">
        <f t="shared" ref="AK2153" si="9754">(X2153*AF2153+Y2153*AE2153+Z2153*AF2156+AA2153*AE2156)</f>
        <v>26.107193062048992</v>
      </c>
      <c r="AM2153" s="26">
        <f t="shared" ref="AM2153" si="9755">20*LOG((2*$AH$9)/(($AH$9*AH2153+AJ2153+$AH$9*AH2156+AJ2156)^2+($AH$9*AI2153+AK2153+$AH$9*AI2156+AK2156)^2)^0.5)</f>
        <v>-36.436722435236803</v>
      </c>
      <c r="AO2153" s="133">
        <f t="shared" ref="AO2153" si="9756">((AI2153^2+AJ2153^2+AK2153^2+AL2153^2)/(AI2156^2+AJ2156^2+AK2156^2+AL2156^2))^0.5</f>
        <v>0.20084387842321086</v>
      </c>
      <c r="AP2153" s="13"/>
      <c r="AQ2153" s="32"/>
      <c r="AR2153" s="32"/>
      <c r="AS2153" s="32"/>
      <c r="AT2153" s="32"/>
    </row>
    <row r="2154" spans="2:46" ht="18.649999999999999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O2154" s="134"/>
      <c r="AP2154" s="33"/>
      <c r="AQ2154" s="32"/>
      <c r="AR2154" s="32"/>
      <c r="AS2154" s="32"/>
      <c r="AT2154" s="32"/>
    </row>
    <row r="2155" spans="2:46" ht="18.649999999999999" customHeight="1" thickBot="1">
      <c r="D2155" s="209" t="s">
        <v>66</v>
      </c>
      <c r="E2155" s="210"/>
      <c r="F2155" s="211" t="s">
        <v>67</v>
      </c>
      <c r="G2155" s="212"/>
      <c r="H2155" s="204"/>
      <c r="I2155" s="209" t="s">
        <v>68</v>
      </c>
      <c r="J2155" s="210"/>
      <c r="K2155" s="211" t="s">
        <v>69</v>
      </c>
      <c r="L2155" s="212"/>
      <c r="N2155" s="213" t="s">
        <v>70</v>
      </c>
      <c r="O2155" s="214"/>
      <c r="P2155" s="215" t="s">
        <v>71</v>
      </c>
      <c r="Q2155" s="216"/>
      <c r="S2155" s="209" t="s">
        <v>72</v>
      </c>
      <c r="T2155" s="210"/>
      <c r="U2155" s="211" t="s">
        <v>73</v>
      </c>
      <c r="V2155" s="212"/>
      <c r="W2155" s="22"/>
      <c r="X2155" s="213" t="s">
        <v>74</v>
      </c>
      <c r="Y2155" s="214"/>
      <c r="Z2155" s="215" t="s">
        <v>75</v>
      </c>
      <c r="AA2155" s="216"/>
      <c r="AB2155" s="22"/>
      <c r="AC2155" s="209" t="s">
        <v>76</v>
      </c>
      <c r="AD2155" s="210"/>
      <c r="AE2155" s="211" t="s">
        <v>77</v>
      </c>
      <c r="AF2155" s="212"/>
      <c r="AG2155" s="22"/>
      <c r="AH2155" s="213" t="s">
        <v>78</v>
      </c>
      <c r="AI2155" s="214"/>
      <c r="AJ2155" s="215" t="s">
        <v>79</v>
      </c>
      <c r="AK2155" s="216"/>
      <c r="AL2155" s="22"/>
      <c r="AM2155" s="44" t="s">
        <v>6</v>
      </c>
      <c r="AO2155" s="135" t="s">
        <v>42</v>
      </c>
      <c r="AP2155" s="33"/>
      <c r="AQ2155" s="32"/>
      <c r="AR2155" s="32"/>
      <c r="AS2155" s="32"/>
      <c r="AT2155" s="32"/>
    </row>
    <row r="2156" spans="2:46" ht="18.649999999999999" customHeight="1" thickTop="1" thickBot="1">
      <c r="D2156" s="1">
        <v>0</v>
      </c>
      <c r="E2156" s="8">
        <f t="shared" ref="E2156" si="9757">$E$9*$B2153</f>
        <v>3.4909336000000004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9758">D2156*I2153+F2156*I2156-E2156*J2153-G2156*J2156</f>
        <v>0</v>
      </c>
      <c r="O2156" s="9">
        <f t="shared" ref="O2156" si="9759">(D2156*J2153+E2156*I2153+F2156*J2156+G2156*I2156)</f>
        <v>3.4909336000000004</v>
      </c>
      <c r="P2156" s="2">
        <f t="shared" ref="P2156" si="9760">D2156*K2153+F2156*K2156-E2156*L2153-G2156*L2156</f>
        <v>3.0360392602045345</v>
      </c>
      <c r="Q2156" s="8">
        <f t="shared" ref="Q2156" si="9761">(D2156*L2153+E2156*K2153+F2156*L2156+G2156*K2156)</f>
        <v>0</v>
      </c>
      <c r="S2156" s="1">
        <v>0</v>
      </c>
      <c r="T2156" s="8">
        <f t="shared" ref="T2156" si="9762">$T$9*$B2153</f>
        <v>7.4492263999999997</v>
      </c>
      <c r="U2156" s="2">
        <v>1</v>
      </c>
      <c r="V2156" s="8">
        <v>0</v>
      </c>
      <c r="X2156" s="1">
        <f t="shared" ref="X2156" si="9763">N2156*S2153+P2156*S2156-O2156*T2153-Q2156*T2156</f>
        <v>0</v>
      </c>
      <c r="Y2156" s="9">
        <f t="shared" ref="Y2156" si="9764">(N2156*T2153+O2156*S2153+P2156*T2156+Q2156*S2156)</f>
        <v>26.10707740855209</v>
      </c>
      <c r="Z2156" s="2">
        <f t="shared" ref="Z2156" si="9765">N2156*U2153+P2156*U2156-O2156*V2153-Q2156*V2156</f>
        <v>3.0360392602045345</v>
      </c>
      <c r="AA2156" s="8">
        <f t="shared" ref="AA2156" si="9766">(N2156*V2153+O2156*U2153+P2156*V2156+Q2156*U2156)</f>
        <v>0</v>
      </c>
      <c r="AB2156" s="22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9767">X2156*AC2153+Z2156*AC2156-Y2156*AD2153-AA2156*AD2156</f>
        <v>0</v>
      </c>
      <c r="AI2156" s="9">
        <f t="shared" ref="AI2156" si="9768">(X2156*AD2153+Y2156*AC2153+Z2156*AD2156+AA2156*AC2156)</f>
        <v>26.10707740855209</v>
      </c>
      <c r="AJ2156" s="2">
        <f t="shared" ref="AJ2156" si="9769">X2156*AE2153+Z2156*AE2156-Y2156*AF2153-AA2156*AF2156</f>
        <v>-127.3387996993243</v>
      </c>
      <c r="AK2156" s="8">
        <f t="shared" ref="AK2156" si="9770">(X2156*AF2153+Y2156*AE2153+Z2156*AF2156+AA2156*AE2156)</f>
        <v>0</v>
      </c>
      <c r="AM2156" s="45">
        <f t="shared" ref="AM2156" si="9771">(180/PI())*ATAN(-1*(($AH$9*AJ2153+AL2153+$AH$9*AJ2156+AL2156)/($AH$9*AI2153+AK2153+$AH$9*AI2156+AK2156)))</f>
        <v>67.70430522070977</v>
      </c>
      <c r="AO2156" s="206">
        <f t="shared" ref="AO2156" si="9772">20*LOG(((($AH$9*AH2153+AJ2153-$AH$9*AH2156-AJ2156)^2+($AH$9*AI2153+AK2153-$AH$9*AI2156-AK2156)^2)/(($AH$9*AH2153+AJ2153+$AH$9*AH2156+AJ2156)^2+($AH$9*AI2153+AK2153+$AH$9*AI2156+AK2156)^2))^0.5)</f>
        <v>-9.8664608999285896E-4</v>
      </c>
      <c r="AP2156" s="33"/>
      <c r="AQ2156" s="32"/>
      <c r="AR2156" s="32"/>
      <c r="AS2156" s="32"/>
      <c r="AT2156" s="32"/>
    </row>
    <row r="2157" spans="2:46" ht="18.649999999999999" customHeight="1">
      <c r="AO2157" s="33"/>
      <c r="AP2157" s="33"/>
    </row>
    <row r="2158" spans="2:46" ht="18.649999999999999" customHeight="1" thickBot="1">
      <c r="D2158" s="22" t="s">
        <v>80</v>
      </c>
      <c r="E2158" s="22"/>
      <c r="F2158" s="22"/>
      <c r="G2158" s="22"/>
      <c r="H2158" s="22"/>
      <c r="I2158" s="22" t="s">
        <v>81</v>
      </c>
      <c r="J2158" s="22"/>
      <c r="K2158" s="22"/>
      <c r="L2158" s="22"/>
      <c r="M2158" s="23"/>
      <c r="N2158" s="23"/>
      <c r="O2158" s="24" t="s">
        <v>82</v>
      </c>
      <c r="P2158" s="23"/>
      <c r="Q2158" s="23"/>
      <c r="R2158" s="23"/>
      <c r="S2158" s="22"/>
      <c r="T2158" s="22" t="s">
        <v>83</v>
      </c>
      <c r="U2158" s="23"/>
      <c r="V2158" s="23"/>
      <c r="W2158" s="23"/>
      <c r="X2158" s="23"/>
      <c r="Y2158" s="24" t="s">
        <v>84</v>
      </c>
      <c r="Z2158" s="23"/>
      <c r="AA2158" s="23"/>
      <c r="AB2158" s="23"/>
      <c r="AC2158" s="24" t="s">
        <v>85</v>
      </c>
      <c r="AD2158" s="22"/>
      <c r="AE2158" s="22"/>
      <c r="AF2158" s="22"/>
      <c r="AG2158" s="22"/>
      <c r="AH2158" s="23"/>
      <c r="AI2158" s="24" t="s">
        <v>86</v>
      </c>
      <c r="AJ2158" s="23"/>
      <c r="AK2158" s="23"/>
      <c r="AL2158" s="22"/>
    </row>
    <row r="2159" spans="2:46" ht="18.649999999999999" customHeight="1" thickBot="1">
      <c r="B2159" s="11"/>
      <c r="D2159" s="217" t="s">
        <v>55</v>
      </c>
      <c r="E2159" s="218"/>
      <c r="F2159" s="219" t="s">
        <v>56</v>
      </c>
      <c r="G2159" s="220"/>
      <c r="H2159" s="204"/>
      <c r="I2159" s="217" t="s">
        <v>87</v>
      </c>
      <c r="J2159" s="218"/>
      <c r="K2159" s="219" t="s">
        <v>88</v>
      </c>
      <c r="L2159" s="220"/>
      <c r="M2159" s="23"/>
      <c r="N2159" s="213" t="s">
        <v>57</v>
      </c>
      <c r="O2159" s="214"/>
      <c r="P2159" s="215" t="s">
        <v>58</v>
      </c>
      <c r="Q2159" s="216"/>
      <c r="R2159" s="23"/>
      <c r="S2159" s="217" t="s">
        <v>59</v>
      </c>
      <c r="T2159" s="218"/>
      <c r="U2159" s="219" t="s">
        <v>60</v>
      </c>
      <c r="V2159" s="220"/>
      <c r="W2159" s="22"/>
      <c r="X2159" s="213" t="s">
        <v>61</v>
      </c>
      <c r="Y2159" s="214"/>
      <c r="Z2159" s="215" t="s">
        <v>62</v>
      </c>
      <c r="AA2159" s="216"/>
      <c r="AB2159" s="22"/>
      <c r="AC2159" s="217" t="s">
        <v>63</v>
      </c>
      <c r="AD2159" s="218"/>
      <c r="AE2159" s="219" t="s">
        <v>89</v>
      </c>
      <c r="AF2159" s="220"/>
      <c r="AG2159" s="22"/>
      <c r="AH2159" s="213" t="s">
        <v>64</v>
      </c>
      <c r="AI2159" s="214"/>
      <c r="AJ2159" s="215" t="s">
        <v>65</v>
      </c>
      <c r="AK2159" s="216"/>
      <c r="AL2159" s="22"/>
      <c r="AM2159" s="25" t="s">
        <v>2</v>
      </c>
      <c r="AO2159" s="132" t="s">
        <v>41</v>
      </c>
      <c r="AQ2159" s="32"/>
      <c r="AR2159" s="32"/>
      <c r="AS2159" s="32"/>
      <c r="AT2159" s="32"/>
    </row>
    <row r="2160" spans="2:46" ht="18.649999999999999" customHeight="1" thickTop="1" thickBot="1">
      <c r="B2160" s="36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9">
        <f t="shared" ref="L2160" si="9773">IF(0=(1-$J$9*$K$9*$B2160^2),10^14,$B2160*$K$9/(1-$J$9*$K$9*$B2160^2))</f>
        <v>-0.58098058557039556</v>
      </c>
      <c r="N2160" s="1">
        <f t="shared" ref="N2160" si="9774">D2160*I2160+F2160*I2163-E2160*J2160-G2160*J2163</f>
        <v>1</v>
      </c>
      <c r="O2160" s="9">
        <f t="shared" ref="O2160" si="9775">(D2160*J2160+E2160*I2160+F2160*J2163+G2160*I2163)</f>
        <v>0</v>
      </c>
      <c r="P2160" s="2">
        <f t="shared" ref="P2160" si="9776">D2160*K2160+F2160*K2163-E2160*L2160-G2160*L2163</f>
        <v>0</v>
      </c>
      <c r="Q2160" s="8">
        <f t="shared" ref="Q2160" si="9777">(D2160*L2160+E2160*K2160+F2160*L2163+G2160*K2163)</f>
        <v>-0.58098058557039556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9778">N2160*S2160+P2160*S2163-O2160*T2160-Q2160*T2163</f>
        <v>5.3419073961649381</v>
      </c>
      <c r="Y2160" s="9">
        <f t="shared" ref="Y2160" si="9779">(N2160*T2160+O2160*S2160+P2160*T2163+Q2160*S2163)</f>
        <v>0</v>
      </c>
      <c r="Z2160" s="2">
        <f t="shared" ref="Z2160" si="9780">N2160*U2160+P2160*U2163-O2160*V2160-Q2160*V2163</f>
        <v>0</v>
      </c>
      <c r="AA2160" s="8">
        <f t="shared" ref="AA2160" si="9781">(N2160*V2160+O2160*U2160+P2160*V2163+Q2160*U2163)</f>
        <v>-0.58098058557039556</v>
      </c>
      <c r="AB2160" s="22"/>
      <c r="AC2160" s="1">
        <v>1</v>
      </c>
      <c r="AD2160" s="9">
        <v>0</v>
      </c>
      <c r="AE2160" s="2">
        <v>0</v>
      </c>
      <c r="AF2160" s="9">
        <f t="shared" ref="AF2160" si="9782">$B2160*$AE$9</f>
        <v>5.0100641999999995</v>
      </c>
      <c r="AH2160" s="1">
        <f t="shared" ref="AH2160" si="9783">X2160*AC2160+Z2160*AC2163-Y2160*AD2160-AA2160*AD2163</f>
        <v>5.3419073961649381</v>
      </c>
      <c r="AI2160" s="9">
        <f t="shared" ref="AI2160" si="9784">(X2160*AD2160+Y2160*AC2160+Z2160*AD2163+AA2160*AC2163)</f>
        <v>0</v>
      </c>
      <c r="AJ2160" s="2">
        <f t="shared" ref="AJ2160" si="9785">X2160*AE2160+Z2160*AE2163-Y2160*AF2160-AA2160*AF2163</f>
        <v>0</v>
      </c>
      <c r="AK2160" s="8">
        <f t="shared" ref="AK2160" si="9786">(X2160*AF2160+Y2160*AE2160+Z2160*AF2163+AA2160*AE2163)</f>
        <v>26.182318419670779</v>
      </c>
      <c r="AM2160" s="26">
        <f t="shared" ref="AM2160" si="9787">20*LOG((2*$AH$9)/(($AH$9*AH2160+AJ2160+$AH$9*AH2163+AJ2163)^2+($AH$9*AI2160+AK2160+$AH$9*AI2163+AK2163)^2)^0.5)</f>
        <v>-36.488807797363513</v>
      </c>
      <c r="AO2160" s="133">
        <f t="shared" ref="AO2160" si="9788">((AI2160^2+AJ2160^2+AK2160^2+AL2160^2)/(AI2163^2+AJ2163^2+AK2163^2+AL2163^2))^0.5</f>
        <v>0.20019012942037803</v>
      </c>
      <c r="AP2160" s="13"/>
      <c r="AQ2160" s="32"/>
      <c r="AR2160" s="32"/>
      <c r="AS2160" s="32"/>
      <c r="AT2160" s="32"/>
    </row>
    <row r="2161" spans="2:46" ht="18.649999999999999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O2161" s="134"/>
      <c r="AP2161" s="33"/>
      <c r="AQ2161" s="32"/>
      <c r="AR2161" s="32"/>
      <c r="AS2161" s="32"/>
      <c r="AT2161" s="32"/>
    </row>
    <row r="2162" spans="2:46" ht="18.649999999999999" customHeight="1" thickBot="1">
      <c r="D2162" s="209" t="s">
        <v>66</v>
      </c>
      <c r="E2162" s="210"/>
      <c r="F2162" s="211" t="s">
        <v>67</v>
      </c>
      <c r="G2162" s="212"/>
      <c r="H2162" s="204"/>
      <c r="I2162" s="209" t="s">
        <v>68</v>
      </c>
      <c r="J2162" s="210"/>
      <c r="K2162" s="211" t="s">
        <v>69</v>
      </c>
      <c r="L2162" s="212"/>
      <c r="N2162" s="213" t="s">
        <v>70</v>
      </c>
      <c r="O2162" s="214"/>
      <c r="P2162" s="215" t="s">
        <v>71</v>
      </c>
      <c r="Q2162" s="216"/>
      <c r="S2162" s="209" t="s">
        <v>72</v>
      </c>
      <c r="T2162" s="210"/>
      <c r="U2162" s="211" t="s">
        <v>73</v>
      </c>
      <c r="V2162" s="212"/>
      <c r="W2162" s="22"/>
      <c r="X2162" s="213" t="s">
        <v>74</v>
      </c>
      <c r="Y2162" s="214"/>
      <c r="Z2162" s="215" t="s">
        <v>75</v>
      </c>
      <c r="AA2162" s="216"/>
      <c r="AB2162" s="22"/>
      <c r="AC2162" s="209" t="s">
        <v>76</v>
      </c>
      <c r="AD2162" s="210"/>
      <c r="AE2162" s="211" t="s">
        <v>77</v>
      </c>
      <c r="AF2162" s="212"/>
      <c r="AG2162" s="22"/>
      <c r="AH2162" s="213" t="s">
        <v>78</v>
      </c>
      <c r="AI2162" s="214"/>
      <c r="AJ2162" s="215" t="s">
        <v>79</v>
      </c>
      <c r="AK2162" s="216"/>
      <c r="AL2162" s="22"/>
      <c r="AM2162" s="44" t="s">
        <v>6</v>
      </c>
      <c r="AO2162" s="135" t="s">
        <v>42</v>
      </c>
      <c r="AP2162" s="33"/>
      <c r="AQ2162" s="32"/>
      <c r="AR2162" s="32"/>
      <c r="AS2162" s="32"/>
      <c r="AT2162" s="32"/>
    </row>
    <row r="2163" spans="2:46" ht="18.649999999999999" customHeight="1" thickTop="1" thickBot="1">
      <c r="D2163" s="1">
        <v>0</v>
      </c>
      <c r="E2163" s="8">
        <f t="shared" ref="E2163" si="9789">$E$9*$B2160</f>
        <v>3.5022678000000003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9790">D2163*I2160+F2163*I2163-E2163*J2160-G2163*J2163</f>
        <v>0</v>
      </c>
      <c r="O2163" s="9">
        <f t="shared" ref="O2163" si="9791">(D2163*J2160+E2163*I2160+F2163*J2163+G2163*I2163)</f>
        <v>3.5022678000000003</v>
      </c>
      <c r="P2163" s="2">
        <f t="shared" ref="P2163" si="9792">D2163*K2160+F2163*K2163-E2163*L2160-G2163*L2163</f>
        <v>3.0347495972683411</v>
      </c>
      <c r="Q2163" s="8">
        <f t="shared" ref="Q2163" si="9793">(D2163*L2160+E2163*K2160+F2163*L2163+G2163*K2163)</f>
        <v>0</v>
      </c>
      <c r="S2163" s="1">
        <v>0</v>
      </c>
      <c r="T2163" s="8">
        <f t="shared" ref="T2163" si="9794">$T$9*$B2160</f>
        <v>7.4734121999999994</v>
      </c>
      <c r="U2163" s="2">
        <v>1</v>
      </c>
      <c r="V2163" s="8">
        <v>0</v>
      </c>
      <c r="X2163" s="1">
        <f t="shared" ref="X2163" si="9795">N2163*S2160+P2163*S2163-O2163*T2160-Q2163*T2163</f>
        <v>0</v>
      </c>
      <c r="Y2163" s="9">
        <f t="shared" ref="Y2163" si="9796">(N2163*T2160+O2163*S2160+P2163*T2163+Q2163*S2163)</f>
        <v>26.182202464170302</v>
      </c>
      <c r="Z2163" s="2">
        <f t="shared" ref="Z2163" si="9797">N2163*U2160+P2163*U2163-O2163*V2160-Q2163*V2163</f>
        <v>3.0347495972683411</v>
      </c>
      <c r="AA2163" s="8">
        <f t="shared" ref="AA2163" si="9798">(N2163*V2160+O2163*U2160+P2163*V2163+Q2163*U2163)</f>
        <v>0</v>
      </c>
      <c r="AB2163" s="22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9799">X2163*AC2160+Z2163*AC2163-Y2163*AD2160-AA2163*AD2163</f>
        <v>0</v>
      </c>
      <c r="AI2163" s="9">
        <f t="shared" ref="AI2163" si="9800">(X2163*AD2160+Y2163*AC2160+Z2163*AD2163+AA2163*AC2163)</f>
        <v>26.182202464170302</v>
      </c>
      <c r="AJ2163" s="2">
        <f t="shared" ref="AJ2163" si="9801">X2163*AE2160+Z2163*AE2163-Y2163*AF2160-AA2163*AF2163</f>
        <v>-128.13976564562307</v>
      </c>
      <c r="AK2163" s="8">
        <f t="shared" ref="AK2163" si="9802">(X2163*AF2160+Y2163*AE2160+Z2163*AF2163+AA2163*AE2163)</f>
        <v>0</v>
      </c>
      <c r="AM2163" s="45">
        <f t="shared" ref="AM2163" si="9803">(180/PI())*ATAN(-1*(($AH$9*AJ2160+AL2160+$AH$9*AJ2163+AL2163)/($AH$9*AI2160+AK2160+$AH$9*AI2163+AK2163)))</f>
        <v>67.772541455265667</v>
      </c>
      <c r="AO2163" s="206">
        <f t="shared" ref="AO2163" si="9804">20*LOG(((($AH$9*AH2160+AJ2160-$AH$9*AH2163-AJ2163)^2+($AH$9*AI2160+AK2160-$AH$9*AI2163-AK2163)^2)/(($AH$9*AH2160+AJ2160+$AH$9*AH2163+AJ2163)^2+($AH$9*AI2160+AK2160+$AH$9*AI2163+AK2163)^2))^0.5)</f>
        <v>-9.7488250064106912E-4</v>
      </c>
      <c r="AP2163" s="33"/>
      <c r="AQ2163" s="32"/>
      <c r="AR2163" s="32"/>
      <c r="AS2163" s="32"/>
      <c r="AT2163" s="32"/>
    </row>
    <row r="2164" spans="2:46" ht="18.649999999999999" customHeight="1">
      <c r="AO2164" s="33"/>
      <c r="AP2164" s="33"/>
    </row>
    <row r="2165" spans="2:46" ht="18.649999999999999" customHeight="1" thickBot="1">
      <c r="D2165" s="22" t="s">
        <v>80</v>
      </c>
      <c r="E2165" s="22"/>
      <c r="F2165" s="22"/>
      <c r="G2165" s="22"/>
      <c r="H2165" s="22"/>
      <c r="I2165" s="22" t="s">
        <v>81</v>
      </c>
      <c r="J2165" s="22"/>
      <c r="K2165" s="22"/>
      <c r="L2165" s="22"/>
      <c r="M2165" s="23"/>
      <c r="N2165" s="23"/>
      <c r="O2165" s="24" t="s">
        <v>82</v>
      </c>
      <c r="P2165" s="23"/>
      <c r="Q2165" s="23"/>
      <c r="R2165" s="23"/>
      <c r="S2165" s="22"/>
      <c r="T2165" s="22" t="s">
        <v>83</v>
      </c>
      <c r="U2165" s="23"/>
      <c r="V2165" s="23"/>
      <c r="W2165" s="23"/>
      <c r="X2165" s="23"/>
      <c r="Y2165" s="24" t="s">
        <v>84</v>
      </c>
      <c r="Z2165" s="23"/>
      <c r="AA2165" s="23"/>
      <c r="AB2165" s="23"/>
      <c r="AC2165" s="24" t="s">
        <v>85</v>
      </c>
      <c r="AD2165" s="22"/>
      <c r="AE2165" s="22"/>
      <c r="AF2165" s="22"/>
      <c r="AG2165" s="22"/>
      <c r="AH2165" s="23"/>
      <c r="AI2165" s="24" t="s">
        <v>86</v>
      </c>
      <c r="AJ2165" s="23"/>
      <c r="AK2165" s="23"/>
      <c r="AL2165" s="22"/>
    </row>
    <row r="2166" spans="2:46" ht="18.649999999999999" customHeight="1" thickBot="1">
      <c r="B2166" s="11"/>
      <c r="D2166" s="217" t="s">
        <v>55</v>
      </c>
      <c r="E2166" s="218"/>
      <c r="F2166" s="219" t="s">
        <v>56</v>
      </c>
      <c r="G2166" s="220"/>
      <c r="H2166" s="204"/>
      <c r="I2166" s="217" t="s">
        <v>87</v>
      </c>
      <c r="J2166" s="218"/>
      <c r="K2166" s="219" t="s">
        <v>88</v>
      </c>
      <c r="L2166" s="220"/>
      <c r="M2166" s="23"/>
      <c r="N2166" s="213" t="s">
        <v>57</v>
      </c>
      <c r="O2166" s="214"/>
      <c r="P2166" s="215" t="s">
        <v>58</v>
      </c>
      <c r="Q2166" s="216"/>
      <c r="R2166" s="23"/>
      <c r="S2166" s="217" t="s">
        <v>59</v>
      </c>
      <c r="T2166" s="218"/>
      <c r="U2166" s="219" t="s">
        <v>60</v>
      </c>
      <c r="V2166" s="220"/>
      <c r="W2166" s="22"/>
      <c r="X2166" s="213" t="s">
        <v>61</v>
      </c>
      <c r="Y2166" s="214"/>
      <c r="Z2166" s="215" t="s">
        <v>62</v>
      </c>
      <c r="AA2166" s="216"/>
      <c r="AB2166" s="22"/>
      <c r="AC2166" s="217" t="s">
        <v>63</v>
      </c>
      <c r="AD2166" s="218"/>
      <c r="AE2166" s="219" t="s">
        <v>89</v>
      </c>
      <c r="AF2166" s="220"/>
      <c r="AG2166" s="22"/>
      <c r="AH2166" s="213" t="s">
        <v>64</v>
      </c>
      <c r="AI2166" s="214"/>
      <c r="AJ2166" s="215" t="s">
        <v>65</v>
      </c>
      <c r="AK2166" s="216"/>
      <c r="AL2166" s="22"/>
      <c r="AM2166" s="25" t="s">
        <v>2</v>
      </c>
      <c r="AO2166" s="132" t="s">
        <v>41</v>
      </c>
      <c r="AQ2166" s="32"/>
      <c r="AR2166" s="32"/>
      <c r="AS2166" s="32"/>
      <c r="AT2166" s="32"/>
    </row>
    <row r="2167" spans="2:46" ht="18.649999999999999" customHeight="1" thickTop="1" thickBot="1">
      <c r="B2167" s="36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9">
        <f t="shared" ref="L2167" si="9805">IF(0=(1-$J$9*$K$9*$B2167^2),10^14,$B2167*$K$9/(1-$J$9*$K$9*$B2167^2))</f>
        <v>-0.578743410317759</v>
      </c>
      <c r="N2167" s="1">
        <f t="shared" ref="N2167" si="9806">D2167*I2167+F2167*I2170-E2167*J2167-G2167*J2170</f>
        <v>1</v>
      </c>
      <c r="O2167" s="9">
        <f t="shared" ref="O2167" si="9807">(D2167*J2167+E2167*I2167+F2167*J2170+G2167*I2170)</f>
        <v>0</v>
      </c>
      <c r="P2167" s="2">
        <f t="shared" ref="P2167" si="9808">D2167*K2167+F2167*K2170-E2167*L2167-G2167*L2170</f>
        <v>0</v>
      </c>
      <c r="Q2167" s="8">
        <f t="shared" ref="Q2167" si="9809">(D2167*L2167+E2167*K2167+F2167*L2170+G2167*K2170)</f>
        <v>-0.578743410317759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9810">N2167*S2167+P2167*S2170-O2167*T2167-Q2167*T2170</f>
        <v>5.3391854357116095</v>
      </c>
      <c r="Y2167" s="9">
        <f t="shared" ref="Y2167" si="9811">(N2167*T2167+O2167*S2167+P2167*T2170+Q2167*S2170)</f>
        <v>0</v>
      </c>
      <c r="Z2167" s="2">
        <f t="shared" ref="Z2167" si="9812">N2167*U2167+P2167*U2170-O2167*V2167-Q2167*V2170</f>
        <v>0</v>
      </c>
      <c r="AA2167" s="8">
        <f t="shared" ref="AA2167" si="9813">(N2167*V2167+O2167*U2167+P2167*V2170+Q2167*U2170)</f>
        <v>-0.578743410317759</v>
      </c>
      <c r="AB2167" s="22"/>
      <c r="AC2167" s="1">
        <v>1</v>
      </c>
      <c r="AD2167" s="9">
        <v>0</v>
      </c>
      <c r="AE2167" s="2">
        <v>0</v>
      </c>
      <c r="AF2167" s="9">
        <f t="shared" ref="AF2167" si="9814">$B2167*$AE$9</f>
        <v>5.0262780000000005</v>
      </c>
      <c r="AH2167" s="1">
        <f t="shared" ref="AH2167" si="9815">X2167*AC2167+Z2167*AC2170-Y2167*AD2167-AA2167*AD2170</f>
        <v>5.3391854357116095</v>
      </c>
      <c r="AI2167" s="9">
        <f t="shared" ref="AI2167" si="9816">(X2167*AD2167+Y2167*AC2167+Z2167*AD2170+AA2167*AC2170)</f>
        <v>0</v>
      </c>
      <c r="AJ2167" s="2">
        <f t="shared" ref="AJ2167" si="9817">X2167*AE2167+Z2167*AE2170-Y2167*AF2167-AA2167*AF2170</f>
        <v>0</v>
      </c>
      <c r="AK2167" s="8">
        <f t="shared" ref="AK2167" si="9818">(X2167*AF2167+Y2167*AE2167+Z2167*AF2170+AA2167*AE2170)</f>
        <v>26.25748688311992</v>
      </c>
      <c r="AM2167" s="26">
        <f t="shared" ref="AM2167" si="9819">20*LOG((2*$AH$9)/(($AH$9*AH2167+AJ2167+$AH$9*AH2170+AJ2170)^2+($AH$9*AI2167+AK2167+$AH$9*AI2170+AK2170)^2)^0.5)</f>
        <v>-36.540755344456997</v>
      </c>
      <c r="AO2167" s="133">
        <f t="shared" ref="AO2167" si="9820">((AI2167^2+AJ2167^2+AK2167^2+AL2167^2)/(AI2170^2+AJ2170^2+AK2170^2+AL2170^2))^0.5</f>
        <v>0.19954063353939056</v>
      </c>
      <c r="AP2167" s="13"/>
      <c r="AQ2167" s="32"/>
      <c r="AR2167" s="32"/>
      <c r="AS2167" s="32"/>
      <c r="AT2167" s="32"/>
    </row>
    <row r="2168" spans="2:46" ht="18.649999999999999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O2168" s="134"/>
      <c r="AP2168" s="33"/>
      <c r="AQ2168" s="32"/>
      <c r="AR2168" s="32"/>
      <c r="AS2168" s="32"/>
      <c r="AT2168" s="32"/>
    </row>
    <row r="2169" spans="2:46" ht="18.649999999999999" customHeight="1" thickBot="1">
      <c r="D2169" s="209" t="s">
        <v>66</v>
      </c>
      <c r="E2169" s="210"/>
      <c r="F2169" s="211" t="s">
        <v>67</v>
      </c>
      <c r="G2169" s="212"/>
      <c r="H2169" s="204"/>
      <c r="I2169" s="209" t="s">
        <v>68</v>
      </c>
      <c r="J2169" s="210"/>
      <c r="K2169" s="211" t="s">
        <v>69</v>
      </c>
      <c r="L2169" s="212"/>
      <c r="N2169" s="213" t="s">
        <v>70</v>
      </c>
      <c r="O2169" s="214"/>
      <c r="P2169" s="215" t="s">
        <v>71</v>
      </c>
      <c r="Q2169" s="216"/>
      <c r="S2169" s="209" t="s">
        <v>72</v>
      </c>
      <c r="T2169" s="210"/>
      <c r="U2169" s="211" t="s">
        <v>73</v>
      </c>
      <c r="V2169" s="212"/>
      <c r="W2169" s="22"/>
      <c r="X2169" s="213" t="s">
        <v>74</v>
      </c>
      <c r="Y2169" s="214"/>
      <c r="Z2169" s="215" t="s">
        <v>75</v>
      </c>
      <c r="AA2169" s="216"/>
      <c r="AB2169" s="22"/>
      <c r="AC2169" s="209" t="s">
        <v>76</v>
      </c>
      <c r="AD2169" s="210"/>
      <c r="AE2169" s="211" t="s">
        <v>77</v>
      </c>
      <c r="AF2169" s="212"/>
      <c r="AG2169" s="22"/>
      <c r="AH2169" s="213" t="s">
        <v>78</v>
      </c>
      <c r="AI2169" s="214"/>
      <c r="AJ2169" s="215" t="s">
        <v>79</v>
      </c>
      <c r="AK2169" s="216"/>
      <c r="AL2169" s="22"/>
      <c r="AM2169" s="44" t="s">
        <v>6</v>
      </c>
      <c r="AO2169" s="135" t="s">
        <v>42</v>
      </c>
      <c r="AP2169" s="33"/>
      <c r="AQ2169" s="32"/>
      <c r="AR2169" s="32"/>
      <c r="AS2169" s="32"/>
      <c r="AT2169" s="32"/>
    </row>
    <row r="2170" spans="2:46" ht="18.649999999999999" customHeight="1" thickTop="1" thickBot="1">
      <c r="D2170" s="1">
        <v>0</v>
      </c>
      <c r="E2170" s="8">
        <f t="shared" ref="E2170" si="9821">$E$9*$B2167</f>
        <v>3.5136020000000006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9822">D2170*I2167+F2170*I2170-E2170*J2167-G2170*J2170</f>
        <v>0</v>
      </c>
      <c r="O2170" s="9">
        <f t="shared" ref="O2170" si="9823">(D2170*J2167+E2170*I2167+F2170*J2170+G2170*I2170)</f>
        <v>3.5136020000000006</v>
      </c>
      <c r="P2170" s="2">
        <f t="shared" ref="P2170" si="9824">D2170*K2167+F2170*K2170-E2170*L2167-G2170*L2170</f>
        <v>3.0334740039792991</v>
      </c>
      <c r="Q2170" s="8">
        <f t="shared" ref="Q2170" si="9825">(D2170*L2167+E2170*K2167+F2170*L2170+G2170*K2170)</f>
        <v>0</v>
      </c>
      <c r="S2170" s="1">
        <v>0</v>
      </c>
      <c r="T2170" s="8">
        <f t="shared" ref="T2170" si="9826">$T$9*$B2167</f>
        <v>7.497598</v>
      </c>
      <c r="U2170" s="2">
        <v>1</v>
      </c>
      <c r="V2170" s="8">
        <v>0</v>
      </c>
      <c r="X2170" s="1">
        <f t="shared" ref="X2170" si="9827">N2170*S2167+P2170*S2170-O2170*T2167-Q2170*T2170</f>
        <v>0</v>
      </c>
      <c r="Y2170" s="9">
        <f t="shared" ref="Y2170" si="9828">(N2170*T2167+O2170*S2167+P2170*T2170+Q2170*S2170)</f>
        <v>26.257370625287187</v>
      </c>
      <c r="Z2170" s="2">
        <f t="shared" ref="Z2170" si="9829">N2170*U2167+P2170*U2170-O2170*V2167-Q2170*V2170</f>
        <v>3.0334740039792991</v>
      </c>
      <c r="AA2170" s="8">
        <f t="shared" ref="AA2170" si="9830">(N2170*V2167+O2170*U2167+P2170*V2170+Q2170*U2170)</f>
        <v>0</v>
      </c>
      <c r="AB2170" s="22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9831">X2170*AC2167+Z2170*AC2170-Y2170*AD2167-AA2170*AD2170</f>
        <v>0</v>
      </c>
      <c r="AI2170" s="9">
        <f t="shared" ref="AI2170" si="9832">(X2170*AD2167+Y2170*AC2167+Z2170*AD2170+AA2170*AC2170)</f>
        <v>26.257370625287187</v>
      </c>
      <c r="AJ2170" s="2">
        <f t="shared" ref="AJ2170" si="9833">X2170*AE2167+Z2170*AE2170-Y2170*AF2167-AA2170*AF2170</f>
        <v>-128.94337030774793</v>
      </c>
      <c r="AK2170" s="8">
        <f t="shared" ref="AK2170" si="9834">(X2170*AF2167+Y2170*AE2167+Z2170*AF2170+AA2170*AE2170)</f>
        <v>0</v>
      </c>
      <c r="AM2170" s="45">
        <f t="shared" ref="AM2170" si="9835">(180/PI())*ATAN(-1*(($AH$9*AJ2167+AL2167+$AH$9*AJ2170+AL2170)/($AH$9*AI2167+AK2167+$AH$9*AI2170+AK2170)))</f>
        <v>67.840371926599985</v>
      </c>
      <c r="AO2170" s="206">
        <f t="shared" ref="AO2170" si="9836">20*LOG(((($AH$9*AH2167+AJ2167-$AH$9*AH2170-AJ2170)^2+($AH$9*AI2167+AK2167-$AH$9*AI2170-AK2170)^2)/(($AH$9*AH2167+AJ2167+$AH$9*AH2170+AJ2170)^2+($AH$9*AI2167+AK2167+$AH$9*AI2170+AK2170)^2))^0.5)</f>
        <v>-9.6328975289156462E-4</v>
      </c>
      <c r="AP2170" s="33"/>
      <c r="AQ2170" s="32"/>
      <c r="AR2170" s="32"/>
      <c r="AS2170" s="32"/>
      <c r="AT2170" s="32"/>
    </row>
    <row r="2171" spans="2:46" ht="18.649999999999999" customHeight="1">
      <c r="AO2171" s="33"/>
      <c r="AP2171" s="33"/>
    </row>
    <row r="2172" spans="2:46" ht="18.649999999999999" customHeight="1" thickBot="1">
      <c r="D2172" s="22" t="s">
        <v>80</v>
      </c>
      <c r="E2172" s="22"/>
      <c r="F2172" s="22"/>
      <c r="G2172" s="22"/>
      <c r="H2172" s="22"/>
      <c r="I2172" s="22" t="s">
        <v>81</v>
      </c>
      <c r="J2172" s="22"/>
      <c r="K2172" s="22"/>
      <c r="L2172" s="22"/>
      <c r="M2172" s="23"/>
      <c r="N2172" s="23"/>
      <c r="O2172" s="24" t="s">
        <v>82</v>
      </c>
      <c r="P2172" s="23"/>
      <c r="Q2172" s="23"/>
      <c r="R2172" s="23"/>
      <c r="S2172" s="22"/>
      <c r="T2172" s="22" t="s">
        <v>83</v>
      </c>
      <c r="U2172" s="23"/>
      <c r="V2172" s="23"/>
      <c r="W2172" s="23"/>
      <c r="X2172" s="23"/>
      <c r="Y2172" s="24" t="s">
        <v>84</v>
      </c>
      <c r="Z2172" s="23"/>
      <c r="AA2172" s="23"/>
      <c r="AB2172" s="23"/>
      <c r="AC2172" s="24" t="s">
        <v>85</v>
      </c>
      <c r="AD2172" s="22"/>
      <c r="AE2172" s="22"/>
      <c r="AF2172" s="22"/>
      <c r="AG2172" s="22"/>
      <c r="AH2172" s="23"/>
      <c r="AI2172" s="24" t="s">
        <v>86</v>
      </c>
      <c r="AJ2172" s="23"/>
      <c r="AK2172" s="23"/>
      <c r="AL2172" s="22"/>
    </row>
    <row r="2173" spans="2:46" ht="18.649999999999999" customHeight="1" thickBot="1">
      <c r="B2173" s="11"/>
      <c r="D2173" s="217" t="s">
        <v>55</v>
      </c>
      <c r="E2173" s="218"/>
      <c r="F2173" s="219" t="s">
        <v>56</v>
      </c>
      <c r="G2173" s="220"/>
      <c r="H2173" s="204"/>
      <c r="I2173" s="217" t="s">
        <v>87</v>
      </c>
      <c r="J2173" s="218"/>
      <c r="K2173" s="219" t="s">
        <v>88</v>
      </c>
      <c r="L2173" s="220"/>
      <c r="M2173" s="23"/>
      <c r="N2173" s="213" t="s">
        <v>57</v>
      </c>
      <c r="O2173" s="214"/>
      <c r="P2173" s="215" t="s">
        <v>58</v>
      </c>
      <c r="Q2173" s="216"/>
      <c r="R2173" s="23"/>
      <c r="S2173" s="217" t="s">
        <v>59</v>
      </c>
      <c r="T2173" s="218"/>
      <c r="U2173" s="219" t="s">
        <v>60</v>
      </c>
      <c r="V2173" s="220"/>
      <c r="W2173" s="22"/>
      <c r="X2173" s="213" t="s">
        <v>61</v>
      </c>
      <c r="Y2173" s="214"/>
      <c r="Z2173" s="215" t="s">
        <v>62</v>
      </c>
      <c r="AA2173" s="216"/>
      <c r="AB2173" s="22"/>
      <c r="AC2173" s="217" t="s">
        <v>63</v>
      </c>
      <c r="AD2173" s="218"/>
      <c r="AE2173" s="219" t="s">
        <v>89</v>
      </c>
      <c r="AF2173" s="220"/>
      <c r="AG2173" s="22"/>
      <c r="AH2173" s="213" t="s">
        <v>64</v>
      </c>
      <c r="AI2173" s="214"/>
      <c r="AJ2173" s="215" t="s">
        <v>65</v>
      </c>
      <c r="AK2173" s="216"/>
      <c r="AL2173" s="22"/>
      <c r="AM2173" s="25" t="s">
        <v>2</v>
      </c>
      <c r="AO2173" s="132" t="s">
        <v>41</v>
      </c>
      <c r="AQ2173" s="32"/>
      <c r="AR2173" s="32"/>
      <c r="AS2173" s="32"/>
      <c r="AT2173" s="32"/>
    </row>
    <row r="2174" spans="2:46" ht="18.649999999999999" customHeight="1" thickTop="1" thickBot="1">
      <c r="B2174" s="36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9">
        <f t="shared" ref="L2174" si="9837">IF(0=(1-$J$9*$K$9*$B2174^2),10^14,$B2174*$K$9/(1-$J$9*$K$9*$B2174^2))</f>
        <v>-0.57652455411729397</v>
      </c>
      <c r="N2174" s="1">
        <f t="shared" ref="N2174" si="9838">D2174*I2174+F2174*I2177-E2174*J2174-G2174*J2177</f>
        <v>1</v>
      </c>
      <c r="O2174" s="9">
        <f t="shared" ref="O2174" si="9839">(D2174*J2174+E2174*I2174+F2174*J2177+G2174*I2177)</f>
        <v>0</v>
      </c>
      <c r="P2174" s="2">
        <f t="shared" ref="P2174" si="9840">D2174*K2174+F2174*K2177-E2174*L2174-G2174*L2177</f>
        <v>0</v>
      </c>
      <c r="Q2174" s="8">
        <f t="shared" ref="Q2174" si="9841">(D2174*L2174+E2174*K2174+F2174*L2177+G2174*K2177)</f>
        <v>-0.57652455411729397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9842">N2174*S2174+P2174*S2177-O2174*T2174-Q2174*T2177</f>
        <v>5.3364930514616846</v>
      </c>
      <c r="Y2174" s="9">
        <f t="shared" ref="Y2174" si="9843">(N2174*T2174+O2174*S2174+P2174*T2177+Q2174*S2177)</f>
        <v>0</v>
      </c>
      <c r="Z2174" s="2">
        <f t="shared" ref="Z2174" si="9844">N2174*U2174+P2174*U2177-O2174*V2174-Q2174*V2177</f>
        <v>0</v>
      </c>
      <c r="AA2174" s="8">
        <f t="shared" ref="AA2174" si="9845">(N2174*V2174+O2174*U2174+P2174*V2177+Q2174*U2177)</f>
        <v>-0.57652455411729397</v>
      </c>
      <c r="AB2174" s="22"/>
      <c r="AC2174" s="1">
        <v>1</v>
      </c>
      <c r="AD2174" s="9">
        <v>0</v>
      </c>
      <c r="AE2174" s="2">
        <v>0</v>
      </c>
      <c r="AF2174" s="9">
        <f t="shared" ref="AF2174" si="9846">$B2174*$AE$9</f>
        <v>5.0424917999999996</v>
      </c>
      <c r="AH2174" s="1">
        <f t="shared" ref="AH2174" si="9847">X2174*AC2174+Z2174*AC2177-Y2174*AD2174-AA2174*AD2177</f>
        <v>5.3364930514616846</v>
      </c>
      <c r="AI2174" s="9">
        <f t="shared" ref="AI2174" si="9848">(X2174*AD2174+Y2174*AC2174+Z2174*AD2177+AA2174*AC2177)</f>
        <v>0</v>
      </c>
      <c r="AJ2174" s="2">
        <f t="shared" ref="AJ2174" si="9849">X2174*AE2174+Z2174*AE2177-Y2174*AF2174-AA2174*AF2177</f>
        <v>0</v>
      </c>
      <c r="AK2174" s="8">
        <f t="shared" ref="AK2174" si="9850">(X2174*AF2174+Y2174*AE2174+Z2174*AF2177+AA2174*AE2177)</f>
        <v>26.332697898635224</v>
      </c>
      <c r="AM2174" s="26">
        <f t="shared" ref="AM2174" si="9851">20*LOG((2*$AH$9)/(($AH$9*AH2174+AJ2174+$AH$9*AH2177+AJ2177)^2+($AH$9*AI2174+AK2174+$AH$9*AI2177+AK2177)^2)^0.5)</f>
        <v>-36.592565625116222</v>
      </c>
      <c r="AO2174" s="133">
        <f t="shared" ref="AO2174" si="9852">((AI2174^2+AJ2174^2+AK2174^2+AL2174^2)/(AI2177^2+AJ2177^2+AK2177^2+AL2177^2))^0.5</f>
        <v>0.19889534931396355</v>
      </c>
      <c r="AP2174" s="13"/>
      <c r="AQ2174" s="32"/>
      <c r="AR2174" s="32"/>
      <c r="AS2174" s="32"/>
      <c r="AT2174" s="32"/>
    </row>
    <row r="2175" spans="2:46" ht="18.649999999999999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O2175" s="134"/>
      <c r="AP2175" s="33"/>
      <c r="AQ2175" s="32"/>
      <c r="AR2175" s="32"/>
      <c r="AS2175" s="32"/>
      <c r="AT2175" s="32"/>
    </row>
    <row r="2176" spans="2:46" ht="18.649999999999999" customHeight="1" thickBot="1">
      <c r="D2176" s="209" t="s">
        <v>66</v>
      </c>
      <c r="E2176" s="210"/>
      <c r="F2176" s="211" t="s">
        <v>67</v>
      </c>
      <c r="G2176" s="212"/>
      <c r="H2176" s="204"/>
      <c r="I2176" s="209" t="s">
        <v>68</v>
      </c>
      <c r="J2176" s="210"/>
      <c r="K2176" s="211" t="s">
        <v>69</v>
      </c>
      <c r="L2176" s="212"/>
      <c r="N2176" s="213" t="s">
        <v>70</v>
      </c>
      <c r="O2176" s="214"/>
      <c r="P2176" s="215" t="s">
        <v>71</v>
      </c>
      <c r="Q2176" s="216"/>
      <c r="S2176" s="209" t="s">
        <v>72</v>
      </c>
      <c r="T2176" s="210"/>
      <c r="U2176" s="211" t="s">
        <v>73</v>
      </c>
      <c r="V2176" s="212"/>
      <c r="W2176" s="22"/>
      <c r="X2176" s="213" t="s">
        <v>74</v>
      </c>
      <c r="Y2176" s="214"/>
      <c r="Z2176" s="215" t="s">
        <v>75</v>
      </c>
      <c r="AA2176" s="216"/>
      <c r="AB2176" s="22"/>
      <c r="AC2176" s="209" t="s">
        <v>76</v>
      </c>
      <c r="AD2176" s="210"/>
      <c r="AE2176" s="211" t="s">
        <v>77</v>
      </c>
      <c r="AF2176" s="212"/>
      <c r="AG2176" s="22"/>
      <c r="AH2176" s="213" t="s">
        <v>78</v>
      </c>
      <c r="AI2176" s="214"/>
      <c r="AJ2176" s="215" t="s">
        <v>79</v>
      </c>
      <c r="AK2176" s="216"/>
      <c r="AL2176" s="22"/>
      <c r="AM2176" s="44" t="s">
        <v>6</v>
      </c>
      <c r="AO2176" s="135" t="s">
        <v>42</v>
      </c>
      <c r="AP2176" s="33"/>
      <c r="AQ2176" s="32"/>
      <c r="AR2176" s="32"/>
      <c r="AS2176" s="32"/>
      <c r="AT2176" s="32"/>
    </row>
    <row r="2177" spans="2:46" ht="18.649999999999999" customHeight="1" thickTop="1" thickBot="1">
      <c r="D2177" s="1">
        <v>0</v>
      </c>
      <c r="E2177" s="8">
        <f t="shared" ref="E2177" si="9853">$E$9*$B2174</f>
        <v>3.5249362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9854">D2177*I2174+F2177*I2177-E2177*J2174-G2177*J2177</f>
        <v>0</v>
      </c>
      <c r="O2177" s="9">
        <f t="shared" ref="O2177" si="9855">(D2177*J2174+E2177*I2174+F2177*J2177+G2177*I2177)</f>
        <v>3.5249362</v>
      </c>
      <c r="P2177" s="2">
        <f t="shared" ref="P2177" si="9856">D2177*K2174+F2177*K2177-E2177*L2174-G2177*L2177</f>
        <v>3.0322122709969084</v>
      </c>
      <c r="Q2177" s="8">
        <f t="shared" ref="Q2177" si="9857">(D2177*L2174+E2177*K2174+F2177*L2177+G2177*K2177)</f>
        <v>0</v>
      </c>
      <c r="S2177" s="1">
        <v>0</v>
      </c>
      <c r="T2177" s="8">
        <f t="shared" ref="T2177" si="9858">$T$9*$B2174</f>
        <v>7.5217837999999997</v>
      </c>
      <c r="U2177" s="2">
        <v>1</v>
      </c>
      <c r="V2177" s="8">
        <v>0</v>
      </c>
      <c r="X2177" s="1">
        <f t="shared" ref="X2177" si="9859">N2177*S2174+P2177*S2177-O2177*T2174-Q2177*T2177</f>
        <v>0</v>
      </c>
      <c r="Y2177" s="9">
        <f t="shared" ref="Y2177" si="9860">(N2177*T2174+O2177*S2174+P2177*T2177+Q2177*S2177)</f>
        <v>26.332581338145754</v>
      </c>
      <c r="Z2177" s="2">
        <f t="shared" ref="Z2177" si="9861">N2177*U2174+P2177*U2177-O2177*V2174-Q2177*V2177</f>
        <v>3.0322122709969084</v>
      </c>
      <c r="AA2177" s="8">
        <f t="shared" ref="AA2177" si="9862">(N2177*V2174+O2177*U2174+P2177*V2177+Q2177*U2177)</f>
        <v>0</v>
      </c>
      <c r="AB2177" s="22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9863">X2177*AC2174+Z2177*AC2177-Y2177*AD2174-AA2177*AD2177</f>
        <v>0</v>
      </c>
      <c r="AI2177" s="9">
        <f t="shared" ref="AI2177" si="9864">(X2177*AD2174+Y2177*AC2174+Z2177*AD2177+AA2177*AC2177)</f>
        <v>26.332581338145754</v>
      </c>
      <c r="AJ2177" s="2">
        <f t="shared" ref="AJ2177" si="9865">X2177*AE2174+Z2177*AE2177-Y2177*AF2174-AA2177*AF2177</f>
        <v>-129.74961319943606</v>
      </c>
      <c r="AK2177" s="8">
        <f t="shared" ref="AK2177" si="9866">(X2177*AF2174+Y2177*AE2174+Z2177*AF2177+AA2177*AE2177)</f>
        <v>0</v>
      </c>
      <c r="AM2177" s="45">
        <f t="shared" ref="AM2177" si="9867">(180/PI())*ATAN(-1*(($AH$9*AJ2174+AL2174+$AH$9*AJ2177+AL2177)/($AH$9*AI2174+AK2174+$AH$9*AI2177+AK2177)))</f>
        <v>67.90780015533791</v>
      </c>
      <c r="AO2177" s="206">
        <f t="shared" ref="AO2177" si="9868">20*LOG(((($AH$9*AH2174+AJ2174-$AH$9*AH2177-AJ2177)^2+($AH$9*AI2174+AK2174-$AH$9*AI2177-AK2177)^2)/(($AH$9*AH2174+AJ2174+$AH$9*AH2177+AJ2177)^2+($AH$9*AI2174+AK2174+$AH$9*AI2177+AK2177)^2))^0.5)</f>
        <v>-9.5186496280061557E-4</v>
      </c>
      <c r="AP2177" s="33"/>
      <c r="AQ2177" s="32"/>
      <c r="AR2177" s="32"/>
      <c r="AS2177" s="32"/>
      <c r="AT2177" s="32"/>
    </row>
    <row r="2178" spans="2:46" ht="18.649999999999999" customHeight="1">
      <c r="AO2178" s="33"/>
      <c r="AP2178" s="33"/>
    </row>
    <row r="2179" spans="2:46" ht="18.649999999999999" customHeight="1" thickBot="1">
      <c r="D2179" s="22" t="s">
        <v>80</v>
      </c>
      <c r="E2179" s="22"/>
      <c r="F2179" s="22"/>
      <c r="G2179" s="22"/>
      <c r="H2179" s="22"/>
      <c r="I2179" s="22" t="s">
        <v>81</v>
      </c>
      <c r="J2179" s="22"/>
      <c r="K2179" s="22"/>
      <c r="L2179" s="22"/>
      <c r="M2179" s="23"/>
      <c r="N2179" s="23"/>
      <c r="O2179" s="24" t="s">
        <v>82</v>
      </c>
      <c r="P2179" s="23"/>
      <c r="Q2179" s="23"/>
      <c r="R2179" s="23"/>
      <c r="S2179" s="22"/>
      <c r="T2179" s="22" t="s">
        <v>83</v>
      </c>
      <c r="U2179" s="23"/>
      <c r="V2179" s="23"/>
      <c r="W2179" s="23"/>
      <c r="X2179" s="23"/>
      <c r="Y2179" s="24" t="s">
        <v>84</v>
      </c>
      <c r="Z2179" s="23"/>
      <c r="AA2179" s="23"/>
      <c r="AB2179" s="23"/>
      <c r="AC2179" s="24" t="s">
        <v>85</v>
      </c>
      <c r="AD2179" s="22"/>
      <c r="AE2179" s="22"/>
      <c r="AF2179" s="22"/>
      <c r="AG2179" s="22"/>
      <c r="AH2179" s="23"/>
      <c r="AI2179" s="24" t="s">
        <v>86</v>
      </c>
      <c r="AJ2179" s="23"/>
      <c r="AK2179" s="23"/>
      <c r="AL2179" s="22"/>
    </row>
    <row r="2180" spans="2:46" ht="18.649999999999999" customHeight="1" thickBot="1">
      <c r="B2180" s="11"/>
      <c r="D2180" s="217" t="s">
        <v>55</v>
      </c>
      <c r="E2180" s="218"/>
      <c r="F2180" s="219" t="s">
        <v>56</v>
      </c>
      <c r="G2180" s="220"/>
      <c r="H2180" s="204"/>
      <c r="I2180" s="217" t="s">
        <v>87</v>
      </c>
      <c r="J2180" s="218"/>
      <c r="K2180" s="219" t="s">
        <v>88</v>
      </c>
      <c r="L2180" s="220"/>
      <c r="M2180" s="23"/>
      <c r="N2180" s="213" t="s">
        <v>57</v>
      </c>
      <c r="O2180" s="214"/>
      <c r="P2180" s="215" t="s">
        <v>58</v>
      </c>
      <c r="Q2180" s="216"/>
      <c r="R2180" s="23"/>
      <c r="S2180" s="217" t="s">
        <v>59</v>
      </c>
      <c r="T2180" s="218"/>
      <c r="U2180" s="219" t="s">
        <v>60</v>
      </c>
      <c r="V2180" s="220"/>
      <c r="W2180" s="22"/>
      <c r="X2180" s="213" t="s">
        <v>61</v>
      </c>
      <c r="Y2180" s="214"/>
      <c r="Z2180" s="215" t="s">
        <v>62</v>
      </c>
      <c r="AA2180" s="216"/>
      <c r="AB2180" s="22"/>
      <c r="AC2180" s="217" t="s">
        <v>63</v>
      </c>
      <c r="AD2180" s="218"/>
      <c r="AE2180" s="219" t="s">
        <v>89</v>
      </c>
      <c r="AF2180" s="220"/>
      <c r="AG2180" s="22"/>
      <c r="AH2180" s="213" t="s">
        <v>64</v>
      </c>
      <c r="AI2180" s="214"/>
      <c r="AJ2180" s="215" t="s">
        <v>65</v>
      </c>
      <c r="AK2180" s="216"/>
      <c r="AL2180" s="22"/>
      <c r="AM2180" s="25" t="s">
        <v>2</v>
      </c>
      <c r="AO2180" s="132" t="s">
        <v>41</v>
      </c>
      <c r="AQ2180" s="32"/>
      <c r="AR2180" s="32"/>
      <c r="AS2180" s="32"/>
      <c r="AT2180" s="32"/>
    </row>
    <row r="2181" spans="2:46" ht="18.649999999999999" customHeight="1" thickTop="1" thickBot="1">
      <c r="B2181" s="36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9">
        <f t="shared" ref="L2181" si="9869">IF(0=(1-$J$9*$K$9*$B2181^2),10^14,$B2181*$K$9/(1-$J$9*$K$9*$B2181^2))</f>
        <v>-0.57432378274889528</v>
      </c>
      <c r="N2181" s="1">
        <f t="shared" ref="N2181" si="9870">D2181*I2181+F2181*I2184-E2181*J2181-G2181*J2184</f>
        <v>1</v>
      </c>
      <c r="O2181" s="9">
        <f t="shared" ref="O2181" si="9871">(D2181*J2181+E2181*I2181+F2181*J2184+G2181*I2184)</f>
        <v>0</v>
      </c>
      <c r="P2181" s="2">
        <f t="shared" ref="P2181" si="9872">D2181*K2181+F2181*K2184-E2181*L2181-G2181*L2184</f>
        <v>0</v>
      </c>
      <c r="Q2181" s="8">
        <f t="shared" ref="Q2181" si="9873">(D2181*L2181+E2181*K2181+F2181*L2184+G2181*K2184)</f>
        <v>-0.57432378274889528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9874">N2181*S2181+P2181*S2184-O2181*T2181-Q2181*T2184</f>
        <v>5.3338298051801685</v>
      </c>
      <c r="Y2181" s="9">
        <f t="shared" ref="Y2181" si="9875">(N2181*T2181+O2181*S2181+P2181*T2184+Q2181*S2184)</f>
        <v>0</v>
      </c>
      <c r="Z2181" s="2">
        <f t="shared" ref="Z2181" si="9876">N2181*U2181+P2181*U2184-O2181*V2181-Q2181*V2184</f>
        <v>0</v>
      </c>
      <c r="AA2181" s="8">
        <f t="shared" ref="AA2181" si="9877">(N2181*V2181+O2181*U2181+P2181*V2184+Q2181*U2184)</f>
        <v>-0.57432378274889528</v>
      </c>
      <c r="AB2181" s="22"/>
      <c r="AC2181" s="1">
        <v>1</v>
      </c>
      <c r="AD2181" s="9">
        <v>0</v>
      </c>
      <c r="AE2181" s="2">
        <v>0</v>
      </c>
      <c r="AF2181" s="9">
        <f t="shared" ref="AF2181" si="9878">$B2181*$AE$9</f>
        <v>5.0587056000000006</v>
      </c>
      <c r="AH2181" s="1">
        <f t="shared" ref="AH2181" si="9879">X2181*AC2181+Z2181*AC2184-Y2181*AD2181-AA2181*AD2184</f>
        <v>5.3338298051801685</v>
      </c>
      <c r="AI2181" s="9">
        <f t="shared" ref="AI2181" si="9880">(X2181*AD2181+Y2181*AC2181+Z2181*AD2184+AA2181*AC2184)</f>
        <v>0</v>
      </c>
      <c r="AJ2181" s="2">
        <f t="shared" ref="AJ2181" si="9881">X2181*AE2181+Z2181*AE2184-Y2181*AF2181-AA2181*AF2184</f>
        <v>0</v>
      </c>
      <c r="AK2181" s="8">
        <f t="shared" ref="AK2181" si="9882">(X2181*AF2181+Y2181*AE2181+Z2181*AF2184+AA2181*AE2184)</f>
        <v>26.407950922162936</v>
      </c>
      <c r="AM2181" s="26">
        <f t="shared" ref="AM2181" si="9883">20*LOG((2*$AH$9)/(($AH$9*AH2181+AJ2181+$AH$9*AH2184+AJ2184)^2+($AH$9*AI2181+AK2181+$AH$9*AI2184+AK2184)^2)^0.5)</f>
        <v>-36.644239187805468</v>
      </c>
      <c r="AO2181" s="133">
        <f t="shared" ref="AO2181" si="9884">((AI2181^2+AJ2181^2+AK2181^2+AL2181^2)/(AI2184^2+AJ2184^2+AK2184^2+AL2184^2))^0.5</f>
        <v>0.19825423581620236</v>
      </c>
      <c r="AP2181" s="13"/>
      <c r="AQ2181" s="32"/>
      <c r="AR2181" s="32"/>
      <c r="AS2181" s="32"/>
      <c r="AT2181" s="32"/>
    </row>
    <row r="2182" spans="2:46" ht="18.649999999999999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O2182" s="134"/>
      <c r="AP2182" s="33"/>
      <c r="AQ2182" s="32"/>
      <c r="AR2182" s="32"/>
      <c r="AS2182" s="32"/>
      <c r="AT2182" s="32"/>
    </row>
    <row r="2183" spans="2:46" ht="18.649999999999999" customHeight="1" thickBot="1">
      <c r="D2183" s="209" t="s">
        <v>66</v>
      </c>
      <c r="E2183" s="210"/>
      <c r="F2183" s="211" t="s">
        <v>67</v>
      </c>
      <c r="G2183" s="212"/>
      <c r="H2183" s="204"/>
      <c r="I2183" s="209" t="s">
        <v>68</v>
      </c>
      <c r="J2183" s="210"/>
      <c r="K2183" s="211" t="s">
        <v>69</v>
      </c>
      <c r="L2183" s="212"/>
      <c r="N2183" s="213" t="s">
        <v>70</v>
      </c>
      <c r="O2183" s="214"/>
      <c r="P2183" s="215" t="s">
        <v>71</v>
      </c>
      <c r="Q2183" s="216"/>
      <c r="S2183" s="209" t="s">
        <v>72</v>
      </c>
      <c r="T2183" s="210"/>
      <c r="U2183" s="211" t="s">
        <v>73</v>
      </c>
      <c r="V2183" s="212"/>
      <c r="W2183" s="22"/>
      <c r="X2183" s="213" t="s">
        <v>74</v>
      </c>
      <c r="Y2183" s="214"/>
      <c r="Z2183" s="215" t="s">
        <v>75</v>
      </c>
      <c r="AA2183" s="216"/>
      <c r="AB2183" s="22"/>
      <c r="AC2183" s="209" t="s">
        <v>76</v>
      </c>
      <c r="AD2183" s="210"/>
      <c r="AE2183" s="211" t="s">
        <v>77</v>
      </c>
      <c r="AF2183" s="212"/>
      <c r="AG2183" s="22"/>
      <c r="AH2183" s="213" t="s">
        <v>78</v>
      </c>
      <c r="AI2183" s="214"/>
      <c r="AJ2183" s="215" t="s">
        <v>79</v>
      </c>
      <c r="AK2183" s="216"/>
      <c r="AL2183" s="22"/>
      <c r="AM2183" s="44" t="s">
        <v>6</v>
      </c>
      <c r="AO2183" s="135" t="s">
        <v>42</v>
      </c>
      <c r="AP2183" s="33"/>
      <c r="AQ2183" s="32"/>
      <c r="AR2183" s="32"/>
      <c r="AS2183" s="32"/>
      <c r="AT2183" s="32"/>
    </row>
    <row r="2184" spans="2:46" ht="18.649999999999999" customHeight="1" thickTop="1" thickBot="1">
      <c r="D2184" s="1">
        <v>0</v>
      </c>
      <c r="E2184" s="8">
        <f t="shared" ref="E2184" si="9885">$E$9*$B2181</f>
        <v>3.5362704000000003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9886">D2184*I2181+F2184*I2184-E2184*J2181-G2184*J2184</f>
        <v>0</v>
      </c>
      <c r="O2184" s="9">
        <f t="shared" ref="O2184" si="9887">(D2184*J2181+E2184*I2181+F2184*J2184+G2184*I2184)</f>
        <v>3.5362704000000003</v>
      </c>
      <c r="P2184" s="2">
        <f t="shared" ref="P2184" si="9888">D2184*K2181+F2184*K2184-E2184*L2181-G2184*L2184</f>
        <v>3.030964192950949</v>
      </c>
      <c r="Q2184" s="8">
        <f t="shared" ref="Q2184" si="9889">(D2184*L2181+E2184*K2181+F2184*L2184+G2184*K2184)</f>
        <v>0</v>
      </c>
      <c r="S2184" s="1">
        <v>0</v>
      </c>
      <c r="T2184" s="8">
        <f t="shared" ref="T2184" si="9890">$T$9*$B2181</f>
        <v>7.5459696000000003</v>
      </c>
      <c r="U2184" s="2">
        <v>1</v>
      </c>
      <c r="V2184" s="8">
        <v>0</v>
      </c>
      <c r="X2184" s="1">
        <f t="shared" ref="X2184" si="9891">N2184*S2181+P2184*S2184-O2184*T2181-Q2184*T2184</f>
        <v>0</v>
      </c>
      <c r="Y2184" s="9">
        <f t="shared" ref="Y2184" si="9892">(N2184*T2181+O2184*S2181+P2184*T2184+Q2184*S2184)</f>
        <v>26.407834058696395</v>
      </c>
      <c r="Z2184" s="2">
        <f t="shared" ref="Z2184" si="9893">N2184*U2181+P2184*U2184-O2184*V2181-Q2184*V2184</f>
        <v>3.030964192950949</v>
      </c>
      <c r="AA2184" s="8">
        <f t="shared" ref="AA2184" si="9894">(N2184*V2181+O2184*U2181+P2184*V2184+Q2184*U2184)</f>
        <v>0</v>
      </c>
      <c r="AB2184" s="22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9895">X2184*AC2181+Z2184*AC2184-Y2184*AD2181-AA2184*AD2184</f>
        <v>0</v>
      </c>
      <c r="AI2184" s="9">
        <f t="shared" ref="AI2184" si="9896">(X2184*AD2181+Y2184*AC2181+Z2184*AD2184+AA2184*AC2184)</f>
        <v>26.407834058696395</v>
      </c>
      <c r="AJ2184" s="2">
        <f t="shared" ref="AJ2184" si="9897">X2184*AE2181+Z2184*AE2184-Y2184*AF2181-AA2184*AF2184</f>
        <v>-130.55849384364723</v>
      </c>
      <c r="AK2184" s="8">
        <f t="shared" ref="AK2184" si="9898">(X2184*AF2181+Y2184*AE2181+Z2184*AF2184+AA2184*AE2184)</f>
        <v>0</v>
      </c>
      <c r="AM2184" s="45">
        <f t="shared" ref="AM2184" si="9899">(180/PI())*ATAN(-1*(($AH$9*AJ2181+AL2181+$AH$9*AJ2184+AL2184)/($AH$9*AI2181+AK2181+$AH$9*AI2184+AK2184)))</f>
        <v>67.974829622420302</v>
      </c>
      <c r="AO2184" s="206">
        <f t="shared" ref="AO2184" si="9900">20*LOG(((($AH$9*AH2181+AJ2181-$AH$9*AH2184-AJ2184)^2+($AH$9*AI2181+AK2181-$AH$9*AI2184-AK2184)^2)/(($AH$9*AH2181+AJ2181+$AH$9*AH2184+AJ2184)^2+($AH$9*AI2181+AK2181+$AH$9*AI2184+AK2184)^2))^0.5)</f>
        <v>-9.4060530089555799E-4</v>
      </c>
      <c r="AP2184" s="33"/>
      <c r="AQ2184" s="32"/>
      <c r="AR2184" s="32"/>
      <c r="AS2184" s="32"/>
      <c r="AT2184" s="32"/>
    </row>
    <row r="2185" spans="2:46" ht="18.649999999999999" customHeight="1">
      <c r="AO2185" s="33"/>
      <c r="AP2185" s="33"/>
    </row>
    <row r="2186" spans="2:46" ht="18.649999999999999" customHeight="1" thickBot="1">
      <c r="D2186" s="22" t="s">
        <v>80</v>
      </c>
      <c r="E2186" s="22"/>
      <c r="F2186" s="22"/>
      <c r="G2186" s="22"/>
      <c r="H2186" s="22"/>
      <c r="I2186" s="22" t="s">
        <v>81</v>
      </c>
      <c r="J2186" s="22"/>
      <c r="K2186" s="22"/>
      <c r="L2186" s="22"/>
      <c r="M2186" s="23"/>
      <c r="N2186" s="23"/>
      <c r="O2186" s="24" t="s">
        <v>82</v>
      </c>
      <c r="P2186" s="23"/>
      <c r="Q2186" s="23"/>
      <c r="R2186" s="23"/>
      <c r="S2186" s="22"/>
      <c r="T2186" s="22" t="s">
        <v>83</v>
      </c>
      <c r="U2186" s="23"/>
      <c r="V2186" s="23"/>
      <c r="W2186" s="23"/>
      <c r="X2186" s="23"/>
      <c r="Y2186" s="24" t="s">
        <v>84</v>
      </c>
      <c r="Z2186" s="23"/>
      <c r="AA2186" s="23"/>
      <c r="AB2186" s="23"/>
      <c r="AC2186" s="24" t="s">
        <v>85</v>
      </c>
      <c r="AD2186" s="22"/>
      <c r="AE2186" s="22"/>
      <c r="AF2186" s="22"/>
      <c r="AG2186" s="22"/>
      <c r="AH2186" s="23"/>
      <c r="AI2186" s="24" t="s">
        <v>86</v>
      </c>
      <c r="AJ2186" s="23"/>
      <c r="AK2186" s="23"/>
      <c r="AL2186" s="22"/>
    </row>
    <row r="2187" spans="2:46" ht="18.649999999999999" customHeight="1" thickBot="1">
      <c r="B2187" s="11"/>
      <c r="D2187" s="217" t="s">
        <v>55</v>
      </c>
      <c r="E2187" s="218"/>
      <c r="F2187" s="219" t="s">
        <v>56</v>
      </c>
      <c r="G2187" s="220"/>
      <c r="H2187" s="204"/>
      <c r="I2187" s="217" t="s">
        <v>87</v>
      </c>
      <c r="J2187" s="218"/>
      <c r="K2187" s="219" t="s">
        <v>88</v>
      </c>
      <c r="L2187" s="220"/>
      <c r="M2187" s="23"/>
      <c r="N2187" s="213" t="s">
        <v>57</v>
      </c>
      <c r="O2187" s="214"/>
      <c r="P2187" s="215" t="s">
        <v>58</v>
      </c>
      <c r="Q2187" s="216"/>
      <c r="R2187" s="23"/>
      <c r="S2187" s="217" t="s">
        <v>59</v>
      </c>
      <c r="T2187" s="218"/>
      <c r="U2187" s="219" t="s">
        <v>60</v>
      </c>
      <c r="V2187" s="220"/>
      <c r="W2187" s="22"/>
      <c r="X2187" s="213" t="s">
        <v>61</v>
      </c>
      <c r="Y2187" s="214"/>
      <c r="Z2187" s="215" t="s">
        <v>62</v>
      </c>
      <c r="AA2187" s="216"/>
      <c r="AB2187" s="22"/>
      <c r="AC2187" s="217" t="s">
        <v>63</v>
      </c>
      <c r="AD2187" s="218"/>
      <c r="AE2187" s="219" t="s">
        <v>89</v>
      </c>
      <c r="AF2187" s="220"/>
      <c r="AG2187" s="22"/>
      <c r="AH2187" s="213" t="s">
        <v>64</v>
      </c>
      <c r="AI2187" s="214"/>
      <c r="AJ2187" s="215" t="s">
        <v>65</v>
      </c>
      <c r="AK2187" s="216"/>
      <c r="AL2187" s="22"/>
      <c r="AM2187" s="25" t="s">
        <v>2</v>
      </c>
      <c r="AO2187" s="132" t="s">
        <v>41</v>
      </c>
      <c r="AQ2187" s="32"/>
      <c r="AR2187" s="32"/>
      <c r="AS2187" s="32"/>
      <c r="AT2187" s="32"/>
    </row>
    <row r="2188" spans="2:46" ht="18.649999999999999" customHeight="1" thickTop="1" thickBot="1">
      <c r="B2188" s="36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9">
        <f t="shared" ref="L2188" si="9901">IF(0=(1-$J$9*$K$9*$B2188^2),10^14,$B2188*$K$9/(1-$J$9*$K$9*$B2188^2))</f>
        <v>-0.57214086607893966</v>
      </c>
      <c r="N2188" s="1">
        <f t="shared" ref="N2188" si="9902">D2188*I2188+F2188*I2191-E2188*J2188-G2188*J2191</f>
        <v>1</v>
      </c>
      <c r="O2188" s="9">
        <f t="shared" ref="O2188" si="9903">(D2188*J2188+E2188*I2188+F2188*J2191+G2188*I2191)</f>
        <v>0</v>
      </c>
      <c r="P2188" s="2">
        <f t="shared" ref="P2188" si="9904">D2188*K2188+F2188*K2191-E2188*L2188-G2188*L2191</f>
        <v>0</v>
      </c>
      <c r="Q2188" s="8">
        <f t="shared" ref="Q2188" si="9905">(D2188*L2188+E2188*K2188+F2188*L2191+G2188*K2191)</f>
        <v>-0.57214086607893966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9906">N2188*S2188+P2188*S2191-O2188*T2188-Q2188*T2191</f>
        <v>5.3311952669081615</v>
      </c>
      <c r="Y2188" s="9">
        <f t="shared" ref="Y2188" si="9907">(N2188*T2188+O2188*S2188+P2188*T2191+Q2188*S2191)</f>
        <v>0</v>
      </c>
      <c r="Z2188" s="2">
        <f t="shared" ref="Z2188" si="9908">N2188*U2188+P2188*U2191-O2188*V2188-Q2188*V2191</f>
        <v>0</v>
      </c>
      <c r="AA2188" s="8">
        <f t="shared" ref="AA2188" si="9909">(N2188*V2188+O2188*U2188+P2188*V2191+Q2188*U2191)</f>
        <v>-0.57214086607893966</v>
      </c>
      <c r="AB2188" s="22"/>
      <c r="AC2188" s="1">
        <v>1</v>
      </c>
      <c r="AD2188" s="9">
        <v>0</v>
      </c>
      <c r="AE2188" s="2">
        <v>0</v>
      </c>
      <c r="AF2188" s="9">
        <f t="shared" ref="AF2188" si="9910">$B2188*$AE$9</f>
        <v>5.0749193999999997</v>
      </c>
      <c r="AH2188" s="1">
        <f t="shared" ref="AH2188" si="9911">X2188*AC2188+Z2188*AC2191-Y2188*AD2188-AA2188*AD2191</f>
        <v>5.3311952669081615</v>
      </c>
      <c r="AI2188" s="9">
        <f t="shared" ref="AI2188" si="9912">(X2188*AD2188+Y2188*AC2188+Z2188*AD2191+AA2188*AC2191)</f>
        <v>0</v>
      </c>
      <c r="AJ2188" s="2">
        <f t="shared" ref="AJ2188" si="9913">X2188*AE2188+Z2188*AE2191-Y2188*AF2188-AA2188*AF2191</f>
        <v>0</v>
      </c>
      <c r="AK2188" s="8">
        <f t="shared" ref="AK2188" si="9914">(X2188*AF2188+Y2188*AE2188+Z2188*AF2191+AA2188*AE2191)</f>
        <v>26.483245419141465</v>
      </c>
      <c r="AM2188" s="26">
        <f t="shared" ref="AM2188" si="9915">20*LOG((2*$AH$9)/(($AH$9*AH2188+AJ2188+$AH$9*AH2191+AJ2191)^2+($AH$9*AI2188+AK2188+$AH$9*AI2191+AK2191)^2)^0.5)</f>
        <v>-36.695776580756515</v>
      </c>
      <c r="AO2188" s="133">
        <f t="shared" ref="AO2188" si="9916">((AI2188^2+AJ2188^2+AK2188^2+AL2188^2)/(AI2191^2+AJ2191^2+AK2191^2+AL2191^2))^0.5</f>
        <v>0.19761725264787774</v>
      </c>
      <c r="AP2188" s="13"/>
      <c r="AQ2188" s="32"/>
      <c r="AR2188" s="32"/>
      <c r="AS2188" s="32"/>
      <c r="AT2188" s="32"/>
    </row>
    <row r="2189" spans="2:46" ht="18.649999999999999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O2189" s="134"/>
      <c r="AP2189" s="33"/>
      <c r="AQ2189" s="32"/>
      <c r="AR2189" s="32"/>
      <c r="AS2189" s="32"/>
      <c r="AT2189" s="32"/>
    </row>
    <row r="2190" spans="2:46" ht="18.649999999999999" customHeight="1" thickBot="1">
      <c r="D2190" s="209" t="s">
        <v>66</v>
      </c>
      <c r="E2190" s="210"/>
      <c r="F2190" s="211" t="s">
        <v>67</v>
      </c>
      <c r="G2190" s="212"/>
      <c r="H2190" s="204"/>
      <c r="I2190" s="209" t="s">
        <v>68</v>
      </c>
      <c r="J2190" s="210"/>
      <c r="K2190" s="211" t="s">
        <v>69</v>
      </c>
      <c r="L2190" s="212"/>
      <c r="N2190" s="213" t="s">
        <v>70</v>
      </c>
      <c r="O2190" s="214"/>
      <c r="P2190" s="215" t="s">
        <v>71</v>
      </c>
      <c r="Q2190" s="216"/>
      <c r="S2190" s="209" t="s">
        <v>72</v>
      </c>
      <c r="T2190" s="210"/>
      <c r="U2190" s="211" t="s">
        <v>73</v>
      </c>
      <c r="V2190" s="212"/>
      <c r="W2190" s="22"/>
      <c r="X2190" s="213" t="s">
        <v>74</v>
      </c>
      <c r="Y2190" s="214"/>
      <c r="Z2190" s="215" t="s">
        <v>75</v>
      </c>
      <c r="AA2190" s="216"/>
      <c r="AB2190" s="22"/>
      <c r="AC2190" s="209" t="s">
        <v>76</v>
      </c>
      <c r="AD2190" s="210"/>
      <c r="AE2190" s="211" t="s">
        <v>77</v>
      </c>
      <c r="AF2190" s="212"/>
      <c r="AG2190" s="22"/>
      <c r="AH2190" s="213" t="s">
        <v>78</v>
      </c>
      <c r="AI2190" s="214"/>
      <c r="AJ2190" s="215" t="s">
        <v>79</v>
      </c>
      <c r="AK2190" s="216"/>
      <c r="AL2190" s="22"/>
      <c r="AM2190" s="44" t="s">
        <v>6</v>
      </c>
      <c r="AO2190" s="135" t="s">
        <v>42</v>
      </c>
      <c r="AP2190" s="33"/>
      <c r="AQ2190" s="32"/>
      <c r="AR2190" s="32"/>
      <c r="AS2190" s="32"/>
      <c r="AT2190" s="32"/>
    </row>
    <row r="2191" spans="2:46" ht="18.649999999999999" customHeight="1" thickTop="1" thickBot="1">
      <c r="D2191" s="1">
        <v>0</v>
      </c>
      <c r="E2191" s="8">
        <f t="shared" ref="E2191" si="9917">$E$9*$B2188</f>
        <v>3.5476046000000001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9918">D2191*I2188+F2191*I2191-E2191*J2188-G2191*J2191</f>
        <v>0</v>
      </c>
      <c r="O2191" s="9">
        <f t="shared" ref="O2191" si="9919">(D2191*J2188+E2191*I2188+F2191*J2191+G2191*I2191)</f>
        <v>3.5476046000000001</v>
      </c>
      <c r="P2191" s="2">
        <f t="shared" ref="P2191" si="9920">D2191*K2188+F2191*K2191-E2191*L2188-G2191*L2191</f>
        <v>3.0297295683496301</v>
      </c>
      <c r="Q2191" s="8">
        <f t="shared" ref="Q2191" si="9921">(D2191*L2188+E2191*K2188+F2191*L2191+G2191*K2191)</f>
        <v>0</v>
      </c>
      <c r="S2191" s="1">
        <v>0</v>
      </c>
      <c r="T2191" s="8">
        <f t="shared" ref="T2191" si="9922">$T$9*$B2188</f>
        <v>7.5701554</v>
      </c>
      <c r="U2191" s="2">
        <v>1</v>
      </c>
      <c r="V2191" s="8">
        <v>0</v>
      </c>
      <c r="X2191" s="1">
        <f t="shared" ref="X2191" si="9923">N2191*S2188+P2191*S2191-O2191*T2188-Q2191*T2191</f>
        <v>0</v>
      </c>
      <c r="Y2191" s="9">
        <f t="shared" ref="Y2191" si="9924">(N2191*T2188+O2191*S2188+P2191*T2191+Q2191*S2191)</f>
        <v>26.483128252381622</v>
      </c>
      <c r="Z2191" s="2">
        <f t="shared" ref="Z2191" si="9925">N2191*U2188+P2191*U2191-O2191*V2188-Q2191*V2191</f>
        <v>3.0297295683496301</v>
      </c>
      <c r="AA2191" s="8">
        <f t="shared" ref="AA2191" si="9926">(N2191*V2188+O2191*U2188+P2191*V2191+Q2191*U2191)</f>
        <v>0</v>
      </c>
      <c r="AB2191" s="22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9927">X2191*AC2188+Z2191*AC2191-Y2191*AD2188-AA2191*AD2191</f>
        <v>0</v>
      </c>
      <c r="AI2191" s="9">
        <f t="shared" ref="AI2191" si="9928">(X2191*AD2188+Y2191*AC2188+Z2191*AD2191+AA2191*AC2191)</f>
        <v>26.483128252381622</v>
      </c>
      <c r="AJ2191" s="2">
        <f t="shared" ref="AJ2191" si="9929">X2191*AE2188+Z2191*AE2191-Y2191*AF2188-AA2191*AF2191</f>
        <v>-131.37001177234995</v>
      </c>
      <c r="AK2191" s="8">
        <f t="shared" ref="AK2191" si="9930">(X2191*AF2188+Y2191*AE2188+Z2191*AF2191+AA2191*AE2191)</f>
        <v>0</v>
      </c>
      <c r="AM2191" s="45">
        <f t="shared" ref="AM2191" si="9931">(180/PI())*ATAN(-1*(($AH$9*AJ2188+AL2188+$AH$9*AJ2191+AL2191)/($AH$9*AI2188+AK2188+$AH$9*AI2191+AK2191)))</f>
        <v>68.041463769649894</v>
      </c>
      <c r="AO2191" s="206">
        <f t="shared" ref="AO2191" si="9932">20*LOG(((($AH$9*AH2188+AJ2188-$AH$9*AH2191-AJ2191)^2+($AH$9*AI2188+AK2188-$AH$9*AI2191-AK2191)^2)/(($AH$9*AH2188+AJ2188+$AH$9*AH2191+AJ2191)^2+($AH$9*AI2188+AK2188+$AH$9*AI2191+AK2191)^2))^0.5)</f>
        <v>-9.2950799106769101E-4</v>
      </c>
      <c r="AP2191" s="33"/>
      <c r="AQ2191" s="32"/>
      <c r="AR2191" s="32"/>
      <c r="AS2191" s="32"/>
      <c r="AT2191" s="32"/>
    </row>
    <row r="2192" spans="2:46" ht="18.649999999999999" customHeight="1">
      <c r="AO2192" s="33"/>
      <c r="AP2192" s="33"/>
    </row>
    <row r="2193" spans="2:46" ht="18.649999999999999" customHeight="1" thickBot="1">
      <c r="D2193" s="22" t="s">
        <v>80</v>
      </c>
      <c r="E2193" s="22"/>
      <c r="F2193" s="22"/>
      <c r="G2193" s="22"/>
      <c r="H2193" s="22"/>
      <c r="I2193" s="22" t="s">
        <v>81</v>
      </c>
      <c r="J2193" s="22"/>
      <c r="K2193" s="22"/>
      <c r="L2193" s="22"/>
      <c r="M2193" s="23"/>
      <c r="N2193" s="23"/>
      <c r="O2193" s="24" t="s">
        <v>82</v>
      </c>
      <c r="P2193" s="23"/>
      <c r="Q2193" s="23"/>
      <c r="R2193" s="23"/>
      <c r="S2193" s="22"/>
      <c r="T2193" s="22" t="s">
        <v>83</v>
      </c>
      <c r="U2193" s="23"/>
      <c r="V2193" s="23"/>
      <c r="W2193" s="23"/>
      <c r="X2193" s="23"/>
      <c r="Y2193" s="24" t="s">
        <v>84</v>
      </c>
      <c r="Z2193" s="23"/>
      <c r="AA2193" s="23"/>
      <c r="AB2193" s="23"/>
      <c r="AC2193" s="24" t="s">
        <v>85</v>
      </c>
      <c r="AD2193" s="22"/>
      <c r="AE2193" s="22"/>
      <c r="AF2193" s="22"/>
      <c r="AG2193" s="22"/>
      <c r="AH2193" s="23"/>
      <c r="AI2193" s="24" t="s">
        <v>86</v>
      </c>
      <c r="AJ2193" s="23"/>
      <c r="AK2193" s="23"/>
      <c r="AL2193" s="22"/>
    </row>
    <row r="2194" spans="2:46" ht="18.649999999999999" customHeight="1" thickBot="1">
      <c r="B2194" s="11"/>
      <c r="D2194" s="217" t="s">
        <v>55</v>
      </c>
      <c r="E2194" s="218"/>
      <c r="F2194" s="219" t="s">
        <v>56</v>
      </c>
      <c r="G2194" s="220"/>
      <c r="H2194" s="204"/>
      <c r="I2194" s="217" t="s">
        <v>87</v>
      </c>
      <c r="J2194" s="218"/>
      <c r="K2194" s="219" t="s">
        <v>88</v>
      </c>
      <c r="L2194" s="220"/>
      <c r="M2194" s="23"/>
      <c r="N2194" s="213" t="s">
        <v>57</v>
      </c>
      <c r="O2194" s="214"/>
      <c r="P2194" s="215" t="s">
        <v>58</v>
      </c>
      <c r="Q2194" s="216"/>
      <c r="R2194" s="23"/>
      <c r="S2194" s="217" t="s">
        <v>59</v>
      </c>
      <c r="T2194" s="218"/>
      <c r="U2194" s="219" t="s">
        <v>60</v>
      </c>
      <c r="V2194" s="220"/>
      <c r="W2194" s="22"/>
      <c r="X2194" s="213" t="s">
        <v>61</v>
      </c>
      <c r="Y2194" s="214"/>
      <c r="Z2194" s="215" t="s">
        <v>62</v>
      </c>
      <c r="AA2194" s="216"/>
      <c r="AB2194" s="22"/>
      <c r="AC2194" s="217" t="s">
        <v>63</v>
      </c>
      <c r="AD2194" s="218"/>
      <c r="AE2194" s="219" t="s">
        <v>89</v>
      </c>
      <c r="AF2194" s="220"/>
      <c r="AG2194" s="22"/>
      <c r="AH2194" s="213" t="s">
        <v>64</v>
      </c>
      <c r="AI2194" s="214"/>
      <c r="AJ2194" s="215" t="s">
        <v>65</v>
      </c>
      <c r="AK2194" s="216"/>
      <c r="AL2194" s="22"/>
      <c r="AM2194" s="25" t="s">
        <v>2</v>
      </c>
      <c r="AO2194" s="132" t="s">
        <v>41</v>
      </c>
      <c r="AQ2194" s="32"/>
      <c r="AR2194" s="32"/>
      <c r="AS2194" s="32"/>
      <c r="AT2194" s="32"/>
    </row>
    <row r="2195" spans="2:46" ht="18.649999999999999" customHeight="1" thickTop="1" thickBot="1">
      <c r="B2195" s="36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9">
        <f t="shared" ref="L2195" si="9933">IF(0=(1-$J$9*$K$9*$B2195^2),10^14,$B2195*$K$9/(1-$J$9*$K$9*$B2195^2))</f>
        <v>-0.56997557797010978</v>
      </c>
      <c r="N2195" s="1">
        <f t="shared" ref="N2195" si="9934">D2195*I2195+F2195*I2198-E2195*J2195-G2195*J2198</f>
        <v>1</v>
      </c>
      <c r="O2195" s="9">
        <f t="shared" ref="O2195" si="9935">(D2195*J2195+E2195*I2195+F2195*J2198+G2195*I2198)</f>
        <v>0</v>
      </c>
      <c r="P2195" s="2">
        <f t="shared" ref="P2195" si="9936">D2195*K2195+F2195*K2198-E2195*L2195-G2195*L2198</f>
        <v>0</v>
      </c>
      <c r="Q2195" s="8">
        <f t="shared" ref="Q2195" si="9937">(D2195*L2195+E2195*K2195+F2195*L2198+G2195*K2198)</f>
        <v>-0.56997557797010978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9938">N2195*S2195+P2195*S2198-O2195*T2195-Q2195*T2198</f>
        <v>5.3285890147722172</v>
      </c>
      <c r="Y2195" s="9">
        <f t="shared" ref="Y2195" si="9939">(N2195*T2195+O2195*S2195+P2195*T2198+Q2195*S2198)</f>
        <v>0</v>
      </c>
      <c r="Z2195" s="2">
        <f t="shared" ref="Z2195" si="9940">N2195*U2195+P2195*U2198-O2195*V2195-Q2195*V2198</f>
        <v>0</v>
      </c>
      <c r="AA2195" s="8">
        <f t="shared" ref="AA2195" si="9941">(N2195*V2195+O2195*U2195+P2195*V2198+Q2195*U2198)</f>
        <v>-0.56997557797010978</v>
      </c>
      <c r="AB2195" s="22"/>
      <c r="AC2195" s="1">
        <v>1</v>
      </c>
      <c r="AD2195" s="9">
        <v>0</v>
      </c>
      <c r="AE2195" s="2">
        <v>0</v>
      </c>
      <c r="AF2195" s="9">
        <f t="shared" ref="AF2195" si="9942">$B2195*$AE$9</f>
        <v>5.0911332000000007</v>
      </c>
      <c r="AH2195" s="1">
        <f t="shared" ref="AH2195" si="9943">X2195*AC2195+Z2195*AC2198-Y2195*AD2195-AA2195*AD2198</f>
        <v>5.3285890147722172</v>
      </c>
      <c r="AI2195" s="9">
        <f t="shared" ref="AI2195" si="9944">(X2195*AD2195+Y2195*AC2195+Z2195*AD2198+AA2195*AC2198)</f>
        <v>0</v>
      </c>
      <c r="AJ2195" s="2">
        <f t="shared" ref="AJ2195" si="9945">X2195*AE2195+Z2195*AE2198-Y2195*AF2195-AA2195*AF2198</f>
        <v>0</v>
      </c>
      <c r="AK2195" s="8">
        <f t="shared" ref="AK2195" si="9946">(X2195*AF2195+Y2195*AE2195+Z2195*AF2198+AA2195*AE2198)</f>
        <v>26.558580864292022</v>
      </c>
      <c r="AM2195" s="26">
        <f t="shared" ref="AM2195" si="9947">20*LOG((2*$AH$9)/(($AH$9*AH2195+AJ2195+$AH$9*AH2198+AJ2198)^2+($AH$9*AI2195+AK2195+$AH$9*AI2198+AK2198)^2)^0.5)</f>
        <v>-36.747178351874737</v>
      </c>
      <c r="AO2195" s="133">
        <f t="shared" ref="AO2195" si="9948">((AI2195^2+AJ2195^2+AK2195^2+AL2195^2)/(AI2198^2+AJ2198^2+AK2198^2+AL2198^2))^0.5</f>
        <v>0.19698435993187052</v>
      </c>
      <c r="AP2195" s="13"/>
      <c r="AQ2195" s="32"/>
      <c r="AR2195" s="32"/>
      <c r="AS2195" s="32"/>
      <c r="AT2195" s="32"/>
    </row>
    <row r="2196" spans="2:46" ht="18.649999999999999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O2196" s="134"/>
      <c r="AP2196" s="33"/>
      <c r="AQ2196" s="32"/>
      <c r="AR2196" s="32"/>
      <c r="AS2196" s="32"/>
      <c r="AT2196" s="32"/>
    </row>
    <row r="2197" spans="2:46" ht="18.649999999999999" customHeight="1" thickBot="1">
      <c r="D2197" s="209" t="s">
        <v>66</v>
      </c>
      <c r="E2197" s="210"/>
      <c r="F2197" s="211" t="s">
        <v>67</v>
      </c>
      <c r="G2197" s="212"/>
      <c r="H2197" s="204"/>
      <c r="I2197" s="209" t="s">
        <v>68</v>
      </c>
      <c r="J2197" s="210"/>
      <c r="K2197" s="211" t="s">
        <v>69</v>
      </c>
      <c r="L2197" s="212"/>
      <c r="N2197" s="213" t="s">
        <v>70</v>
      </c>
      <c r="O2197" s="214"/>
      <c r="P2197" s="215" t="s">
        <v>71</v>
      </c>
      <c r="Q2197" s="216"/>
      <c r="S2197" s="209" t="s">
        <v>72</v>
      </c>
      <c r="T2197" s="210"/>
      <c r="U2197" s="211" t="s">
        <v>73</v>
      </c>
      <c r="V2197" s="212"/>
      <c r="W2197" s="22"/>
      <c r="X2197" s="213" t="s">
        <v>74</v>
      </c>
      <c r="Y2197" s="214"/>
      <c r="Z2197" s="215" t="s">
        <v>75</v>
      </c>
      <c r="AA2197" s="216"/>
      <c r="AB2197" s="22"/>
      <c r="AC2197" s="209" t="s">
        <v>76</v>
      </c>
      <c r="AD2197" s="210"/>
      <c r="AE2197" s="211" t="s">
        <v>77</v>
      </c>
      <c r="AF2197" s="212"/>
      <c r="AG2197" s="22"/>
      <c r="AH2197" s="213" t="s">
        <v>78</v>
      </c>
      <c r="AI2197" s="214"/>
      <c r="AJ2197" s="215" t="s">
        <v>79</v>
      </c>
      <c r="AK2197" s="216"/>
      <c r="AL2197" s="22"/>
      <c r="AM2197" s="44" t="s">
        <v>6</v>
      </c>
      <c r="AO2197" s="135" t="s">
        <v>42</v>
      </c>
      <c r="AP2197" s="33"/>
      <c r="AQ2197" s="32"/>
      <c r="AR2197" s="32"/>
      <c r="AS2197" s="32"/>
      <c r="AT2197" s="32"/>
    </row>
    <row r="2198" spans="2:46" ht="18.649999999999999" customHeight="1" thickTop="1" thickBot="1">
      <c r="D2198" s="1">
        <v>0</v>
      </c>
      <c r="E2198" s="8">
        <f t="shared" ref="E2198" si="9949">$E$9*$B2195</f>
        <v>3.5589388000000004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9950">D2198*I2195+F2198*I2198-E2198*J2195-G2198*J2198</f>
        <v>0</v>
      </c>
      <c r="O2198" s="9">
        <f t="shared" ref="O2198" si="9951">(D2198*J2195+E2198*I2195+F2198*J2198+G2198*I2198)</f>
        <v>3.5589388000000004</v>
      </c>
      <c r="P2198" s="2">
        <f t="shared" ref="P2198" si="9952">D2198*K2195+F2198*K2198-E2198*L2195-G2198*L2198</f>
        <v>3.0285081994902492</v>
      </c>
      <c r="Q2198" s="8">
        <f t="shared" ref="Q2198" si="9953">(D2198*L2195+E2198*K2195+F2198*L2198+G2198*K2198)</f>
        <v>0</v>
      </c>
      <c r="S2198" s="1">
        <v>0</v>
      </c>
      <c r="T2198" s="8">
        <f t="shared" ref="T2198" si="9954">$T$9*$B2195</f>
        <v>7.5943412000000006</v>
      </c>
      <c r="U2198" s="2">
        <v>1</v>
      </c>
      <c r="V2198" s="8">
        <v>0</v>
      </c>
      <c r="X2198" s="1">
        <f t="shared" ref="X2198" si="9955">N2198*S2195+P2198*S2198-O2198*T2195-Q2198*T2198</f>
        <v>0</v>
      </c>
      <c r="Y2198" s="9">
        <f t="shared" ref="Y2198" si="9956">(N2198*T2195+O2198*S2195+P2198*T2198+Q2198*S2198)</f>
        <v>26.558463393926619</v>
      </c>
      <c r="Z2198" s="2">
        <f t="shared" ref="Z2198" si="9957">N2198*U2195+P2198*U2198-O2198*V2195-Q2198*V2198</f>
        <v>3.0285081994902492</v>
      </c>
      <c r="AA2198" s="8">
        <f t="shared" ref="AA2198" si="9958">(N2198*V2195+O2198*U2195+P2198*V2198+Q2198*U2198)</f>
        <v>0</v>
      </c>
      <c r="AB2198" s="22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9959">X2198*AC2195+Z2198*AC2198-Y2198*AD2195-AA2198*AD2198</f>
        <v>0</v>
      </c>
      <c r="AI2198" s="9">
        <f t="shared" ref="AI2198" si="9960">(X2198*AD2195+Y2198*AC2195+Z2198*AD2198+AA2198*AC2198)</f>
        <v>26.558463393926619</v>
      </c>
      <c r="AJ2198" s="2">
        <f t="shared" ref="AJ2198" si="9961">X2198*AE2195+Z2198*AE2198-Y2198*AF2195-AA2198*AF2198</f>
        <v>-132.18416652631424</v>
      </c>
      <c r="AK2198" s="8">
        <f t="shared" ref="AK2198" si="9962">(X2198*AF2195+Y2198*AE2195+Z2198*AF2198+AA2198*AE2198)</f>
        <v>0</v>
      </c>
      <c r="AM2198" s="45">
        <f t="shared" ref="AM2198" si="9963">(180/PI())*ATAN(-1*(($AH$9*AJ2195+AL2195+$AH$9*AJ2198+AL2198)/($AH$9*AI2195+AK2195+$AH$9*AI2198+AK2198)))</f>
        <v>68.107706000228674</v>
      </c>
      <c r="AO2198" s="206">
        <f t="shared" ref="AO2198" si="9964">20*LOG(((($AH$9*AH2195+AJ2195-$AH$9*AH2198-AJ2198)^2+($AH$9*AI2195+AK2195-$AH$9*AI2198-AK2198)^2)/(($AH$9*AH2195+AJ2195+$AH$9*AH2198+AJ2198)^2+($AH$9*AI2195+AK2195+$AH$9*AI2198+AK2198)^2))^0.5)</f>
        <v>-9.1857030949896222E-4</v>
      </c>
      <c r="AP2198" s="33"/>
      <c r="AQ2198" s="32"/>
      <c r="AR2198" s="32"/>
      <c r="AS2198" s="32"/>
      <c r="AT2198" s="32"/>
    </row>
    <row r="2199" spans="2:46" ht="18.649999999999999" customHeight="1">
      <c r="AO2199" s="33"/>
      <c r="AP2199" s="33"/>
    </row>
    <row r="2200" spans="2:46" ht="18.649999999999999" customHeight="1" thickBot="1">
      <c r="D2200" s="22" t="s">
        <v>80</v>
      </c>
      <c r="E2200" s="22"/>
      <c r="F2200" s="22"/>
      <c r="G2200" s="22"/>
      <c r="H2200" s="22"/>
      <c r="I2200" s="22" t="s">
        <v>81</v>
      </c>
      <c r="J2200" s="22"/>
      <c r="K2200" s="22"/>
      <c r="L2200" s="22"/>
      <c r="M2200" s="23"/>
      <c r="N2200" s="23"/>
      <c r="O2200" s="24" t="s">
        <v>82</v>
      </c>
      <c r="P2200" s="23"/>
      <c r="Q2200" s="23"/>
      <c r="R2200" s="23"/>
      <c r="S2200" s="22"/>
      <c r="T2200" s="22" t="s">
        <v>83</v>
      </c>
      <c r="U2200" s="23"/>
      <c r="V2200" s="23"/>
      <c r="W2200" s="23"/>
      <c r="X2200" s="23"/>
      <c r="Y2200" s="24" t="s">
        <v>84</v>
      </c>
      <c r="Z2200" s="23"/>
      <c r="AA2200" s="23"/>
      <c r="AB2200" s="23"/>
      <c r="AC2200" s="24" t="s">
        <v>85</v>
      </c>
      <c r="AD2200" s="22"/>
      <c r="AE2200" s="22"/>
      <c r="AF2200" s="22"/>
      <c r="AG2200" s="22"/>
      <c r="AH2200" s="23"/>
      <c r="AI2200" s="24" t="s">
        <v>86</v>
      </c>
      <c r="AJ2200" s="23"/>
      <c r="AK2200" s="23"/>
      <c r="AL2200" s="22"/>
    </row>
    <row r="2201" spans="2:46" ht="18.649999999999999" customHeight="1" thickBot="1">
      <c r="B2201" s="11"/>
      <c r="D2201" s="217" t="s">
        <v>55</v>
      </c>
      <c r="E2201" s="218"/>
      <c r="F2201" s="219" t="s">
        <v>56</v>
      </c>
      <c r="G2201" s="220"/>
      <c r="H2201" s="204"/>
      <c r="I2201" s="217" t="s">
        <v>87</v>
      </c>
      <c r="J2201" s="218"/>
      <c r="K2201" s="219" t="s">
        <v>88</v>
      </c>
      <c r="L2201" s="220"/>
      <c r="M2201" s="23"/>
      <c r="N2201" s="213" t="s">
        <v>57</v>
      </c>
      <c r="O2201" s="214"/>
      <c r="P2201" s="215" t="s">
        <v>58</v>
      </c>
      <c r="Q2201" s="216"/>
      <c r="R2201" s="23"/>
      <c r="S2201" s="217" t="s">
        <v>59</v>
      </c>
      <c r="T2201" s="218"/>
      <c r="U2201" s="219" t="s">
        <v>60</v>
      </c>
      <c r="V2201" s="220"/>
      <c r="W2201" s="22"/>
      <c r="X2201" s="213" t="s">
        <v>61</v>
      </c>
      <c r="Y2201" s="214"/>
      <c r="Z2201" s="215" t="s">
        <v>62</v>
      </c>
      <c r="AA2201" s="216"/>
      <c r="AB2201" s="22"/>
      <c r="AC2201" s="217" t="s">
        <v>63</v>
      </c>
      <c r="AD2201" s="218"/>
      <c r="AE2201" s="219" t="s">
        <v>89</v>
      </c>
      <c r="AF2201" s="220"/>
      <c r="AG2201" s="22"/>
      <c r="AH2201" s="213" t="s">
        <v>64</v>
      </c>
      <c r="AI2201" s="214"/>
      <c r="AJ2201" s="215" t="s">
        <v>65</v>
      </c>
      <c r="AK2201" s="216"/>
      <c r="AL2201" s="22"/>
      <c r="AM2201" s="25" t="s">
        <v>2</v>
      </c>
      <c r="AO2201" s="132" t="s">
        <v>41</v>
      </c>
      <c r="AQ2201" s="32"/>
      <c r="AR2201" s="32"/>
      <c r="AS2201" s="32"/>
      <c r="AT2201" s="32"/>
    </row>
    <row r="2202" spans="2:46" ht="18.649999999999999" customHeight="1" thickTop="1" thickBot="1">
      <c r="B2202" s="36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9">
        <f t="shared" ref="L2202" si="9965">IF(0=(1-$J$9*$K$9*$B2202^2),10^14,$B2202*$K$9/(1-$J$9*$K$9*$B2202^2))</f>
        <v>-0.56782769619362072</v>
      </c>
      <c r="N2202" s="1">
        <f t="shared" ref="N2202" si="9966">D2202*I2202+F2202*I2205-E2202*J2202-G2202*J2205</f>
        <v>1</v>
      </c>
      <c r="O2202" s="9">
        <f t="shared" ref="O2202" si="9967">(D2202*J2202+E2202*I2202+F2202*J2205+G2202*I2205)</f>
        <v>0</v>
      </c>
      <c r="P2202" s="2">
        <f t="shared" ref="P2202" si="9968">D2202*K2202+F2202*K2205-E2202*L2202-G2202*L2205</f>
        <v>0</v>
      </c>
      <c r="Q2202" s="8">
        <f t="shared" ref="Q2202" si="9969">(D2202*L2202+E2202*K2202+F2202*L2205+G2202*K2205)</f>
        <v>-0.56782769619362072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9970">N2202*S2202+P2202*S2205-O2202*T2202-Q2202*T2205</f>
        <v>5.3260106347988962</v>
      </c>
      <c r="Y2202" s="9">
        <f t="shared" ref="Y2202" si="9971">(N2202*T2202+O2202*S2202+P2202*T2205+Q2202*S2205)</f>
        <v>0</v>
      </c>
      <c r="Z2202" s="2">
        <f t="shared" ref="Z2202" si="9972">N2202*U2202+P2202*U2205-O2202*V2202-Q2202*V2205</f>
        <v>0</v>
      </c>
      <c r="AA2202" s="8">
        <f t="shared" ref="AA2202" si="9973">(N2202*V2202+O2202*U2202+P2202*V2205+Q2202*U2205)</f>
        <v>-0.56782769619362072</v>
      </c>
      <c r="AB2202" s="22"/>
      <c r="AC2202" s="1">
        <v>1</v>
      </c>
      <c r="AD2202" s="9">
        <v>0</v>
      </c>
      <c r="AE2202" s="2">
        <v>0</v>
      </c>
      <c r="AF2202" s="9">
        <f t="shared" ref="AF2202" si="9974">$B2202*$AE$9</f>
        <v>5.1073469999999999</v>
      </c>
      <c r="AH2202" s="1">
        <f t="shared" ref="AH2202" si="9975">X2202*AC2202+Z2202*AC2205-Y2202*AD2202-AA2202*AD2205</f>
        <v>5.3260106347988962</v>
      </c>
      <c r="AI2202" s="9">
        <f t="shared" ref="AI2202" si="9976">(X2202*AD2202+Y2202*AC2202+Z2202*AD2205+AA2202*AC2205)</f>
        <v>0</v>
      </c>
      <c r="AJ2202" s="2">
        <f t="shared" ref="AJ2202" si="9977">X2202*AE2202+Z2202*AE2205-Y2202*AF2202-AA2202*AF2205</f>
        <v>0</v>
      </c>
      <c r="AK2202" s="8">
        <f t="shared" ref="AK2202" si="9978">(X2202*AF2202+Y2202*AE2202+Z2202*AF2205+AA2202*AE2205)</f>
        <v>26.633956741414615</v>
      </c>
      <c r="AM2202" s="26">
        <f t="shared" ref="AM2202" si="9979">20*LOG((2*$AH$9)/(($AH$9*AH2202+AJ2202+$AH$9*AH2205+AJ2205)^2+($AH$9*AI2202+AK2202+$AH$9*AI2205+AK2205)^2)^0.5)</f>
        <v>-36.798445048648993</v>
      </c>
      <c r="AO2202" s="133">
        <f t="shared" ref="AO2202" si="9980">((AI2202^2+AJ2202^2+AK2202^2+AL2202^2)/(AI2205^2+AJ2205^2+AK2205^2+AL2205^2))^0.5</f>
        <v>0.19635551830378084</v>
      </c>
      <c r="AP2202" s="13"/>
      <c r="AQ2202" s="32"/>
      <c r="AR2202" s="32"/>
      <c r="AS2202" s="32"/>
      <c r="AT2202" s="32"/>
    </row>
    <row r="2203" spans="2:46" ht="18.649999999999999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O2203" s="134"/>
      <c r="AP2203" s="33"/>
      <c r="AQ2203" s="32"/>
      <c r="AR2203" s="32"/>
      <c r="AS2203" s="32"/>
      <c r="AT2203" s="32"/>
    </row>
    <row r="2204" spans="2:46" ht="18.649999999999999" customHeight="1" thickBot="1">
      <c r="D2204" s="209" t="s">
        <v>66</v>
      </c>
      <c r="E2204" s="210"/>
      <c r="F2204" s="211" t="s">
        <v>67</v>
      </c>
      <c r="G2204" s="212"/>
      <c r="H2204" s="204"/>
      <c r="I2204" s="209" t="s">
        <v>68</v>
      </c>
      <c r="J2204" s="210"/>
      <c r="K2204" s="211" t="s">
        <v>69</v>
      </c>
      <c r="L2204" s="212"/>
      <c r="N2204" s="213" t="s">
        <v>70</v>
      </c>
      <c r="O2204" s="214"/>
      <c r="P2204" s="215" t="s">
        <v>71</v>
      </c>
      <c r="Q2204" s="216"/>
      <c r="S2204" s="209" t="s">
        <v>72</v>
      </c>
      <c r="T2204" s="210"/>
      <c r="U2204" s="211" t="s">
        <v>73</v>
      </c>
      <c r="V2204" s="212"/>
      <c r="W2204" s="22"/>
      <c r="X2204" s="213" t="s">
        <v>74</v>
      </c>
      <c r="Y2204" s="214"/>
      <c r="Z2204" s="215" t="s">
        <v>75</v>
      </c>
      <c r="AA2204" s="216"/>
      <c r="AB2204" s="22"/>
      <c r="AC2204" s="209" t="s">
        <v>76</v>
      </c>
      <c r="AD2204" s="210"/>
      <c r="AE2204" s="211" t="s">
        <v>77</v>
      </c>
      <c r="AF2204" s="212"/>
      <c r="AG2204" s="22"/>
      <c r="AH2204" s="213" t="s">
        <v>78</v>
      </c>
      <c r="AI2204" s="214"/>
      <c r="AJ2204" s="215" t="s">
        <v>79</v>
      </c>
      <c r="AK2204" s="216"/>
      <c r="AL2204" s="22"/>
      <c r="AM2204" s="44" t="s">
        <v>6</v>
      </c>
      <c r="AO2204" s="135" t="s">
        <v>42</v>
      </c>
      <c r="AP2204" s="33"/>
      <c r="AQ2204" s="32"/>
      <c r="AR2204" s="32"/>
      <c r="AS2204" s="32"/>
      <c r="AT2204" s="32"/>
    </row>
    <row r="2205" spans="2:46" ht="18.649999999999999" customHeight="1" thickTop="1" thickBot="1">
      <c r="D2205" s="1">
        <v>0</v>
      </c>
      <c r="E2205" s="8">
        <f t="shared" ref="E2205" si="9981">$E$9*$B2202</f>
        <v>3.5702730000000003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9982">D2205*I2202+F2205*I2205-E2205*J2202-G2205*J2205</f>
        <v>0</v>
      </c>
      <c r="O2205" s="9">
        <f t="shared" ref="O2205" si="9983">(D2205*J2202+E2205*I2202+F2205*J2205+G2205*I2205)</f>
        <v>3.5702730000000003</v>
      </c>
      <c r="P2205" s="2">
        <f t="shared" ref="P2205" si="9984">D2205*K2202+F2205*K2205-E2205*L2202-G2205*L2205</f>
        <v>3.0272998923722869</v>
      </c>
      <c r="Q2205" s="8">
        <f t="shared" ref="Q2205" si="9985">(D2205*L2202+E2205*K2202+F2205*L2205+G2205*K2205)</f>
        <v>0</v>
      </c>
      <c r="S2205" s="1">
        <v>0</v>
      </c>
      <c r="T2205" s="8">
        <f t="shared" ref="T2205" si="9986">$T$9*$B2202</f>
        <v>7.6185269999999994</v>
      </c>
      <c r="U2205" s="2">
        <v>1</v>
      </c>
      <c r="V2205" s="8">
        <v>0</v>
      </c>
      <c r="X2205" s="1">
        <f t="shared" ref="X2205" si="9987">N2205*S2202+P2205*S2205-O2205*T2202-Q2205*T2205</f>
        <v>0</v>
      </c>
      <c r="Y2205" s="9">
        <f t="shared" ref="Y2205" si="9988">(N2205*T2202+O2205*S2202+P2205*T2205+Q2205*S2205)</f>
        <v>26.633838967135361</v>
      </c>
      <c r="Z2205" s="2">
        <f t="shared" ref="Z2205" si="9989">N2205*U2202+P2205*U2205-O2205*V2202-Q2205*V2205</f>
        <v>3.0272998923722869</v>
      </c>
      <c r="AA2205" s="8">
        <f t="shared" ref="AA2205" si="9990">(N2205*V2202+O2205*U2202+P2205*V2205+Q2205*U2205)</f>
        <v>0</v>
      </c>
      <c r="AB2205" s="22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9991">X2205*AC2202+Z2205*AC2205-Y2205*AD2202-AA2205*AD2205</f>
        <v>0</v>
      </c>
      <c r="AI2205" s="9">
        <f t="shared" ref="AI2205" si="9992">(X2205*AD2202+Y2205*AC2202+Z2205*AD2205+AA2205*AC2205)</f>
        <v>26.633838967135361</v>
      </c>
      <c r="AJ2205" s="2">
        <f t="shared" ref="AJ2205" si="9993">X2205*AE2202+Z2205*AE2205-Y2205*AF2202-AA2205*AF2205</f>
        <v>-133.00095765490957</v>
      </c>
      <c r="AK2205" s="8">
        <f t="shared" ref="AK2205" si="9994">(X2205*AF2202+Y2205*AE2202+Z2205*AF2205+AA2205*AE2205)</f>
        <v>0</v>
      </c>
      <c r="AM2205" s="45">
        <f t="shared" ref="AM2205" si="9995">(180/PI())*ATAN(-1*(($AH$9*AJ2202+AL2202+$AH$9*AJ2205+AL2205)/($AH$9*AI2202+AK2202+$AH$9*AI2205+AK2205)))</f>
        <v>68.173559679286598</v>
      </c>
      <c r="AO2205" s="206">
        <f t="shared" ref="AO2205" si="9996">20*LOG(((($AH$9*AH2202+AJ2202-$AH$9*AH2205-AJ2205)^2+($AH$9*AI2202+AK2202-$AH$9*AI2205-AK2205)^2)/(($AH$9*AH2202+AJ2202+$AH$9*AH2205+AJ2205)^2+($AH$9*AI2202+AK2202+$AH$9*AI2205+AK2205)^2))^0.5)</f>
        <v>-9.0778958356939571E-4</v>
      </c>
      <c r="AP2205" s="33"/>
      <c r="AQ2205" s="32"/>
      <c r="AR2205" s="32"/>
      <c r="AS2205" s="32"/>
      <c r="AT2205" s="32"/>
    </row>
    <row r="2206" spans="2:46" ht="18.649999999999999" customHeight="1">
      <c r="AO2206" s="33"/>
      <c r="AP2206" s="33"/>
    </row>
    <row r="2207" spans="2:46" ht="18.649999999999999" customHeight="1" thickBot="1">
      <c r="D2207" s="22" t="s">
        <v>80</v>
      </c>
      <c r="E2207" s="22"/>
      <c r="F2207" s="22"/>
      <c r="G2207" s="22"/>
      <c r="H2207" s="22"/>
      <c r="I2207" s="22" t="s">
        <v>81</v>
      </c>
      <c r="J2207" s="22"/>
      <c r="K2207" s="22"/>
      <c r="L2207" s="22"/>
      <c r="M2207" s="23"/>
      <c r="N2207" s="23"/>
      <c r="O2207" s="24" t="s">
        <v>82</v>
      </c>
      <c r="P2207" s="23"/>
      <c r="Q2207" s="23"/>
      <c r="R2207" s="23"/>
      <c r="S2207" s="22"/>
      <c r="T2207" s="22" t="s">
        <v>83</v>
      </c>
      <c r="U2207" s="23"/>
      <c r="V2207" s="23"/>
      <c r="W2207" s="23"/>
      <c r="X2207" s="23"/>
      <c r="Y2207" s="24" t="s">
        <v>84</v>
      </c>
      <c r="Z2207" s="23"/>
      <c r="AA2207" s="23"/>
      <c r="AB2207" s="23"/>
      <c r="AC2207" s="24" t="s">
        <v>85</v>
      </c>
      <c r="AD2207" s="22"/>
      <c r="AE2207" s="22"/>
      <c r="AF2207" s="22"/>
      <c r="AG2207" s="22"/>
      <c r="AH2207" s="23"/>
      <c r="AI2207" s="24" t="s">
        <v>86</v>
      </c>
      <c r="AJ2207" s="23"/>
      <c r="AK2207" s="23"/>
      <c r="AL2207" s="22"/>
    </row>
    <row r="2208" spans="2:46" ht="18.649999999999999" customHeight="1" thickBot="1">
      <c r="B2208" s="11"/>
      <c r="D2208" s="217" t="s">
        <v>55</v>
      </c>
      <c r="E2208" s="218"/>
      <c r="F2208" s="219" t="s">
        <v>56</v>
      </c>
      <c r="G2208" s="220"/>
      <c r="H2208" s="204"/>
      <c r="I2208" s="217" t="s">
        <v>87</v>
      </c>
      <c r="J2208" s="218"/>
      <c r="K2208" s="219" t="s">
        <v>88</v>
      </c>
      <c r="L2208" s="220"/>
      <c r="M2208" s="23"/>
      <c r="N2208" s="213" t="s">
        <v>57</v>
      </c>
      <c r="O2208" s="214"/>
      <c r="P2208" s="215" t="s">
        <v>58</v>
      </c>
      <c r="Q2208" s="216"/>
      <c r="R2208" s="23"/>
      <c r="S2208" s="217" t="s">
        <v>59</v>
      </c>
      <c r="T2208" s="218"/>
      <c r="U2208" s="219" t="s">
        <v>60</v>
      </c>
      <c r="V2208" s="220"/>
      <c r="W2208" s="22"/>
      <c r="X2208" s="213" t="s">
        <v>61</v>
      </c>
      <c r="Y2208" s="214"/>
      <c r="Z2208" s="215" t="s">
        <v>62</v>
      </c>
      <c r="AA2208" s="216"/>
      <c r="AB2208" s="22"/>
      <c r="AC2208" s="217" t="s">
        <v>63</v>
      </c>
      <c r="AD2208" s="218"/>
      <c r="AE2208" s="219" t="s">
        <v>89</v>
      </c>
      <c r="AF2208" s="220"/>
      <c r="AG2208" s="22"/>
      <c r="AH2208" s="213" t="s">
        <v>64</v>
      </c>
      <c r="AI2208" s="214"/>
      <c r="AJ2208" s="215" t="s">
        <v>65</v>
      </c>
      <c r="AK2208" s="216"/>
      <c r="AL2208" s="22"/>
      <c r="AM2208" s="25" t="s">
        <v>2</v>
      </c>
      <c r="AO2208" s="132" t="s">
        <v>41</v>
      </c>
      <c r="AQ2208" s="32"/>
      <c r="AR2208" s="32"/>
      <c r="AS2208" s="32"/>
      <c r="AT2208" s="32"/>
    </row>
    <row r="2209" spans="2:46" ht="18.649999999999999" customHeight="1" thickTop="1" thickBot="1">
      <c r="B2209" s="36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9">
        <f t="shared" ref="L2209" si="9997">IF(0=(1-$J$9*$K$9*$B2209^2),10^14,$B2209*$K$9/(1-$J$9*$K$9*$B2209^2))</f>
        <v>-0.56569700234376852</v>
      </c>
      <c r="N2209" s="1">
        <f t="shared" ref="N2209" si="9998">D2209*I2209+F2209*I2212-E2209*J2209-G2209*J2212</f>
        <v>1</v>
      </c>
      <c r="O2209" s="9">
        <f t="shared" ref="O2209" si="9999">(D2209*J2209+E2209*I2209+F2209*J2212+G2209*I2212)</f>
        <v>0</v>
      </c>
      <c r="P2209" s="2">
        <f t="shared" ref="P2209" si="10000">D2209*K2209+F2209*K2212-E2209*L2209-G2209*L2212</f>
        <v>0</v>
      </c>
      <c r="Q2209" s="8">
        <f t="shared" ref="Q2209" si="10001">(D2209*L2209+E2209*K2209+F2209*L2212+G2209*K2212)</f>
        <v>-0.56569700234376852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10002">N2209*S2209+P2209*S2212-O2209*T2209-Q2209*T2212</f>
        <v>5.3234597207343493</v>
      </c>
      <c r="Y2209" s="9">
        <f t="shared" ref="Y2209" si="10003">(N2209*T2209+O2209*S2209+P2209*T2212+Q2209*S2212)</f>
        <v>0</v>
      </c>
      <c r="Z2209" s="2">
        <f t="shared" ref="Z2209" si="10004">N2209*U2209+P2209*U2212-O2209*V2209-Q2209*V2212</f>
        <v>0</v>
      </c>
      <c r="AA2209" s="8">
        <f t="shared" ref="AA2209" si="10005">(N2209*V2209+O2209*U2209+P2209*V2212+Q2209*U2212)</f>
        <v>-0.56569700234376852</v>
      </c>
      <c r="AB2209" s="22"/>
      <c r="AC2209" s="1">
        <v>1</v>
      </c>
      <c r="AD2209" s="9">
        <v>0</v>
      </c>
      <c r="AE2209" s="2">
        <v>0</v>
      </c>
      <c r="AF2209" s="9">
        <f t="shared" ref="AF2209" si="10006">$B2209*$AE$9</f>
        <v>5.1235608000000008</v>
      </c>
      <c r="AH2209" s="1">
        <f t="shared" ref="AH2209" si="10007">X2209*AC2209+Z2209*AC2212-Y2209*AD2209-AA2209*AD2212</f>
        <v>5.3234597207343493</v>
      </c>
      <c r="AI2209" s="9">
        <f t="shared" ref="AI2209" si="10008">(X2209*AD2209+Y2209*AC2209+Z2209*AD2212+AA2209*AC2212)</f>
        <v>0</v>
      </c>
      <c r="AJ2209" s="2">
        <f t="shared" ref="AJ2209" si="10009">X2209*AE2209+Z2209*AE2212-Y2209*AF2209-AA2209*AF2212</f>
        <v>0</v>
      </c>
      <c r="AK2209" s="8">
        <f t="shared" ref="AK2209" si="10010">(X2209*AF2209+Y2209*AE2209+Z2209*AF2212+AA2209*AE2212)</f>
        <v>26.709372543189694</v>
      </c>
      <c r="AM2209" s="26">
        <f t="shared" ref="AM2209" si="10011">20*LOG((2*$AH$9)/(($AH$9*AH2209+AJ2209+$AH$9*AH2212+AJ2212)^2+($AH$9*AI2209+AK2209+$AH$9*AI2212+AK2212)^2)^0.5)</f>
        <v>-36.849577218065079</v>
      </c>
      <c r="AO2209" s="133">
        <f t="shared" ref="AO2209" si="10012">((AI2209^2+AJ2209^2+AK2209^2+AL2209^2)/(AI2212^2+AJ2212^2+AK2212^2+AL2212^2))^0.5</f>
        <v>0.1957306889037006</v>
      </c>
      <c r="AP2209" s="13"/>
      <c r="AQ2209" s="32"/>
      <c r="AR2209" s="32"/>
      <c r="AS2209" s="32"/>
      <c r="AT2209" s="32"/>
    </row>
    <row r="2210" spans="2:46" ht="18.649999999999999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O2210" s="134"/>
      <c r="AP2210" s="33"/>
      <c r="AQ2210" s="32"/>
      <c r="AR2210" s="32"/>
      <c r="AS2210" s="32"/>
      <c r="AT2210" s="32"/>
    </row>
    <row r="2211" spans="2:46" ht="18.649999999999999" customHeight="1" thickBot="1">
      <c r="D2211" s="209" t="s">
        <v>66</v>
      </c>
      <c r="E2211" s="210"/>
      <c r="F2211" s="211" t="s">
        <v>67</v>
      </c>
      <c r="G2211" s="212"/>
      <c r="H2211" s="204"/>
      <c r="I2211" s="209" t="s">
        <v>68</v>
      </c>
      <c r="J2211" s="210"/>
      <c r="K2211" s="211" t="s">
        <v>69</v>
      </c>
      <c r="L2211" s="212"/>
      <c r="N2211" s="213" t="s">
        <v>70</v>
      </c>
      <c r="O2211" s="214"/>
      <c r="P2211" s="215" t="s">
        <v>71</v>
      </c>
      <c r="Q2211" s="216"/>
      <c r="S2211" s="209" t="s">
        <v>72</v>
      </c>
      <c r="T2211" s="210"/>
      <c r="U2211" s="211" t="s">
        <v>73</v>
      </c>
      <c r="V2211" s="212"/>
      <c r="W2211" s="22"/>
      <c r="X2211" s="213" t="s">
        <v>74</v>
      </c>
      <c r="Y2211" s="214"/>
      <c r="Z2211" s="215" t="s">
        <v>75</v>
      </c>
      <c r="AA2211" s="216"/>
      <c r="AB2211" s="22"/>
      <c r="AC2211" s="209" t="s">
        <v>76</v>
      </c>
      <c r="AD2211" s="210"/>
      <c r="AE2211" s="211" t="s">
        <v>77</v>
      </c>
      <c r="AF2211" s="212"/>
      <c r="AG2211" s="22"/>
      <c r="AH2211" s="213" t="s">
        <v>78</v>
      </c>
      <c r="AI2211" s="214"/>
      <c r="AJ2211" s="215" t="s">
        <v>79</v>
      </c>
      <c r="AK2211" s="216"/>
      <c r="AL2211" s="22"/>
      <c r="AM2211" s="44" t="s">
        <v>6</v>
      </c>
      <c r="AO2211" s="135" t="s">
        <v>42</v>
      </c>
      <c r="AP2211" s="33"/>
      <c r="AQ2211" s="32"/>
      <c r="AR2211" s="32"/>
      <c r="AS2211" s="32"/>
      <c r="AT2211" s="32"/>
    </row>
    <row r="2212" spans="2:46" ht="18.649999999999999" customHeight="1" thickTop="1" thickBot="1">
      <c r="D2212" s="1">
        <v>0</v>
      </c>
      <c r="E2212" s="8">
        <f t="shared" ref="E2212" si="10013">$E$9*$B2209</f>
        <v>3.5816072000000005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10014">D2212*I2209+F2212*I2212-E2212*J2209-G2212*J2212</f>
        <v>0</v>
      </c>
      <c r="O2212" s="9">
        <f t="shared" ref="O2212" si="10015">(D2212*J2209+E2212*I2209+F2212*J2212+G2212*I2212)</f>
        <v>3.5816072000000005</v>
      </c>
      <c r="P2212" s="2">
        <f t="shared" ref="P2212" si="10016">D2212*K2209+F2212*K2212-E2212*L2209-G2212*L2212</f>
        <v>3.0261044566128583</v>
      </c>
      <c r="Q2212" s="8">
        <f t="shared" ref="Q2212" si="10017">(D2212*L2209+E2212*K2209+F2212*L2212+G2212*K2212)</f>
        <v>0</v>
      </c>
      <c r="S2212" s="1">
        <v>0</v>
      </c>
      <c r="T2212" s="8">
        <f t="shared" ref="T2212" si="10018">$T$9*$B2209</f>
        <v>7.6427128</v>
      </c>
      <c r="U2212" s="2">
        <v>1</v>
      </c>
      <c r="V2212" s="8">
        <v>0</v>
      </c>
      <c r="X2212" s="1">
        <f t="shared" ref="X2212" si="10019">N2212*S2209+P2212*S2212-O2212*T2209-Q2212*T2212</f>
        <v>0</v>
      </c>
      <c r="Y2212" s="9">
        <f t="shared" ref="Y2212" si="10020">(N2212*T2209+O2212*S2209+P2212*T2212+Q2212*S2212)</f>
        <v>26.709254464692137</v>
      </c>
      <c r="Z2212" s="2">
        <f t="shared" ref="Z2212" si="10021">N2212*U2209+P2212*U2212-O2212*V2209-Q2212*V2212</f>
        <v>3.0261044566128583</v>
      </c>
      <c r="AA2212" s="8">
        <f t="shared" ref="AA2212" si="10022">(N2212*V2209+O2212*U2209+P2212*V2212+Q2212*U2212)</f>
        <v>0</v>
      </c>
      <c r="AB2212" s="22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10023">X2212*AC2209+Z2212*AC2212-Y2212*AD2209-AA2212*AD2212</f>
        <v>0</v>
      </c>
      <c r="AI2212" s="9">
        <f t="shared" ref="AI2212" si="10024">(X2212*AD2209+Y2212*AC2209+Z2212*AD2212+AA2212*AC2212)</f>
        <v>26.709254464692137</v>
      </c>
      <c r="AJ2212" s="2">
        <f t="shared" ref="AJ2212" si="10025">X2212*AE2209+Z2212*AE2212-Y2212*AF2209-AA2212*AF2212</f>
        <v>-133.82038471590877</v>
      </c>
      <c r="AK2212" s="8">
        <f t="shared" ref="AK2212" si="10026">(X2212*AF2209+Y2212*AE2209+Z2212*AF2212+AA2212*AE2212)</f>
        <v>0</v>
      </c>
      <c r="AM2212" s="45">
        <f t="shared" ref="AM2212" si="10027">(180/PI())*ATAN(-1*(($AH$9*AJ2209+AL2209+$AH$9*AJ2212+AL2212)/($AH$9*AI2209+AK2209+$AH$9*AI2212+AK2212)))</f>
        <v>68.239028134401778</v>
      </c>
      <c r="AO2212" s="206">
        <f t="shared" ref="AO2212" si="10028">20*LOG(((($AH$9*AH2209+AJ2209-$AH$9*AH2212-AJ2212)^2+($AH$9*AI2209+AK2209-$AH$9*AI2212-AK2212)^2)/(($AH$9*AH2209+AJ2209+$AH$9*AH2212+AJ2212)^2+($AH$9*AI2209+AK2209+$AH$9*AI2212+AK2212)^2))^0.5)</f>
        <v>-8.9716319085520748E-4</v>
      </c>
      <c r="AP2212" s="33"/>
      <c r="AQ2212" s="32"/>
      <c r="AR2212" s="32"/>
      <c r="AS2212" s="32"/>
      <c r="AT2212" s="32"/>
    </row>
    <row r="2213" spans="2:46" ht="18.649999999999999" customHeight="1">
      <c r="AO2213" s="33"/>
      <c r="AP2213" s="33"/>
    </row>
    <row r="2214" spans="2:46" ht="18.649999999999999" customHeight="1" thickBot="1">
      <c r="D2214" s="22" t="s">
        <v>80</v>
      </c>
      <c r="E2214" s="22"/>
      <c r="F2214" s="22"/>
      <c r="G2214" s="22"/>
      <c r="H2214" s="22"/>
      <c r="I2214" s="22" t="s">
        <v>81</v>
      </c>
      <c r="J2214" s="22"/>
      <c r="K2214" s="22"/>
      <c r="L2214" s="22"/>
      <c r="M2214" s="23"/>
      <c r="N2214" s="23"/>
      <c r="O2214" s="24" t="s">
        <v>82</v>
      </c>
      <c r="P2214" s="23"/>
      <c r="Q2214" s="23"/>
      <c r="R2214" s="23"/>
      <c r="S2214" s="22"/>
      <c r="T2214" s="22" t="s">
        <v>83</v>
      </c>
      <c r="U2214" s="23"/>
      <c r="V2214" s="23"/>
      <c r="W2214" s="23"/>
      <c r="X2214" s="23"/>
      <c r="Y2214" s="24" t="s">
        <v>84</v>
      </c>
      <c r="Z2214" s="23"/>
      <c r="AA2214" s="23"/>
      <c r="AB2214" s="23"/>
      <c r="AC2214" s="24" t="s">
        <v>85</v>
      </c>
      <c r="AD2214" s="22"/>
      <c r="AE2214" s="22"/>
      <c r="AF2214" s="22"/>
      <c r="AG2214" s="22"/>
      <c r="AH2214" s="23"/>
      <c r="AI2214" s="24" t="s">
        <v>86</v>
      </c>
      <c r="AJ2214" s="23"/>
      <c r="AK2214" s="23"/>
      <c r="AL2214" s="22"/>
    </row>
    <row r="2215" spans="2:46" ht="18.649999999999999" customHeight="1" thickBot="1">
      <c r="B2215" s="11"/>
      <c r="D2215" s="217" t="s">
        <v>55</v>
      </c>
      <c r="E2215" s="218"/>
      <c r="F2215" s="219" t="s">
        <v>56</v>
      </c>
      <c r="G2215" s="220"/>
      <c r="H2215" s="204"/>
      <c r="I2215" s="217" t="s">
        <v>87</v>
      </c>
      <c r="J2215" s="218"/>
      <c r="K2215" s="219" t="s">
        <v>88</v>
      </c>
      <c r="L2215" s="220"/>
      <c r="M2215" s="23"/>
      <c r="N2215" s="213" t="s">
        <v>57</v>
      </c>
      <c r="O2215" s="214"/>
      <c r="P2215" s="215" t="s">
        <v>58</v>
      </c>
      <c r="Q2215" s="216"/>
      <c r="R2215" s="23"/>
      <c r="S2215" s="217" t="s">
        <v>59</v>
      </c>
      <c r="T2215" s="218"/>
      <c r="U2215" s="219" t="s">
        <v>60</v>
      </c>
      <c r="V2215" s="220"/>
      <c r="W2215" s="22"/>
      <c r="X2215" s="213" t="s">
        <v>61</v>
      </c>
      <c r="Y2215" s="214"/>
      <c r="Z2215" s="215" t="s">
        <v>62</v>
      </c>
      <c r="AA2215" s="216"/>
      <c r="AB2215" s="22"/>
      <c r="AC2215" s="217" t="s">
        <v>63</v>
      </c>
      <c r="AD2215" s="218"/>
      <c r="AE2215" s="219" t="s">
        <v>89</v>
      </c>
      <c r="AF2215" s="220"/>
      <c r="AG2215" s="22"/>
      <c r="AH2215" s="213" t="s">
        <v>64</v>
      </c>
      <c r="AI2215" s="214"/>
      <c r="AJ2215" s="215" t="s">
        <v>65</v>
      </c>
      <c r="AK2215" s="216"/>
      <c r="AL2215" s="22"/>
      <c r="AM2215" s="25" t="s">
        <v>2</v>
      </c>
      <c r="AO2215" s="132" t="s">
        <v>41</v>
      </c>
      <c r="AQ2215" s="32"/>
      <c r="AR2215" s="32"/>
      <c r="AS2215" s="32"/>
      <c r="AT2215" s="32"/>
    </row>
    <row r="2216" spans="2:46" ht="18.649999999999999" customHeight="1" thickTop="1" thickBot="1">
      <c r="B2216" s="36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9">
        <f t="shared" ref="L2216" si="10029">IF(0=(1-$J$9*$K$9*$B2216^2),10^14,$B2216*$K$9/(1-$J$9*$K$9*$B2216^2))</f>
        <v>-0.56358328175473305</v>
      </c>
      <c r="N2216" s="1">
        <f t="shared" ref="N2216" si="10030">D2216*I2216+F2216*I2219-E2216*J2216-G2216*J2219</f>
        <v>1</v>
      </c>
      <c r="O2216" s="9">
        <f t="shared" ref="O2216" si="10031">(D2216*J2216+E2216*I2216+F2216*J2219+G2216*I2219)</f>
        <v>0</v>
      </c>
      <c r="P2216" s="2">
        <f t="shared" ref="P2216" si="10032">D2216*K2216+F2216*K2219-E2216*L2216-G2216*L2219</f>
        <v>0</v>
      </c>
      <c r="Q2216" s="8">
        <f t="shared" ref="Q2216" si="10033">(D2216*L2216+E2216*K2216+F2216*L2219+G2216*K2219)</f>
        <v>-0.56358328175473305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10034">N2216*S2216+P2216*S2219-O2216*T2216-Q2216*T2219</f>
        <v>5.320935873868768</v>
      </c>
      <c r="Y2216" s="9">
        <f t="shared" ref="Y2216" si="10035">(N2216*T2216+O2216*S2216+P2216*T2219+Q2216*S2219)</f>
        <v>0</v>
      </c>
      <c r="Z2216" s="2">
        <f t="shared" ref="Z2216" si="10036">N2216*U2216+P2216*U2219-O2216*V2216-Q2216*V2219</f>
        <v>0</v>
      </c>
      <c r="AA2216" s="8">
        <f t="shared" ref="AA2216" si="10037">(N2216*V2216+O2216*U2216+P2216*V2219+Q2216*U2219)</f>
        <v>-0.56358328175473305</v>
      </c>
      <c r="AB2216" s="22"/>
      <c r="AC2216" s="1">
        <v>1</v>
      </c>
      <c r="AD2216" s="9">
        <v>0</v>
      </c>
      <c r="AE2216" s="2">
        <v>0</v>
      </c>
      <c r="AF2216" s="9">
        <f t="shared" ref="AF2216" si="10038">$B2216*$AE$9</f>
        <v>5.1397746</v>
      </c>
      <c r="AH2216" s="1">
        <f t="shared" ref="AH2216" si="10039">X2216*AC2216+Z2216*AC2219-Y2216*AD2216-AA2216*AD2219</f>
        <v>5.320935873868768</v>
      </c>
      <c r="AI2216" s="9">
        <f t="shared" ref="AI2216" si="10040">(X2216*AD2216+Y2216*AC2216+Z2216*AD2219+AA2216*AC2219)</f>
        <v>0</v>
      </c>
      <c r="AJ2216" s="2">
        <f t="shared" ref="AJ2216" si="10041">X2216*AE2216+Z2216*AE2219-Y2216*AF2216-AA2216*AF2219</f>
        <v>0</v>
      </c>
      <c r="AK2216" s="8">
        <f t="shared" ref="AK2216" si="10042">(X2216*AF2216+Y2216*AE2216+Z2216*AF2219+AA2216*AE2219)</f>
        <v>26.784827770984762</v>
      </c>
      <c r="AM2216" s="26">
        <f t="shared" ref="AM2216" si="10043">20*LOG((2*$AH$9)/(($AH$9*AH2216+AJ2216+$AH$9*AH2219+AJ2219)^2+($AH$9*AI2216+AK2216+$AH$9*AI2219+AK2219)^2)^0.5)</f>
        <v>-36.900575406522698</v>
      </c>
      <c r="AO2216" s="133">
        <f t="shared" ref="AO2216" si="10044">((AI2216^2+AJ2216^2+AK2216^2+AL2216^2)/(AI2219^2+AJ2219^2+AK2219^2+AL2219^2))^0.5</f>
        <v>0.19510983336814294</v>
      </c>
      <c r="AP2216" s="13"/>
      <c r="AQ2216" s="32"/>
      <c r="AR2216" s="32"/>
      <c r="AS2216" s="32"/>
      <c r="AT2216" s="32"/>
    </row>
    <row r="2217" spans="2:46" ht="18.649999999999999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O2217" s="134"/>
      <c r="AP2217" s="33"/>
      <c r="AQ2217" s="32"/>
      <c r="AR2217" s="32"/>
      <c r="AS2217" s="32"/>
      <c r="AT2217" s="32"/>
    </row>
    <row r="2218" spans="2:46" ht="18.649999999999999" customHeight="1" thickBot="1">
      <c r="D2218" s="209" t="s">
        <v>66</v>
      </c>
      <c r="E2218" s="210"/>
      <c r="F2218" s="211" t="s">
        <v>67</v>
      </c>
      <c r="G2218" s="212"/>
      <c r="H2218" s="204"/>
      <c r="I2218" s="209" t="s">
        <v>68</v>
      </c>
      <c r="J2218" s="210"/>
      <c r="K2218" s="211" t="s">
        <v>69</v>
      </c>
      <c r="L2218" s="212"/>
      <c r="N2218" s="213" t="s">
        <v>70</v>
      </c>
      <c r="O2218" s="214"/>
      <c r="P2218" s="215" t="s">
        <v>71</v>
      </c>
      <c r="Q2218" s="216"/>
      <c r="S2218" s="209" t="s">
        <v>72</v>
      </c>
      <c r="T2218" s="210"/>
      <c r="U2218" s="211" t="s">
        <v>73</v>
      </c>
      <c r="V2218" s="212"/>
      <c r="W2218" s="22"/>
      <c r="X2218" s="213" t="s">
        <v>74</v>
      </c>
      <c r="Y2218" s="214"/>
      <c r="Z2218" s="215" t="s">
        <v>75</v>
      </c>
      <c r="AA2218" s="216"/>
      <c r="AB2218" s="22"/>
      <c r="AC2218" s="209" t="s">
        <v>76</v>
      </c>
      <c r="AD2218" s="210"/>
      <c r="AE2218" s="211" t="s">
        <v>77</v>
      </c>
      <c r="AF2218" s="212"/>
      <c r="AG2218" s="22"/>
      <c r="AH2218" s="213" t="s">
        <v>78</v>
      </c>
      <c r="AI2218" s="214"/>
      <c r="AJ2218" s="215" t="s">
        <v>79</v>
      </c>
      <c r="AK2218" s="216"/>
      <c r="AL2218" s="22"/>
      <c r="AM2218" s="44" t="s">
        <v>6</v>
      </c>
      <c r="AO2218" s="135" t="s">
        <v>42</v>
      </c>
      <c r="AP2218" s="33"/>
      <c r="AQ2218" s="32"/>
      <c r="AR2218" s="32"/>
      <c r="AS2218" s="32"/>
      <c r="AT2218" s="32"/>
    </row>
    <row r="2219" spans="2:46" ht="18.649999999999999" customHeight="1" thickTop="1" thickBot="1">
      <c r="D2219" s="1">
        <v>0</v>
      </c>
      <c r="E2219" s="8">
        <f t="shared" ref="E2219" si="10045">$E$9*$B2216</f>
        <v>3.5929414000000004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10046">D2219*I2216+F2219*I2219-E2219*J2216-G2219*J2219</f>
        <v>0</v>
      </c>
      <c r="O2219" s="9">
        <f t="shared" ref="O2219" si="10047">(D2219*J2216+E2219*I2216+F2219*J2219+G2219*I2219)</f>
        <v>3.5929414000000004</v>
      </c>
      <c r="P2219" s="2">
        <f t="shared" ref="P2219" si="10048">D2219*K2216+F2219*K2219-E2219*L2216-G2219*L2219</f>
        <v>3.024921705364445</v>
      </c>
      <c r="Q2219" s="8">
        <f t="shared" ref="Q2219" si="10049">(D2219*L2216+E2219*K2216+F2219*L2219+G2219*K2219)</f>
        <v>0</v>
      </c>
      <c r="S2219" s="1">
        <v>0</v>
      </c>
      <c r="T2219" s="8">
        <f t="shared" ref="T2219" si="10050">$T$9*$B2216</f>
        <v>7.6668985999999997</v>
      </c>
      <c r="U2219" s="2">
        <v>1</v>
      </c>
      <c r="V2219" s="8">
        <v>0</v>
      </c>
      <c r="X2219" s="1">
        <f t="shared" ref="X2219" si="10051">N2219*S2216+P2219*S2219-O2219*T2216-Q2219*T2219</f>
        <v>0</v>
      </c>
      <c r="Y2219" s="9">
        <f t="shared" ref="Y2219" si="10052">(N2219*T2216+O2219*S2216+P2219*T2219+Q2219*S2219)</f>
        <v>26.784709387968277</v>
      </c>
      <c r="Z2219" s="2">
        <f t="shared" ref="Z2219" si="10053">N2219*U2216+P2219*U2219-O2219*V2216-Q2219*V2219</f>
        <v>3.024921705364445</v>
      </c>
      <c r="AA2219" s="8">
        <f t="shared" ref="AA2219" si="10054">(N2219*V2216+O2219*U2216+P2219*V2219+Q2219*U2219)</f>
        <v>0</v>
      </c>
      <c r="AB2219" s="22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10055">X2219*AC2216+Z2219*AC2219-Y2219*AD2216-AA2219*AD2219</f>
        <v>0</v>
      </c>
      <c r="AI2219" s="9">
        <f t="shared" ref="AI2219" si="10056">(X2219*AD2216+Y2219*AC2216+Z2219*AD2219+AA2219*AC2219)</f>
        <v>26.784709387968277</v>
      </c>
      <c r="AJ2219" s="2">
        <f t="shared" ref="AJ2219" si="10057">X2219*AE2216+Z2219*AE2219-Y2219*AF2216-AA2219*AF2219</f>
        <v>-134.64244727529646</v>
      </c>
      <c r="AK2219" s="8">
        <f t="shared" ref="AK2219" si="10058">(X2219*AF2216+Y2219*AE2216+Z2219*AF2219+AA2219*AE2219)</f>
        <v>0</v>
      </c>
      <c r="AM2219" s="45">
        <f t="shared" ref="AM2219" si="10059">(180/PI())*ATAN(-1*(($AH$9*AJ2216+AL2216+$AH$9*AJ2219+AL2219)/($AH$9*AI2216+AK2216+$AH$9*AI2219+AK2219)))</f>
        <v>68.304114656112262</v>
      </c>
      <c r="AO2219" s="206">
        <f t="shared" ref="AO2219" si="10060">20*LOG(((($AH$9*AH2216+AJ2216-$AH$9*AH2219-AJ2219)^2+($AH$9*AI2216+AK2216-$AH$9*AI2219-AK2219)^2)/(($AH$9*AH2216+AJ2216+$AH$9*AH2219+AJ2219)^2+($AH$9*AI2216+AK2216+$AH$9*AI2219+AK2219)^2))^0.5)</f>
        <v>-8.8668855808258693E-4</v>
      </c>
      <c r="AP2219" s="33"/>
      <c r="AQ2219" s="32"/>
      <c r="AR2219" s="32"/>
      <c r="AS2219" s="32"/>
      <c r="AT2219" s="32"/>
    </row>
    <row r="2220" spans="2:46" ht="18.649999999999999" customHeight="1">
      <c r="AO2220" s="33"/>
      <c r="AP2220" s="33"/>
    </row>
    <row r="2221" spans="2:46" ht="18.649999999999999" customHeight="1" thickBot="1">
      <c r="D2221" s="22" t="s">
        <v>80</v>
      </c>
      <c r="E2221" s="22"/>
      <c r="F2221" s="22"/>
      <c r="G2221" s="22"/>
      <c r="H2221" s="22"/>
      <c r="I2221" s="22" t="s">
        <v>81</v>
      </c>
      <c r="J2221" s="22"/>
      <c r="K2221" s="22"/>
      <c r="L2221" s="22"/>
      <c r="M2221" s="23"/>
      <c r="N2221" s="23"/>
      <c r="O2221" s="24" t="s">
        <v>82</v>
      </c>
      <c r="P2221" s="23"/>
      <c r="Q2221" s="23"/>
      <c r="R2221" s="23"/>
      <c r="S2221" s="22"/>
      <c r="T2221" s="22" t="s">
        <v>83</v>
      </c>
      <c r="U2221" s="23"/>
      <c r="V2221" s="23"/>
      <c r="W2221" s="23"/>
      <c r="X2221" s="23"/>
      <c r="Y2221" s="24" t="s">
        <v>84</v>
      </c>
      <c r="Z2221" s="23"/>
      <c r="AA2221" s="23"/>
      <c r="AB2221" s="23"/>
      <c r="AC2221" s="24" t="s">
        <v>85</v>
      </c>
      <c r="AD2221" s="22"/>
      <c r="AE2221" s="22"/>
      <c r="AF2221" s="22"/>
      <c r="AG2221" s="22"/>
      <c r="AH2221" s="23"/>
      <c r="AI2221" s="24" t="s">
        <v>86</v>
      </c>
      <c r="AJ2221" s="23"/>
      <c r="AK2221" s="23"/>
      <c r="AL2221" s="22"/>
    </row>
    <row r="2222" spans="2:46" ht="18.649999999999999" customHeight="1" thickBot="1">
      <c r="B2222" s="11"/>
      <c r="D2222" s="217" t="s">
        <v>55</v>
      </c>
      <c r="E2222" s="218"/>
      <c r="F2222" s="219" t="s">
        <v>56</v>
      </c>
      <c r="G2222" s="220"/>
      <c r="H2222" s="204"/>
      <c r="I2222" s="217" t="s">
        <v>87</v>
      </c>
      <c r="J2222" s="218"/>
      <c r="K2222" s="219" t="s">
        <v>88</v>
      </c>
      <c r="L2222" s="220"/>
      <c r="M2222" s="23"/>
      <c r="N2222" s="213" t="s">
        <v>57</v>
      </c>
      <c r="O2222" s="214"/>
      <c r="P2222" s="215" t="s">
        <v>58</v>
      </c>
      <c r="Q2222" s="216"/>
      <c r="R2222" s="23"/>
      <c r="S2222" s="217" t="s">
        <v>59</v>
      </c>
      <c r="T2222" s="218"/>
      <c r="U2222" s="219" t="s">
        <v>60</v>
      </c>
      <c r="V2222" s="220"/>
      <c r="W2222" s="22"/>
      <c r="X2222" s="213" t="s">
        <v>61</v>
      </c>
      <c r="Y2222" s="214"/>
      <c r="Z2222" s="215" t="s">
        <v>62</v>
      </c>
      <c r="AA2222" s="216"/>
      <c r="AB2222" s="22"/>
      <c r="AC2222" s="217" t="s">
        <v>63</v>
      </c>
      <c r="AD2222" s="218"/>
      <c r="AE2222" s="219" t="s">
        <v>89</v>
      </c>
      <c r="AF2222" s="220"/>
      <c r="AG2222" s="22"/>
      <c r="AH2222" s="213" t="s">
        <v>64</v>
      </c>
      <c r="AI2222" s="214"/>
      <c r="AJ2222" s="215" t="s">
        <v>65</v>
      </c>
      <c r="AK2222" s="216"/>
      <c r="AL2222" s="22"/>
      <c r="AM2222" s="25" t="s">
        <v>2</v>
      </c>
      <c r="AO2222" s="132" t="s">
        <v>41</v>
      </c>
      <c r="AQ2222" s="32"/>
      <c r="AR2222" s="32"/>
      <c r="AS2222" s="32"/>
      <c r="AT2222" s="32"/>
    </row>
    <row r="2223" spans="2:46" ht="18.649999999999999" customHeight="1" thickTop="1" thickBot="1">
      <c r="B2223" s="36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9">
        <f t="shared" ref="L2223" si="10061">IF(0=(1-$J$9*$K$9*$B2223^2),10^14,$B2223*$K$9/(1-$J$9*$K$9*$B2223^2))</f>
        <v>-0.56148632341956373</v>
      </c>
      <c r="N2223" s="1">
        <f t="shared" ref="N2223" si="10062">D2223*I2223+F2223*I2226-E2223*J2223-G2223*J2226</f>
        <v>1</v>
      </c>
      <c r="O2223" s="9">
        <f t="shared" ref="O2223" si="10063">(D2223*J2223+E2223*I2223+F2223*J2226+G2223*I2226)</f>
        <v>0</v>
      </c>
      <c r="P2223" s="2">
        <f t="shared" ref="P2223" si="10064">D2223*K2223+F2223*K2226-E2223*L2223-G2223*L2226</f>
        <v>0</v>
      </c>
      <c r="Q2223" s="8">
        <f t="shared" ref="Q2223" si="10065">(D2223*L2223+E2223*K2223+F2223*L2226+G2223*K2226)</f>
        <v>-0.56148632341956373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10066">N2223*S2223+P2223*S2226-O2223*T2223-Q2223*T2226</f>
        <v>5.3184387028655618</v>
      </c>
      <c r="Y2223" s="9">
        <f t="shared" ref="Y2223" si="10067">(N2223*T2223+O2223*S2223+P2223*T2226+Q2223*S2226)</f>
        <v>0</v>
      </c>
      <c r="Z2223" s="2">
        <f t="shared" ref="Z2223" si="10068">N2223*U2223+P2223*U2226-O2223*V2223-Q2223*V2226</f>
        <v>0</v>
      </c>
      <c r="AA2223" s="8">
        <f t="shared" ref="AA2223" si="10069">(N2223*V2223+O2223*U2223+P2223*V2226+Q2223*U2226)</f>
        <v>-0.56148632341956373</v>
      </c>
      <c r="AB2223" s="22"/>
      <c r="AC2223" s="1">
        <v>1</v>
      </c>
      <c r="AD2223" s="9">
        <v>0</v>
      </c>
      <c r="AE2223" s="2">
        <v>0</v>
      </c>
      <c r="AF2223" s="9">
        <f t="shared" ref="AF2223" si="10070">$B2223*$AE$9</f>
        <v>5.1559884</v>
      </c>
      <c r="AH2223" s="1">
        <f t="shared" ref="AH2223" si="10071">X2223*AC2223+Z2223*AC2226-Y2223*AD2223-AA2223*AD2226</f>
        <v>5.3184387028655618</v>
      </c>
      <c r="AI2223" s="9">
        <f t="shared" ref="AI2223" si="10072">(X2223*AD2223+Y2223*AC2223+Z2223*AD2226+AA2223*AC2226)</f>
        <v>0</v>
      </c>
      <c r="AJ2223" s="2">
        <f t="shared" ref="AJ2223" si="10073">X2223*AE2223+Z2223*AE2226-Y2223*AF2223-AA2223*AF2226</f>
        <v>0</v>
      </c>
      <c r="AK2223" s="8">
        <f t="shared" ref="AK2223" si="10074">(X2223*AF2223+Y2223*AE2223+Z2223*AF2226+AA2223*AE2226)</f>
        <v>26.860321934666317</v>
      </c>
      <c r="AM2223" s="26">
        <f t="shared" ref="AM2223" si="10075">20*LOG((2*$AH$9)/(($AH$9*AH2223+AJ2223+$AH$9*AH2226+AJ2226)^2+($AH$9*AI2223+AK2223+$AH$9*AI2226+AK2226)^2)^0.5)</f>
        <v>-36.951440159755904</v>
      </c>
      <c r="AO2223" s="133">
        <f t="shared" ref="AO2223" si="10076">((AI2223^2+AJ2223^2+AK2223^2+AL2223^2)/(AI2226^2+AJ2226^2+AK2226^2+AL2226^2))^0.5</f>
        <v>0.19449291382212699</v>
      </c>
      <c r="AP2223" s="13"/>
      <c r="AQ2223" s="32"/>
      <c r="AR2223" s="32"/>
      <c r="AS2223" s="32"/>
      <c r="AT2223" s="32"/>
    </row>
    <row r="2224" spans="2:46" ht="18.649999999999999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O2224" s="134"/>
      <c r="AP2224" s="33"/>
      <c r="AQ2224" s="32"/>
      <c r="AR2224" s="32"/>
      <c r="AS2224" s="32"/>
      <c r="AT2224" s="32"/>
    </row>
    <row r="2225" spans="2:46" ht="18.649999999999999" customHeight="1" thickBot="1">
      <c r="D2225" s="209" t="s">
        <v>66</v>
      </c>
      <c r="E2225" s="210"/>
      <c r="F2225" s="211" t="s">
        <v>67</v>
      </c>
      <c r="G2225" s="212"/>
      <c r="H2225" s="204"/>
      <c r="I2225" s="209" t="s">
        <v>68</v>
      </c>
      <c r="J2225" s="210"/>
      <c r="K2225" s="211" t="s">
        <v>69</v>
      </c>
      <c r="L2225" s="212"/>
      <c r="N2225" s="213" t="s">
        <v>70</v>
      </c>
      <c r="O2225" s="214"/>
      <c r="P2225" s="215" t="s">
        <v>71</v>
      </c>
      <c r="Q2225" s="216"/>
      <c r="S2225" s="209" t="s">
        <v>72</v>
      </c>
      <c r="T2225" s="210"/>
      <c r="U2225" s="211" t="s">
        <v>73</v>
      </c>
      <c r="V2225" s="212"/>
      <c r="W2225" s="22"/>
      <c r="X2225" s="213" t="s">
        <v>74</v>
      </c>
      <c r="Y2225" s="214"/>
      <c r="Z2225" s="215" t="s">
        <v>75</v>
      </c>
      <c r="AA2225" s="216"/>
      <c r="AB2225" s="22"/>
      <c r="AC2225" s="209" t="s">
        <v>76</v>
      </c>
      <c r="AD2225" s="210"/>
      <c r="AE2225" s="211" t="s">
        <v>77</v>
      </c>
      <c r="AF2225" s="212"/>
      <c r="AG2225" s="22"/>
      <c r="AH2225" s="213" t="s">
        <v>78</v>
      </c>
      <c r="AI2225" s="214"/>
      <c r="AJ2225" s="215" t="s">
        <v>79</v>
      </c>
      <c r="AK2225" s="216"/>
      <c r="AL2225" s="22"/>
      <c r="AM2225" s="44" t="s">
        <v>6</v>
      </c>
      <c r="AO2225" s="135" t="s">
        <v>42</v>
      </c>
      <c r="AP2225" s="33"/>
      <c r="AQ2225" s="32"/>
      <c r="AR2225" s="32"/>
      <c r="AS2225" s="32"/>
      <c r="AT2225" s="32"/>
    </row>
    <row r="2226" spans="2:46" ht="18.649999999999999" customHeight="1" thickTop="1" thickBot="1">
      <c r="D2226" s="1">
        <v>0</v>
      </c>
      <c r="E2226" s="8">
        <f t="shared" ref="E2226" si="10077">$E$9*$B2223</f>
        <v>3.6042756000000007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10078">D2226*I2223+F2226*I2226-E2226*J2223-G2226*J2226</f>
        <v>0</v>
      </c>
      <c r="O2226" s="9">
        <f t="shared" ref="O2226" si="10079">(D2226*J2223+E2226*I2223+F2226*J2226+G2226*I2226)</f>
        <v>3.6042756000000007</v>
      </c>
      <c r="P2226" s="2">
        <f t="shared" ref="P2226" si="10080">D2226*K2223+F2226*K2226-E2226*L2223-G2226*L2226</f>
        <v>3.0237514552348426</v>
      </c>
      <c r="Q2226" s="8">
        <f t="shared" ref="Q2226" si="10081">(D2226*L2223+E2226*K2223+F2226*L2226+G2226*K2226)</f>
        <v>0</v>
      </c>
      <c r="S2226" s="1">
        <v>0</v>
      </c>
      <c r="T2226" s="8">
        <f t="shared" ref="T2226" si="10082">$T$9*$B2223</f>
        <v>7.6910844000000003</v>
      </c>
      <c r="U2226" s="2">
        <v>1</v>
      </c>
      <c r="V2226" s="8">
        <v>0</v>
      </c>
      <c r="X2226" s="1">
        <f t="shared" ref="X2226" si="10083">N2226*S2223+P2226*S2226-O2226*T2223-Q2226*T2226</f>
        <v>0</v>
      </c>
      <c r="Y2226" s="9">
        <f t="shared" ref="Y2226" si="10084">(N2226*T2223+O2226*S2223+P2226*T2226+Q2226*S2226)</f>
        <v>26.860203246833997</v>
      </c>
      <c r="Z2226" s="2">
        <f t="shared" ref="Z2226" si="10085">N2226*U2223+P2226*U2226-O2226*V2223-Q2226*V2226</f>
        <v>3.0237514552348426</v>
      </c>
      <c r="AA2226" s="8">
        <f t="shared" ref="AA2226" si="10086">(N2226*V2223+O2226*U2223+P2226*V2226+Q2226*U2226)</f>
        <v>0</v>
      </c>
      <c r="AB2226" s="22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10087">X2226*AC2223+Z2226*AC2226-Y2226*AD2223-AA2226*AD2226</f>
        <v>0</v>
      </c>
      <c r="AI2226" s="9">
        <f t="shared" ref="AI2226" si="10088">(X2226*AD2223+Y2226*AC2223+Z2226*AD2226+AA2226*AC2226)</f>
        <v>26.860203246833997</v>
      </c>
      <c r="AJ2226" s="2">
        <f t="shared" ref="AJ2226" si="10089">X2226*AE2223+Z2226*AE2226-Y2226*AF2223-AA2226*AF2226</f>
        <v>-135.46714490708359</v>
      </c>
      <c r="AK2226" s="8">
        <f t="shared" ref="AK2226" si="10090">(X2226*AF2223+Y2226*AE2223+Z2226*AF2226+AA2226*AE2226)</f>
        <v>0</v>
      </c>
      <c r="AM2226" s="45">
        <f t="shared" ref="AM2226" si="10091">(180/PI())*ATAN(-1*(($AH$9*AJ2223+AL2223+$AH$9*AJ2226+AL2226)/($AH$9*AI2223+AK2223+$AH$9*AI2226+AK2226)))</f>
        <v>68.368822498419618</v>
      </c>
      <c r="AO2226" s="206">
        <f t="shared" ref="AO2226" si="10092">20*LOG(((($AH$9*AH2223+AJ2223-$AH$9*AH2226-AJ2226)^2+($AH$9*AI2223+AK2223-$AH$9*AI2226-AK2226)^2)/(($AH$9*AH2223+AJ2223+$AH$9*AH2226+AJ2226)^2+($AH$9*AI2223+AK2223+$AH$9*AI2226+AK2226)^2))^0.5)</f>
        <v>-8.7636316014226383E-4</v>
      </c>
      <c r="AP2226" s="33"/>
      <c r="AQ2226" s="32"/>
      <c r="AR2226" s="32"/>
      <c r="AS2226" s="32"/>
      <c r="AT2226" s="32"/>
    </row>
    <row r="2227" spans="2:46" ht="18.649999999999999" customHeight="1">
      <c r="AO2227" s="33"/>
      <c r="AP2227" s="33"/>
    </row>
    <row r="2228" spans="2:46" ht="18.649999999999999" customHeight="1" thickBot="1">
      <c r="D2228" s="22" t="s">
        <v>80</v>
      </c>
      <c r="E2228" s="22"/>
      <c r="F2228" s="22"/>
      <c r="G2228" s="22"/>
      <c r="H2228" s="22"/>
      <c r="I2228" s="22" t="s">
        <v>81</v>
      </c>
      <c r="J2228" s="22"/>
      <c r="K2228" s="22"/>
      <c r="L2228" s="22"/>
      <c r="M2228" s="23"/>
      <c r="N2228" s="23"/>
      <c r="O2228" s="24" t="s">
        <v>82</v>
      </c>
      <c r="P2228" s="23"/>
      <c r="Q2228" s="23"/>
      <c r="R2228" s="23"/>
      <c r="S2228" s="22"/>
      <c r="T2228" s="22" t="s">
        <v>83</v>
      </c>
      <c r="U2228" s="23"/>
      <c r="V2228" s="23"/>
      <c r="W2228" s="23"/>
      <c r="X2228" s="23"/>
      <c r="Y2228" s="24" t="s">
        <v>84</v>
      </c>
      <c r="Z2228" s="23"/>
      <c r="AA2228" s="23"/>
      <c r="AB2228" s="23"/>
      <c r="AC2228" s="24" t="s">
        <v>85</v>
      </c>
      <c r="AD2228" s="22"/>
      <c r="AE2228" s="22"/>
      <c r="AF2228" s="22"/>
      <c r="AG2228" s="22"/>
      <c r="AH2228" s="23"/>
      <c r="AI2228" s="24" t="s">
        <v>86</v>
      </c>
      <c r="AJ2228" s="23"/>
      <c r="AK2228" s="23"/>
      <c r="AL2228" s="22"/>
    </row>
    <row r="2229" spans="2:46" ht="18.649999999999999" customHeight="1" thickBot="1">
      <c r="B2229" s="11"/>
      <c r="D2229" s="217" t="s">
        <v>55</v>
      </c>
      <c r="E2229" s="218"/>
      <c r="F2229" s="219" t="s">
        <v>56</v>
      </c>
      <c r="G2229" s="220"/>
      <c r="H2229" s="204"/>
      <c r="I2229" s="217" t="s">
        <v>87</v>
      </c>
      <c r="J2229" s="218"/>
      <c r="K2229" s="219" t="s">
        <v>88</v>
      </c>
      <c r="L2229" s="220"/>
      <c r="M2229" s="23"/>
      <c r="N2229" s="213" t="s">
        <v>57</v>
      </c>
      <c r="O2229" s="214"/>
      <c r="P2229" s="215" t="s">
        <v>58</v>
      </c>
      <c r="Q2229" s="216"/>
      <c r="R2229" s="23"/>
      <c r="S2229" s="217" t="s">
        <v>59</v>
      </c>
      <c r="T2229" s="218"/>
      <c r="U2229" s="219" t="s">
        <v>60</v>
      </c>
      <c r="V2229" s="220"/>
      <c r="W2229" s="22"/>
      <c r="X2229" s="213" t="s">
        <v>61</v>
      </c>
      <c r="Y2229" s="214"/>
      <c r="Z2229" s="215" t="s">
        <v>62</v>
      </c>
      <c r="AA2229" s="216"/>
      <c r="AB2229" s="22"/>
      <c r="AC2229" s="217" t="s">
        <v>63</v>
      </c>
      <c r="AD2229" s="218"/>
      <c r="AE2229" s="219" t="s">
        <v>89</v>
      </c>
      <c r="AF2229" s="220"/>
      <c r="AG2229" s="22"/>
      <c r="AH2229" s="213" t="s">
        <v>64</v>
      </c>
      <c r="AI2229" s="214"/>
      <c r="AJ2229" s="215" t="s">
        <v>65</v>
      </c>
      <c r="AK2229" s="216"/>
      <c r="AL2229" s="22"/>
      <c r="AM2229" s="25" t="s">
        <v>2</v>
      </c>
      <c r="AO2229" s="132" t="s">
        <v>41</v>
      </c>
      <c r="AQ2229" s="32"/>
      <c r="AR2229" s="32"/>
      <c r="AS2229" s="32"/>
      <c r="AT2229" s="32"/>
    </row>
    <row r="2230" spans="2:46" ht="18.649999999999999" customHeight="1" thickTop="1" thickBot="1">
      <c r="B2230" s="36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9">
        <f t="shared" ref="L2230" si="10093">IF(0=(1-$J$9*$K$9*$B2230^2),10^14,$B2230*$K$9/(1-$J$9*$K$9*$B2230^2))</f>
        <v>-0.55940591991128097</v>
      </c>
      <c r="N2230" s="1">
        <f t="shared" ref="N2230" si="10094">D2230*I2230+F2230*I2233-E2230*J2230-G2230*J2233</f>
        <v>1</v>
      </c>
      <c r="O2230" s="9">
        <f t="shared" ref="O2230" si="10095">(D2230*J2230+E2230*I2230+F2230*J2233+G2230*I2233)</f>
        <v>0</v>
      </c>
      <c r="P2230" s="2">
        <f t="shared" ref="P2230" si="10096">D2230*K2230+F2230*K2233-E2230*L2230-G2230*L2233</f>
        <v>0</v>
      </c>
      <c r="Q2230" s="8">
        <f t="shared" ref="Q2230" si="10097">(D2230*L2230+E2230*K2230+F2230*L2233+G2230*K2233)</f>
        <v>-0.55940591991128097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10098">N2230*S2230+P2230*S2233-O2230*T2230-Q2230*T2233</f>
        <v>5.3159678235950931</v>
      </c>
      <c r="Y2230" s="9">
        <f t="shared" ref="Y2230" si="10099">(N2230*T2230+O2230*S2230+P2230*T2233+Q2230*S2233)</f>
        <v>0</v>
      </c>
      <c r="Z2230" s="2">
        <f t="shared" ref="Z2230" si="10100">N2230*U2230+P2230*U2233-O2230*V2230-Q2230*V2233</f>
        <v>0</v>
      </c>
      <c r="AA2230" s="8">
        <f t="shared" ref="AA2230" si="10101">(N2230*V2230+O2230*U2230+P2230*V2233+Q2230*U2233)</f>
        <v>-0.55940591991128097</v>
      </c>
      <c r="AB2230" s="22"/>
      <c r="AC2230" s="1">
        <v>1</v>
      </c>
      <c r="AD2230" s="9">
        <v>0</v>
      </c>
      <c r="AE2230" s="2">
        <v>0</v>
      </c>
      <c r="AF2230" s="9">
        <f t="shared" ref="AF2230" si="10102">$B2230*$AE$9</f>
        <v>5.1722022000000001</v>
      </c>
      <c r="AH2230" s="1">
        <f t="shared" ref="AH2230" si="10103">X2230*AC2230+Z2230*AC2233-Y2230*AD2230-AA2230*AD2233</f>
        <v>5.3159678235950931</v>
      </c>
      <c r="AI2230" s="9">
        <f t="shared" ref="AI2230" si="10104">(X2230*AD2230+Y2230*AC2230+Z2230*AD2233+AA2230*AC2233)</f>
        <v>0</v>
      </c>
      <c r="AJ2230" s="2">
        <f t="shared" ref="AJ2230" si="10105">X2230*AE2230+Z2230*AE2233-Y2230*AF2230-AA2230*AF2233</f>
        <v>0</v>
      </c>
      <c r="AK2230" s="8">
        <f t="shared" ref="AK2230" si="10106">(X2230*AF2230+Y2230*AE2230+Z2230*AF2233+AA2230*AE2233)</f>
        <v>26.935854552416473</v>
      </c>
      <c r="AM2230" s="26">
        <f t="shared" ref="AM2230" si="10107">20*LOG((2*$AH$9)/(($AH$9*AH2230+AJ2230+$AH$9*AH2233+AJ2233)^2+($AH$9*AI2230+AK2230+$AH$9*AI2233+AK2233)^2)^0.5)</f>
        <v>-37.002172022756604</v>
      </c>
      <c r="AO2230" s="133">
        <f t="shared" ref="AO2230" si="10108">((AI2230^2+AJ2230^2+AK2230^2+AL2230^2)/(AI2233^2+AJ2233^2+AK2233^2+AL2233^2))^0.5</f>
        <v>0.19387989287141372</v>
      </c>
      <c r="AP2230" s="13"/>
      <c r="AQ2230" s="32"/>
      <c r="AR2230" s="32"/>
      <c r="AS2230" s="32"/>
      <c r="AT2230" s="32"/>
    </row>
    <row r="2231" spans="2:46" ht="18.649999999999999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O2231" s="134"/>
      <c r="AP2231" s="33"/>
      <c r="AQ2231" s="32"/>
      <c r="AR2231" s="32"/>
      <c r="AS2231" s="32"/>
      <c r="AT2231" s="32"/>
    </row>
    <row r="2232" spans="2:46" ht="18.649999999999999" customHeight="1" thickBot="1">
      <c r="D2232" s="209" t="s">
        <v>66</v>
      </c>
      <c r="E2232" s="210"/>
      <c r="F2232" s="211" t="s">
        <v>67</v>
      </c>
      <c r="G2232" s="212"/>
      <c r="H2232" s="204"/>
      <c r="I2232" s="209" t="s">
        <v>68</v>
      </c>
      <c r="J2232" s="210"/>
      <c r="K2232" s="211" t="s">
        <v>69</v>
      </c>
      <c r="L2232" s="212"/>
      <c r="N2232" s="213" t="s">
        <v>70</v>
      </c>
      <c r="O2232" s="214"/>
      <c r="P2232" s="215" t="s">
        <v>71</v>
      </c>
      <c r="Q2232" s="216"/>
      <c r="S2232" s="209" t="s">
        <v>72</v>
      </c>
      <c r="T2232" s="210"/>
      <c r="U2232" s="211" t="s">
        <v>73</v>
      </c>
      <c r="V2232" s="212"/>
      <c r="W2232" s="22"/>
      <c r="X2232" s="213" t="s">
        <v>74</v>
      </c>
      <c r="Y2232" s="214"/>
      <c r="Z2232" s="215" t="s">
        <v>75</v>
      </c>
      <c r="AA2232" s="216"/>
      <c r="AB2232" s="22"/>
      <c r="AC2232" s="209" t="s">
        <v>76</v>
      </c>
      <c r="AD2232" s="210"/>
      <c r="AE2232" s="211" t="s">
        <v>77</v>
      </c>
      <c r="AF2232" s="212"/>
      <c r="AG2232" s="22"/>
      <c r="AH2232" s="213" t="s">
        <v>78</v>
      </c>
      <c r="AI2232" s="214"/>
      <c r="AJ2232" s="215" t="s">
        <v>79</v>
      </c>
      <c r="AK2232" s="216"/>
      <c r="AL2232" s="22"/>
      <c r="AM2232" s="44" t="s">
        <v>6</v>
      </c>
      <c r="AO2232" s="135" t="s">
        <v>42</v>
      </c>
      <c r="AP2232" s="33"/>
      <c r="AQ2232" s="32"/>
      <c r="AR2232" s="32"/>
      <c r="AS2232" s="32"/>
      <c r="AT2232" s="32"/>
    </row>
    <row r="2233" spans="2:46" ht="18.649999999999999" customHeight="1" thickTop="1" thickBot="1">
      <c r="D2233" s="1">
        <v>0</v>
      </c>
      <c r="E2233" s="8">
        <f t="shared" ref="E2233" si="10109">$E$9*$B2230</f>
        <v>3.6156098000000001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10110">D2233*I2230+F2233*I2233-E2233*J2230-G2233*J2233</f>
        <v>0</v>
      </c>
      <c r="O2233" s="9">
        <f t="shared" ref="O2233" si="10111">(D2233*J2230+E2233*I2230+F2233*J2233+G2233*I2233)</f>
        <v>3.6156098000000001</v>
      </c>
      <c r="P2233" s="2">
        <f t="shared" ref="P2233" si="10112">D2233*K2230+F2233*K2233-E2233*L2230-G2233*L2233</f>
        <v>3.0225935262092425</v>
      </c>
      <c r="Q2233" s="8">
        <f t="shared" ref="Q2233" si="10113">(D2233*L2230+E2233*K2230+F2233*L2233+G2233*K2233)</f>
        <v>0</v>
      </c>
      <c r="S2233" s="1">
        <v>0</v>
      </c>
      <c r="T2233" s="8">
        <f t="shared" ref="T2233" si="10114">$T$9*$B2230</f>
        <v>7.7152702</v>
      </c>
      <c r="U2233" s="2">
        <v>1</v>
      </c>
      <c r="V2233" s="8">
        <v>0</v>
      </c>
      <c r="X2233" s="1">
        <f t="shared" ref="X2233" si="10115">N2233*S2230+P2233*S2233-O2233*T2230-Q2233*T2233</f>
        <v>0</v>
      </c>
      <c r="Y2233" s="9">
        <f t="shared" ref="Y2233" si="10116">(N2233*T2230+O2233*S2230+P2233*T2233+Q2233*S2233)</f>
        <v>26.935735559475088</v>
      </c>
      <c r="Z2233" s="2">
        <f t="shared" ref="Z2233" si="10117">N2233*U2230+P2233*U2233-O2233*V2230-Q2233*V2233</f>
        <v>3.0225935262092425</v>
      </c>
      <c r="AA2233" s="8">
        <f t="shared" ref="AA2233" si="10118">(N2233*V2230+O2233*U2230+P2233*V2233+Q2233*U2233)</f>
        <v>0</v>
      </c>
      <c r="AB2233" s="22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10119">X2233*AC2230+Z2233*AC2233-Y2233*AD2230-AA2233*AD2233</f>
        <v>0</v>
      </c>
      <c r="AI2233" s="9">
        <f t="shared" ref="AI2233" si="10120">(X2233*AD2230+Y2233*AC2230+Z2233*AD2233+AA2233*AC2233)</f>
        <v>26.935735559475088</v>
      </c>
      <c r="AJ2233" s="2">
        <f t="shared" ref="AJ2233" si="10121">X2233*AE2230+Z2233*AE2233-Y2233*AF2230-AA2233*AF2233</f>
        <v>-136.29447719312603</v>
      </c>
      <c r="AK2233" s="8">
        <f t="shared" ref="AK2233" si="10122">(X2233*AF2230+Y2233*AE2230+Z2233*AF2233+AA2233*AE2233)</f>
        <v>0</v>
      </c>
      <c r="AM2233" s="45">
        <f t="shared" ref="AM2233" si="10123">(180/PI())*ATAN(-1*(($AH$9*AJ2230+AL2230+$AH$9*AJ2233+AL2233)/($AH$9*AI2230+AK2230+$AH$9*AI2233+AK2233)))</f>
        <v>68.433154879284501</v>
      </c>
      <c r="AO2233" s="206">
        <f t="shared" ref="AO2233" si="10124">20*LOG(((($AH$9*AH2230+AJ2230-$AH$9*AH2233-AJ2233)^2+($AH$9*AI2230+AK2230-$AH$9*AI2233-AK2233)^2)/(($AH$9*AH2230+AJ2230+$AH$9*AH2233+AJ2233)^2+($AH$9*AI2230+AK2230+$AH$9*AI2233+AK2233)^2))^0.5)</f>
        <v>-8.6618451910989189E-4</v>
      </c>
      <c r="AP2233" s="33"/>
      <c r="AQ2233" s="32"/>
      <c r="AR2233" s="32"/>
      <c r="AS2233" s="32"/>
      <c r="AT2233" s="32"/>
    </row>
    <row r="2234" spans="2:46" ht="18.649999999999999" customHeight="1">
      <c r="AO2234" s="33"/>
      <c r="AP2234" s="33"/>
    </row>
    <row r="2235" spans="2:46" ht="18.649999999999999" customHeight="1" thickBot="1">
      <c r="D2235" s="22" t="s">
        <v>80</v>
      </c>
      <c r="E2235" s="22"/>
      <c r="F2235" s="22"/>
      <c r="G2235" s="22"/>
      <c r="H2235" s="22"/>
      <c r="I2235" s="22" t="s">
        <v>81</v>
      </c>
      <c r="J2235" s="22"/>
      <c r="K2235" s="22"/>
      <c r="L2235" s="22"/>
      <c r="M2235" s="23"/>
      <c r="N2235" s="23"/>
      <c r="O2235" s="24" t="s">
        <v>82</v>
      </c>
      <c r="P2235" s="23"/>
      <c r="Q2235" s="23"/>
      <c r="R2235" s="23"/>
      <c r="S2235" s="22"/>
      <c r="T2235" s="22" t="s">
        <v>83</v>
      </c>
      <c r="U2235" s="23"/>
      <c r="V2235" s="23"/>
      <c r="W2235" s="23"/>
      <c r="X2235" s="23"/>
      <c r="Y2235" s="24" t="s">
        <v>84</v>
      </c>
      <c r="Z2235" s="23"/>
      <c r="AA2235" s="23"/>
      <c r="AB2235" s="23"/>
      <c r="AC2235" s="24" t="s">
        <v>85</v>
      </c>
      <c r="AD2235" s="22"/>
      <c r="AE2235" s="22"/>
      <c r="AF2235" s="22"/>
      <c r="AG2235" s="22"/>
      <c r="AH2235" s="23"/>
      <c r="AI2235" s="24" t="s">
        <v>86</v>
      </c>
      <c r="AJ2235" s="23"/>
      <c r="AK2235" s="23"/>
      <c r="AL2235" s="22"/>
    </row>
    <row r="2236" spans="2:46" ht="18.649999999999999" customHeight="1" thickBot="1">
      <c r="B2236" s="11"/>
      <c r="D2236" s="217" t="s">
        <v>55</v>
      </c>
      <c r="E2236" s="218"/>
      <c r="F2236" s="219" t="s">
        <v>56</v>
      </c>
      <c r="G2236" s="220"/>
      <c r="H2236" s="204"/>
      <c r="I2236" s="217" t="s">
        <v>87</v>
      </c>
      <c r="J2236" s="218"/>
      <c r="K2236" s="219" t="s">
        <v>88</v>
      </c>
      <c r="L2236" s="220"/>
      <c r="M2236" s="23"/>
      <c r="N2236" s="213" t="s">
        <v>57</v>
      </c>
      <c r="O2236" s="214"/>
      <c r="P2236" s="215" t="s">
        <v>58</v>
      </c>
      <c r="Q2236" s="216"/>
      <c r="R2236" s="23"/>
      <c r="S2236" s="217" t="s">
        <v>59</v>
      </c>
      <c r="T2236" s="218"/>
      <c r="U2236" s="219" t="s">
        <v>60</v>
      </c>
      <c r="V2236" s="220"/>
      <c r="W2236" s="22"/>
      <c r="X2236" s="213" t="s">
        <v>61</v>
      </c>
      <c r="Y2236" s="214"/>
      <c r="Z2236" s="215" t="s">
        <v>62</v>
      </c>
      <c r="AA2236" s="216"/>
      <c r="AB2236" s="22"/>
      <c r="AC2236" s="217" t="s">
        <v>63</v>
      </c>
      <c r="AD2236" s="218"/>
      <c r="AE2236" s="219" t="s">
        <v>89</v>
      </c>
      <c r="AF2236" s="220"/>
      <c r="AG2236" s="22"/>
      <c r="AH2236" s="213" t="s">
        <v>64</v>
      </c>
      <c r="AI2236" s="214"/>
      <c r="AJ2236" s="215" t="s">
        <v>65</v>
      </c>
      <c r="AK2236" s="216"/>
      <c r="AL2236" s="22"/>
      <c r="AM2236" s="25" t="s">
        <v>2</v>
      </c>
      <c r="AO2236" s="132" t="s">
        <v>41</v>
      </c>
      <c r="AQ2236" s="32"/>
      <c r="AR2236" s="32"/>
      <c r="AS2236" s="32"/>
      <c r="AT2236" s="32"/>
    </row>
    <row r="2237" spans="2:46" ht="18.649999999999999" customHeight="1" thickTop="1" thickBot="1">
      <c r="B2237" s="36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9">
        <f t="shared" ref="L2237" si="10125">IF(0=(1-$J$9*$K$9*$B2237^2),10^14,$B2237*$K$9/(1-$J$9*$K$9*$B2237^2))</f>
        <v>-0.5573418673060313</v>
      </c>
      <c r="N2237" s="1">
        <f t="shared" ref="N2237" si="10126">D2237*I2237+F2237*I2240-E2237*J2237-G2237*J2240</f>
        <v>1</v>
      </c>
      <c r="O2237" s="9">
        <f t="shared" ref="O2237" si="10127">(D2237*J2237+E2237*I2237+F2237*J2240+G2237*I2240)</f>
        <v>0</v>
      </c>
      <c r="P2237" s="2">
        <f t="shared" ref="P2237" si="10128">D2237*K2237+F2237*K2240-E2237*L2237-G2237*L2240</f>
        <v>0</v>
      </c>
      <c r="Q2237" s="8">
        <f t="shared" ref="Q2237" si="10129">(D2237*L2237+E2237*K2237+F2237*L2240+G2237*K2240)</f>
        <v>-0.5573418673060313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10130">N2237*S2237+P2237*S2240-O2237*T2237-Q2237*T2240</f>
        <v>5.3135228589728678</v>
      </c>
      <c r="Y2237" s="9">
        <f t="shared" ref="Y2237" si="10131">(N2237*T2237+O2237*S2237+P2237*T2240+Q2237*S2240)</f>
        <v>0</v>
      </c>
      <c r="Z2237" s="2">
        <f t="shared" ref="Z2237" si="10132">N2237*U2237+P2237*U2240-O2237*V2237-Q2237*V2240</f>
        <v>0</v>
      </c>
      <c r="AA2237" s="8">
        <f t="shared" ref="AA2237" si="10133">(N2237*V2237+O2237*U2237+P2237*V2240+Q2237*U2240)</f>
        <v>-0.5573418673060313</v>
      </c>
      <c r="AB2237" s="22"/>
      <c r="AC2237" s="1">
        <v>1</v>
      </c>
      <c r="AD2237" s="9">
        <v>0</v>
      </c>
      <c r="AE2237" s="2">
        <v>0</v>
      </c>
      <c r="AF2237" s="9">
        <f t="shared" ref="AF2237" si="10134">$B2237*$AE$9</f>
        <v>5.1884160000000001</v>
      </c>
      <c r="AH2237" s="1">
        <f t="shared" ref="AH2237" si="10135">X2237*AC2237+Z2237*AC2240-Y2237*AD2237-AA2237*AD2240</f>
        <v>5.3135228589728678</v>
      </c>
      <c r="AI2237" s="9">
        <f t="shared" ref="AI2237" si="10136">(X2237*AD2237+Y2237*AC2237+Z2237*AD2240+AA2237*AC2240)</f>
        <v>0</v>
      </c>
      <c r="AJ2237" s="2">
        <f t="shared" ref="AJ2237" si="10137">X2237*AE2237+Z2237*AE2240-Y2237*AF2237-AA2237*AF2240</f>
        <v>0</v>
      </c>
      <c r="AK2237" s="8">
        <f t="shared" ref="AK2237" si="10138">(X2237*AF2237+Y2237*AE2237+Z2237*AF2240+AA2237*AE2240)</f>
        <v>27.01142515055454</v>
      </c>
      <c r="AM2237" s="26">
        <f t="shared" ref="AM2237" si="10139">20*LOG((2*$AH$9)/(($AH$9*AH2237+AJ2237+$AH$9*AH2240+AJ2240)^2+($AH$9*AI2237+AK2237+$AH$9*AI2240+AK2240)^2)^0.5)</f>
        <v>-37.052771539701411</v>
      </c>
      <c r="AO2237" s="133">
        <f t="shared" ref="AO2237" si="10140">((AI2237^2+AJ2237^2+AK2237^2+AL2237^2)/(AI2240^2+AJ2240^2+AK2240^2+AL2240^2))^0.5</f>
        <v>0.19327073359488892</v>
      </c>
      <c r="AP2237" s="13"/>
      <c r="AQ2237" s="32"/>
      <c r="AR2237" s="32"/>
      <c r="AS2237" s="32"/>
      <c r="AT2237" s="32"/>
    </row>
    <row r="2238" spans="2:46" ht="18.649999999999999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O2238" s="134"/>
      <c r="AP2238" s="33"/>
      <c r="AQ2238" s="32"/>
      <c r="AR2238" s="32"/>
      <c r="AS2238" s="32"/>
      <c r="AT2238" s="32"/>
    </row>
    <row r="2239" spans="2:46" ht="18.649999999999999" customHeight="1" thickBot="1">
      <c r="D2239" s="209" t="s">
        <v>66</v>
      </c>
      <c r="E2239" s="210"/>
      <c r="F2239" s="211" t="s">
        <v>67</v>
      </c>
      <c r="G2239" s="212"/>
      <c r="H2239" s="204"/>
      <c r="I2239" s="209" t="s">
        <v>68</v>
      </c>
      <c r="J2239" s="210"/>
      <c r="K2239" s="211" t="s">
        <v>69</v>
      </c>
      <c r="L2239" s="212"/>
      <c r="N2239" s="213" t="s">
        <v>70</v>
      </c>
      <c r="O2239" s="214"/>
      <c r="P2239" s="215" t="s">
        <v>71</v>
      </c>
      <c r="Q2239" s="216"/>
      <c r="S2239" s="209" t="s">
        <v>72</v>
      </c>
      <c r="T2239" s="210"/>
      <c r="U2239" s="211" t="s">
        <v>73</v>
      </c>
      <c r="V2239" s="212"/>
      <c r="W2239" s="22"/>
      <c r="X2239" s="213" t="s">
        <v>74</v>
      </c>
      <c r="Y2239" s="214"/>
      <c r="Z2239" s="215" t="s">
        <v>75</v>
      </c>
      <c r="AA2239" s="216"/>
      <c r="AB2239" s="22"/>
      <c r="AC2239" s="209" t="s">
        <v>76</v>
      </c>
      <c r="AD2239" s="210"/>
      <c r="AE2239" s="211" t="s">
        <v>77</v>
      </c>
      <c r="AF2239" s="212"/>
      <c r="AG2239" s="22"/>
      <c r="AH2239" s="213" t="s">
        <v>78</v>
      </c>
      <c r="AI2239" s="214"/>
      <c r="AJ2239" s="215" t="s">
        <v>79</v>
      </c>
      <c r="AK2239" s="216"/>
      <c r="AL2239" s="22"/>
      <c r="AM2239" s="44" t="s">
        <v>6</v>
      </c>
      <c r="AO2239" s="135" t="s">
        <v>42</v>
      </c>
      <c r="AP2239" s="33"/>
      <c r="AQ2239" s="32"/>
      <c r="AR2239" s="32"/>
      <c r="AS2239" s="32"/>
      <c r="AT2239" s="32"/>
    </row>
    <row r="2240" spans="2:46" ht="18.649999999999999" customHeight="1" thickTop="1" thickBot="1">
      <c r="D2240" s="1">
        <v>0</v>
      </c>
      <c r="E2240" s="8">
        <f t="shared" ref="E2240" si="10141">$E$9*$B2237</f>
        <v>3.6269440000000004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10142">D2240*I2237+F2240*I2240-E2240*J2237-G2240*J2240</f>
        <v>0</v>
      </c>
      <c r="O2240" s="9">
        <f t="shared" ref="O2240" si="10143">(D2240*J2237+E2240*I2237+F2240*J2240+G2240*I2240)</f>
        <v>3.6269440000000004</v>
      </c>
      <c r="P2240" s="2">
        <f t="shared" ref="P2240" si="10144">D2240*K2237+F2240*K2240-E2240*L2237-G2240*L2240</f>
        <v>3.0214477415744065</v>
      </c>
      <c r="Q2240" s="8">
        <f t="shared" ref="Q2240" si="10145">(D2240*L2237+E2240*K2237+F2240*L2240+G2240*K2240)</f>
        <v>0</v>
      </c>
      <c r="S2240" s="1">
        <v>0</v>
      </c>
      <c r="T2240" s="8">
        <f t="shared" ref="T2240" si="10146">$T$9*$B2237</f>
        <v>7.7394560000000006</v>
      </c>
      <c r="U2240" s="2">
        <v>1</v>
      </c>
      <c r="V2240" s="8">
        <v>0</v>
      </c>
      <c r="X2240" s="1">
        <f t="shared" ref="X2240" si="10147">N2240*S2237+P2240*S2240-O2240*T2237-Q2240*T2240</f>
        <v>0</v>
      </c>
      <c r="Y2240" s="9">
        <f t="shared" ref="Y2240" si="10148">(N2240*T2237+O2240*S2237+P2240*T2240+Q2240*S2240)</f>
        <v>27.011305852214495</v>
      </c>
      <c r="Z2240" s="2">
        <f t="shared" ref="Z2240" si="10149">N2240*U2237+P2240*U2240-O2240*V2237-Q2240*V2240</f>
        <v>3.0214477415744065</v>
      </c>
      <c r="AA2240" s="8">
        <f t="shared" ref="AA2240" si="10150">(N2240*V2237+O2240*U2237+P2240*V2240+Q2240*U2240)</f>
        <v>0</v>
      </c>
      <c r="AB2240" s="22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10151">X2240*AC2237+Z2240*AC2240-Y2240*AD2237-AA2240*AD2240</f>
        <v>0</v>
      </c>
      <c r="AI2240" s="9">
        <f t="shared" ref="AI2240" si="10152">(X2240*AD2237+Y2240*AC2237+Z2240*AD2240+AA2240*AC2240)</f>
        <v>27.011305852214495</v>
      </c>
      <c r="AJ2240" s="2">
        <f t="shared" ref="AJ2240" si="10153">X2240*AE2237+Z2240*AE2240-Y2240*AF2237-AA2240*AF2240</f>
        <v>-137.12444372294891</v>
      </c>
      <c r="AK2240" s="8">
        <f t="shared" ref="AK2240" si="10154">(X2240*AF2237+Y2240*AE2237+Z2240*AF2240+AA2240*AE2240)</f>
        <v>0</v>
      </c>
      <c r="AM2240" s="45">
        <f t="shared" ref="AM2240" si="10155">(180/PI())*ATAN(-1*(($AH$9*AJ2237+AL2237+$AH$9*AJ2240+AL2240)/($AH$9*AI2237+AK2237+$AH$9*AI2240+AK2240)))</f>
        <v>68.497114981114237</v>
      </c>
      <c r="AO2240" s="206">
        <f t="shared" ref="AO2240" si="10156">20*LOG(((($AH$9*AH2237+AJ2237-$AH$9*AH2240-AJ2240)^2+($AH$9*AI2237+AK2237-$AH$9*AI2240-AK2240)^2)/(($AH$9*AH2237+AJ2237+$AH$9*AH2240+AJ2240)^2+($AH$9*AI2237+AK2237+$AH$9*AI2240+AK2240)^2))^0.5)</f>
        <v>-8.5615020328960235E-4</v>
      </c>
      <c r="AP2240" s="33"/>
      <c r="AQ2240" s="32"/>
      <c r="AR2240" s="32"/>
      <c r="AS2240" s="32"/>
      <c r="AT2240" s="32"/>
    </row>
    <row r="2241" spans="2:46" ht="18.649999999999999" customHeight="1">
      <c r="AO2241" s="33"/>
      <c r="AP2241" s="33"/>
    </row>
    <row r="2242" spans="2:46" ht="18.649999999999999" customHeight="1" thickBot="1">
      <c r="D2242" s="22" t="s">
        <v>80</v>
      </c>
      <c r="E2242" s="22"/>
      <c r="F2242" s="22"/>
      <c r="G2242" s="22"/>
      <c r="H2242" s="22"/>
      <c r="I2242" s="22" t="s">
        <v>81</v>
      </c>
      <c r="J2242" s="22"/>
      <c r="K2242" s="22"/>
      <c r="L2242" s="22"/>
      <c r="M2242" s="23"/>
      <c r="N2242" s="23"/>
      <c r="O2242" s="24" t="s">
        <v>82</v>
      </c>
      <c r="P2242" s="23"/>
      <c r="Q2242" s="23"/>
      <c r="R2242" s="23"/>
      <c r="S2242" s="22"/>
      <c r="T2242" s="22" t="s">
        <v>83</v>
      </c>
      <c r="U2242" s="23"/>
      <c r="V2242" s="23"/>
      <c r="W2242" s="23"/>
      <c r="X2242" s="23"/>
      <c r="Y2242" s="24" t="s">
        <v>84</v>
      </c>
      <c r="Z2242" s="23"/>
      <c r="AA2242" s="23"/>
      <c r="AB2242" s="23"/>
      <c r="AC2242" s="24" t="s">
        <v>85</v>
      </c>
      <c r="AD2242" s="22"/>
      <c r="AE2242" s="22"/>
      <c r="AF2242" s="22"/>
      <c r="AG2242" s="22"/>
      <c r="AH2242" s="23"/>
      <c r="AI2242" s="24" t="s">
        <v>86</v>
      </c>
      <c r="AJ2242" s="23"/>
      <c r="AK2242" s="23"/>
      <c r="AL2242" s="22"/>
    </row>
    <row r="2243" spans="2:46" ht="18.649999999999999" customHeight="1" thickBot="1">
      <c r="B2243" s="11"/>
      <c r="D2243" s="217" t="s">
        <v>55</v>
      </c>
      <c r="E2243" s="218"/>
      <c r="F2243" s="219" t="s">
        <v>56</v>
      </c>
      <c r="G2243" s="220"/>
      <c r="H2243" s="204"/>
      <c r="I2243" s="217" t="s">
        <v>87</v>
      </c>
      <c r="J2243" s="218"/>
      <c r="K2243" s="219" t="s">
        <v>88</v>
      </c>
      <c r="L2243" s="220"/>
      <c r="M2243" s="23"/>
      <c r="N2243" s="213" t="s">
        <v>57</v>
      </c>
      <c r="O2243" s="214"/>
      <c r="P2243" s="215" t="s">
        <v>58</v>
      </c>
      <c r="Q2243" s="216"/>
      <c r="R2243" s="23"/>
      <c r="S2243" s="217" t="s">
        <v>59</v>
      </c>
      <c r="T2243" s="218"/>
      <c r="U2243" s="219" t="s">
        <v>60</v>
      </c>
      <c r="V2243" s="220"/>
      <c r="W2243" s="22"/>
      <c r="X2243" s="213" t="s">
        <v>61</v>
      </c>
      <c r="Y2243" s="214"/>
      <c r="Z2243" s="215" t="s">
        <v>62</v>
      </c>
      <c r="AA2243" s="216"/>
      <c r="AB2243" s="22"/>
      <c r="AC2243" s="217" t="s">
        <v>63</v>
      </c>
      <c r="AD2243" s="218"/>
      <c r="AE2243" s="219" t="s">
        <v>89</v>
      </c>
      <c r="AF2243" s="220"/>
      <c r="AG2243" s="22"/>
      <c r="AH2243" s="213" t="s">
        <v>64</v>
      </c>
      <c r="AI2243" s="214"/>
      <c r="AJ2243" s="215" t="s">
        <v>65</v>
      </c>
      <c r="AK2243" s="216"/>
      <c r="AL2243" s="22"/>
      <c r="AM2243" s="25" t="s">
        <v>2</v>
      </c>
      <c r="AO2243" s="132" t="s">
        <v>41</v>
      </c>
      <c r="AQ2243" s="32"/>
      <c r="AR2243" s="32"/>
      <c r="AS2243" s="32"/>
      <c r="AT2243" s="32"/>
    </row>
    <row r="2244" spans="2:46" ht="18.649999999999999" customHeight="1" thickTop="1" thickBot="1">
      <c r="B2244" s="36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9">
        <f t="shared" ref="L2244" si="10157">IF(0=(1-$J$9*$K$9*$B2244^2),10^14,$B2244*$K$9/(1-$J$9*$K$9*$B2244^2))</f>
        <v>-0.55529396510823048</v>
      </c>
      <c r="N2244" s="1">
        <f t="shared" ref="N2244" si="10158">D2244*I2244+F2244*I2247-E2244*J2244-G2244*J2247</f>
        <v>1</v>
      </c>
      <c r="O2244" s="9">
        <f t="shared" ref="O2244" si="10159">(D2244*J2244+E2244*I2244+F2244*J2247+G2244*I2247)</f>
        <v>0</v>
      </c>
      <c r="P2244" s="2">
        <f t="shared" ref="P2244" si="10160">D2244*K2244+F2244*K2247-E2244*L2244-G2244*L2247</f>
        <v>0</v>
      </c>
      <c r="Q2244" s="8">
        <f t="shared" ref="Q2244" si="10161">(D2244*L2244+E2244*K2244+F2244*L2247+G2244*K2247)</f>
        <v>-0.55529396510823048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10162">N2244*S2244+P2244*S2247-O2244*T2244-Q2244*T2247</f>
        <v>5.3111034388019993</v>
      </c>
      <c r="Y2244" s="9">
        <f t="shared" ref="Y2244" si="10163">(N2244*T2244+O2244*S2244+P2244*T2247+Q2244*S2247)</f>
        <v>0</v>
      </c>
      <c r="Z2244" s="2">
        <f t="shared" ref="Z2244" si="10164">N2244*U2244+P2244*U2247-O2244*V2244-Q2244*V2247</f>
        <v>0</v>
      </c>
      <c r="AA2244" s="8">
        <f t="shared" ref="AA2244" si="10165">(N2244*V2244+O2244*U2244+P2244*V2247+Q2244*U2247)</f>
        <v>-0.55529396510823048</v>
      </c>
      <c r="AB2244" s="22"/>
      <c r="AC2244" s="1">
        <v>1</v>
      </c>
      <c r="AD2244" s="9">
        <v>0</v>
      </c>
      <c r="AE2244" s="2">
        <v>0</v>
      </c>
      <c r="AF2244" s="9">
        <f t="shared" ref="AF2244" si="10166">$B2244*$AE$9</f>
        <v>5.2046298000000002</v>
      </c>
      <c r="AH2244" s="1">
        <f t="shared" ref="AH2244" si="10167">X2244*AC2244+Z2244*AC2247-Y2244*AD2244-AA2244*AD2247</f>
        <v>5.3111034388019993</v>
      </c>
      <c r="AI2244" s="9">
        <f t="shared" ref="AI2244" si="10168">(X2244*AD2244+Y2244*AC2244+Z2244*AD2247+AA2244*AC2247)</f>
        <v>0</v>
      </c>
      <c r="AJ2244" s="2">
        <f t="shared" ref="AJ2244" si="10169">X2244*AE2244+Z2244*AE2247-Y2244*AF2244-AA2244*AF2247</f>
        <v>0</v>
      </c>
      <c r="AK2244" s="8">
        <f t="shared" ref="AK2244" si="10170">(X2244*AF2244+Y2244*AE2244+Z2244*AF2247+AA2244*AE2247)</f>
        <v>27.087033263363132</v>
      </c>
      <c r="AM2244" s="26">
        <f t="shared" ref="AM2244" si="10171">20*LOG((2*$AH$9)/(($AH$9*AH2244+AJ2244+$AH$9*AH2247+AJ2247)^2+($AH$9*AI2244+AK2244+$AH$9*AI2247+AK2247)^2)^0.5)</f>
        <v>-37.103239253881377</v>
      </c>
      <c r="AO2244" s="133">
        <f t="shared" ref="AO2244" si="10172">((AI2244^2+AJ2244^2+AK2244^2+AL2244^2)/(AI2247^2+AJ2247^2+AK2247^2+AL2247^2))^0.5</f>
        <v>0.19266539953709261</v>
      </c>
      <c r="AP2244" s="13"/>
      <c r="AQ2244" s="32"/>
      <c r="AR2244" s="32"/>
      <c r="AS2244" s="32"/>
      <c r="AT2244" s="32"/>
    </row>
    <row r="2245" spans="2:46" ht="18.649999999999999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O2245" s="134"/>
      <c r="AP2245" s="33"/>
      <c r="AQ2245" s="32"/>
      <c r="AR2245" s="32"/>
      <c r="AS2245" s="32"/>
      <c r="AT2245" s="32"/>
    </row>
    <row r="2246" spans="2:46" ht="18.649999999999999" customHeight="1" thickBot="1">
      <c r="D2246" s="209" t="s">
        <v>66</v>
      </c>
      <c r="E2246" s="210"/>
      <c r="F2246" s="211" t="s">
        <v>67</v>
      </c>
      <c r="G2246" s="212"/>
      <c r="H2246" s="204"/>
      <c r="I2246" s="209" t="s">
        <v>68</v>
      </c>
      <c r="J2246" s="210"/>
      <c r="K2246" s="211" t="s">
        <v>69</v>
      </c>
      <c r="L2246" s="212"/>
      <c r="N2246" s="213" t="s">
        <v>70</v>
      </c>
      <c r="O2246" s="214"/>
      <c r="P2246" s="215" t="s">
        <v>71</v>
      </c>
      <c r="Q2246" s="216"/>
      <c r="S2246" s="209" t="s">
        <v>72</v>
      </c>
      <c r="T2246" s="210"/>
      <c r="U2246" s="211" t="s">
        <v>73</v>
      </c>
      <c r="V2246" s="212"/>
      <c r="W2246" s="22"/>
      <c r="X2246" s="213" t="s">
        <v>74</v>
      </c>
      <c r="Y2246" s="214"/>
      <c r="Z2246" s="215" t="s">
        <v>75</v>
      </c>
      <c r="AA2246" s="216"/>
      <c r="AB2246" s="22"/>
      <c r="AC2246" s="209" t="s">
        <v>76</v>
      </c>
      <c r="AD2246" s="210"/>
      <c r="AE2246" s="211" t="s">
        <v>77</v>
      </c>
      <c r="AF2246" s="212"/>
      <c r="AG2246" s="22"/>
      <c r="AH2246" s="213" t="s">
        <v>78</v>
      </c>
      <c r="AI2246" s="214"/>
      <c r="AJ2246" s="215" t="s">
        <v>79</v>
      </c>
      <c r="AK2246" s="216"/>
      <c r="AL2246" s="22"/>
      <c r="AM2246" s="44" t="s">
        <v>6</v>
      </c>
      <c r="AO2246" s="135" t="s">
        <v>42</v>
      </c>
      <c r="AP2246" s="33"/>
      <c r="AQ2246" s="32"/>
      <c r="AR2246" s="32"/>
      <c r="AS2246" s="32"/>
      <c r="AT2246" s="32"/>
    </row>
    <row r="2247" spans="2:46" ht="18.649999999999999" customHeight="1" thickTop="1" thickBot="1">
      <c r="D2247" s="1">
        <v>0</v>
      </c>
      <c r="E2247" s="8">
        <f t="shared" ref="E2247" si="10173">$E$9*$B2244</f>
        <v>3.6382782000000002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10174">D2247*I2244+F2247*I2247-E2247*J2244-G2247*J2247</f>
        <v>0</v>
      </c>
      <c r="O2247" s="9">
        <f t="shared" ref="O2247" si="10175">(D2247*J2244+E2247*I2244+F2247*J2247+G2247*I2247)</f>
        <v>3.6382782000000002</v>
      </c>
      <c r="P2247" s="2">
        <f t="shared" ref="P2247" si="10176">D2247*K2244+F2247*K2247-E2247*L2244-G2247*L2247</f>
        <v>3.0203139278448359</v>
      </c>
      <c r="Q2247" s="8">
        <f t="shared" ref="Q2247" si="10177">(D2247*L2244+E2247*K2244+F2247*L2247+G2247*K2247)</f>
        <v>0</v>
      </c>
      <c r="S2247" s="1">
        <v>0</v>
      </c>
      <c r="T2247" s="8">
        <f t="shared" ref="T2247" si="10178">$T$9*$B2244</f>
        <v>7.7636417999999994</v>
      </c>
      <c r="U2247" s="2">
        <v>1</v>
      </c>
      <c r="V2247" s="8">
        <v>0</v>
      </c>
      <c r="X2247" s="1">
        <f t="shared" ref="X2247" si="10179">N2247*S2244+P2247*S2247-O2247*T2244-Q2247*T2247</f>
        <v>0</v>
      </c>
      <c r="Y2247" s="9">
        <f t="shared" ref="Y2247" si="10180">(N2247*T2244+O2247*S2244+P2247*T2247+Q2247*S2247)</f>
        <v>27.08691365933835</v>
      </c>
      <c r="Z2247" s="2">
        <f t="shared" ref="Z2247" si="10181">N2247*U2244+P2247*U2247-O2247*V2244-Q2247*V2247</f>
        <v>3.0203139278448359</v>
      </c>
      <c r="AA2247" s="8">
        <f t="shared" ref="AA2247" si="10182">(N2247*V2244+O2247*U2244+P2247*V2247+Q2247*U2247)</f>
        <v>0</v>
      </c>
      <c r="AB2247" s="22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10183">X2247*AC2244+Z2247*AC2247-Y2247*AD2244-AA2247*AD2247</f>
        <v>0</v>
      </c>
      <c r="AI2247" s="9">
        <f t="shared" ref="AI2247" si="10184">(X2247*AD2244+Y2247*AC2244+Z2247*AD2247+AA2247*AC2247)</f>
        <v>27.08691365933835</v>
      </c>
      <c r="AJ2247" s="2">
        <f t="shared" ref="AJ2247" si="10185">X2247*AE2244+Z2247*AE2247-Y2247*AF2244-AA2247*AF2247</f>
        <v>-137.95704409357461</v>
      </c>
      <c r="AK2247" s="8">
        <f t="shared" ref="AK2247" si="10186">(X2247*AF2244+Y2247*AE2244+Z2247*AF2247+AA2247*AE2247)</f>
        <v>0</v>
      </c>
      <c r="AM2247" s="45">
        <f t="shared" ref="AM2247" si="10187">(180/PI())*ATAN(-1*(($AH$9*AJ2244+AL2244+$AH$9*AJ2247+AL2247)/($AH$9*AI2244+AK2244+$AH$9*AI2247+AK2247)))</f>
        <v>68.560705951242667</v>
      </c>
      <c r="AO2247" s="206">
        <f t="shared" ref="AO2247" si="10188">20*LOG(((($AH$9*AH2244+AJ2244-$AH$9*AH2247-AJ2247)^2+($AH$9*AI2244+AK2244-$AH$9*AI2247-AK2247)^2)/(($AH$9*AH2244+AJ2244+$AH$9*AH2247+AJ2247)^2+($AH$9*AI2244+AK2244+$AH$9*AI2247+AK2247)^2))^0.5)</f>
        <v>-8.4625782628844587E-4</v>
      </c>
      <c r="AP2247" s="33"/>
      <c r="AQ2247" s="32"/>
      <c r="AR2247" s="32"/>
      <c r="AS2247" s="32"/>
      <c r="AT2247" s="32"/>
    </row>
    <row r="2248" spans="2:46" ht="18.649999999999999" customHeight="1">
      <c r="AO2248" s="33"/>
      <c r="AP2248" s="33"/>
    </row>
    <row r="2249" spans="2:46" ht="18.649999999999999" customHeight="1" thickBot="1">
      <c r="D2249" s="22" t="s">
        <v>80</v>
      </c>
      <c r="E2249" s="22"/>
      <c r="F2249" s="22"/>
      <c r="G2249" s="22"/>
      <c r="H2249" s="22"/>
      <c r="I2249" s="22" t="s">
        <v>81</v>
      </c>
      <c r="J2249" s="22"/>
      <c r="K2249" s="22"/>
      <c r="L2249" s="22"/>
      <c r="M2249" s="23"/>
      <c r="N2249" s="23"/>
      <c r="O2249" s="24" t="s">
        <v>82</v>
      </c>
      <c r="P2249" s="23"/>
      <c r="Q2249" s="23"/>
      <c r="R2249" s="23"/>
      <c r="S2249" s="22"/>
      <c r="T2249" s="22" t="s">
        <v>83</v>
      </c>
      <c r="U2249" s="23"/>
      <c r="V2249" s="23"/>
      <c r="W2249" s="23"/>
      <c r="X2249" s="23"/>
      <c r="Y2249" s="24" t="s">
        <v>84</v>
      </c>
      <c r="Z2249" s="23"/>
      <c r="AA2249" s="23"/>
      <c r="AB2249" s="23"/>
      <c r="AC2249" s="24" t="s">
        <v>85</v>
      </c>
      <c r="AD2249" s="22"/>
      <c r="AE2249" s="22"/>
      <c r="AF2249" s="22"/>
      <c r="AG2249" s="22"/>
      <c r="AH2249" s="23"/>
      <c r="AI2249" s="24" t="s">
        <v>86</v>
      </c>
      <c r="AJ2249" s="23"/>
      <c r="AK2249" s="23"/>
      <c r="AL2249" s="22"/>
    </row>
    <row r="2250" spans="2:46" ht="18.649999999999999" customHeight="1" thickBot="1">
      <c r="B2250" s="11"/>
      <c r="D2250" s="217" t="s">
        <v>55</v>
      </c>
      <c r="E2250" s="218"/>
      <c r="F2250" s="219" t="s">
        <v>56</v>
      </c>
      <c r="G2250" s="220"/>
      <c r="H2250" s="204"/>
      <c r="I2250" s="217" t="s">
        <v>87</v>
      </c>
      <c r="J2250" s="218"/>
      <c r="K2250" s="219" t="s">
        <v>88</v>
      </c>
      <c r="L2250" s="220"/>
      <c r="M2250" s="23"/>
      <c r="N2250" s="213" t="s">
        <v>57</v>
      </c>
      <c r="O2250" s="214"/>
      <c r="P2250" s="215" t="s">
        <v>58</v>
      </c>
      <c r="Q2250" s="216"/>
      <c r="R2250" s="23"/>
      <c r="S2250" s="217" t="s">
        <v>59</v>
      </c>
      <c r="T2250" s="218"/>
      <c r="U2250" s="219" t="s">
        <v>60</v>
      </c>
      <c r="V2250" s="220"/>
      <c r="W2250" s="22"/>
      <c r="X2250" s="213" t="s">
        <v>61</v>
      </c>
      <c r="Y2250" s="214"/>
      <c r="Z2250" s="215" t="s">
        <v>62</v>
      </c>
      <c r="AA2250" s="216"/>
      <c r="AB2250" s="22"/>
      <c r="AC2250" s="217" t="s">
        <v>63</v>
      </c>
      <c r="AD2250" s="218"/>
      <c r="AE2250" s="219" t="s">
        <v>89</v>
      </c>
      <c r="AF2250" s="220"/>
      <c r="AG2250" s="22"/>
      <c r="AH2250" s="213" t="s">
        <v>64</v>
      </c>
      <c r="AI2250" s="214"/>
      <c r="AJ2250" s="215" t="s">
        <v>65</v>
      </c>
      <c r="AK2250" s="216"/>
      <c r="AL2250" s="22"/>
      <c r="AM2250" s="25" t="s">
        <v>2</v>
      </c>
      <c r="AO2250" s="132" t="s">
        <v>41</v>
      </c>
      <c r="AQ2250" s="32"/>
      <c r="AR2250" s="32"/>
      <c r="AS2250" s="32"/>
      <c r="AT2250" s="32"/>
    </row>
    <row r="2251" spans="2:46" ht="18.649999999999999" customHeight="1" thickTop="1" thickBot="1">
      <c r="B2251" s="36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9">
        <f t="shared" ref="L2251" si="10189">IF(0=(1-$J$9*$K$9*$B2251^2),10^14,$B2251*$K$9/(1-$J$9*$K$9*$B2251^2))</f>
        <v>-0.55326201617763593</v>
      </c>
      <c r="N2251" s="1">
        <f t="shared" ref="N2251" si="10190">D2251*I2251+F2251*I2254-E2251*J2251-G2251*J2254</f>
        <v>1</v>
      </c>
      <c r="O2251" s="9">
        <f t="shared" ref="O2251" si="10191">(D2251*J2251+E2251*I2251+F2251*J2254+G2251*I2254)</f>
        <v>0</v>
      </c>
      <c r="P2251" s="2">
        <f t="shared" ref="P2251" si="10192">D2251*K2251+F2251*K2254-E2251*L2251-G2251*L2254</f>
        <v>0</v>
      </c>
      <c r="Q2251" s="8">
        <f t="shared" ref="Q2251" si="10193">(D2251*L2251+E2251*K2251+F2251*L2254+G2251*K2254)</f>
        <v>-0.55326201617763593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10194">N2251*S2251+P2251*S2254-O2251*T2251-Q2251*T2254</f>
        <v>5.3087091996198392</v>
      </c>
      <c r="Y2251" s="9">
        <f t="shared" ref="Y2251" si="10195">(N2251*T2251+O2251*S2251+P2251*T2254+Q2251*S2254)</f>
        <v>0</v>
      </c>
      <c r="Z2251" s="2">
        <f t="shared" ref="Z2251" si="10196">N2251*U2251+P2251*U2254-O2251*V2251-Q2251*V2254</f>
        <v>0</v>
      </c>
      <c r="AA2251" s="8">
        <f t="shared" ref="AA2251" si="10197">(N2251*V2251+O2251*U2251+P2251*V2254+Q2251*U2254)</f>
        <v>-0.55326201617763593</v>
      </c>
      <c r="AB2251" s="22"/>
      <c r="AC2251" s="1">
        <v>1</v>
      </c>
      <c r="AD2251" s="9">
        <v>0</v>
      </c>
      <c r="AE2251" s="2">
        <v>0</v>
      </c>
      <c r="AF2251" s="9">
        <f t="shared" ref="AF2251" si="10198">$B2251*$AE$9</f>
        <v>5.2208436000000003</v>
      </c>
      <c r="AH2251" s="1">
        <f t="shared" ref="AH2251" si="10199">X2251*AC2251+Z2251*AC2254-Y2251*AD2251-AA2251*AD2254</f>
        <v>5.3087091996198392</v>
      </c>
      <c r="AI2251" s="9">
        <f t="shared" ref="AI2251" si="10200">(X2251*AD2251+Y2251*AC2251+Z2251*AD2254+AA2251*AC2254)</f>
        <v>0</v>
      </c>
      <c r="AJ2251" s="2">
        <f t="shared" ref="AJ2251" si="10201">X2251*AE2251+Z2251*AE2254-Y2251*AF2251-AA2251*AF2254</f>
        <v>0</v>
      </c>
      <c r="AK2251" s="8">
        <f t="shared" ref="AK2251" si="10202">(X2251*AF2251+Y2251*AE2251+Z2251*AF2254+AA2251*AE2254)</f>
        <v>27.162678432918725</v>
      </c>
      <c r="AM2251" s="26">
        <f t="shared" ref="AM2251" si="10203">20*LOG((2*$AH$9)/(($AH$9*AH2251+AJ2251+$AH$9*AH2254+AJ2254)^2+($AH$9*AI2251+AK2251+$AH$9*AI2254+AK2254)^2)^0.5)</f>
        <v>-37.153575707634673</v>
      </c>
      <c r="AO2251" s="133">
        <f t="shared" ref="AO2251" si="10204">((AI2251^2+AJ2251^2+AK2251^2+AL2251^2)/(AI2254^2+AJ2254^2+AK2254^2+AL2254^2))^0.5</f>
        <v>0.19206385470088738</v>
      </c>
      <c r="AP2251" s="13"/>
      <c r="AQ2251" s="32"/>
      <c r="AR2251" s="32"/>
      <c r="AS2251" s="32"/>
      <c r="AT2251" s="32"/>
    </row>
    <row r="2252" spans="2:46" ht="18.649999999999999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O2252" s="134"/>
      <c r="AP2252" s="33"/>
      <c r="AQ2252" s="32"/>
      <c r="AR2252" s="32"/>
      <c r="AS2252" s="32"/>
      <c r="AT2252" s="32"/>
    </row>
    <row r="2253" spans="2:46" ht="18.649999999999999" customHeight="1" thickBot="1">
      <c r="D2253" s="209" t="s">
        <v>66</v>
      </c>
      <c r="E2253" s="210"/>
      <c r="F2253" s="211" t="s">
        <v>67</v>
      </c>
      <c r="G2253" s="212"/>
      <c r="H2253" s="204"/>
      <c r="I2253" s="209" t="s">
        <v>68</v>
      </c>
      <c r="J2253" s="210"/>
      <c r="K2253" s="211" t="s">
        <v>69</v>
      </c>
      <c r="L2253" s="212"/>
      <c r="N2253" s="213" t="s">
        <v>70</v>
      </c>
      <c r="O2253" s="214"/>
      <c r="P2253" s="215" t="s">
        <v>71</v>
      </c>
      <c r="Q2253" s="216"/>
      <c r="S2253" s="209" t="s">
        <v>72</v>
      </c>
      <c r="T2253" s="210"/>
      <c r="U2253" s="211" t="s">
        <v>73</v>
      </c>
      <c r="V2253" s="212"/>
      <c r="W2253" s="22"/>
      <c r="X2253" s="213" t="s">
        <v>74</v>
      </c>
      <c r="Y2253" s="214"/>
      <c r="Z2253" s="215" t="s">
        <v>75</v>
      </c>
      <c r="AA2253" s="216"/>
      <c r="AB2253" s="22"/>
      <c r="AC2253" s="209" t="s">
        <v>76</v>
      </c>
      <c r="AD2253" s="210"/>
      <c r="AE2253" s="211" t="s">
        <v>77</v>
      </c>
      <c r="AF2253" s="212"/>
      <c r="AG2253" s="22"/>
      <c r="AH2253" s="213" t="s">
        <v>78</v>
      </c>
      <c r="AI2253" s="214"/>
      <c r="AJ2253" s="215" t="s">
        <v>79</v>
      </c>
      <c r="AK2253" s="216"/>
      <c r="AL2253" s="22"/>
      <c r="AM2253" s="44" t="s">
        <v>6</v>
      </c>
      <c r="AO2253" s="135" t="s">
        <v>42</v>
      </c>
      <c r="AP2253" s="33"/>
      <c r="AQ2253" s="32"/>
      <c r="AR2253" s="32"/>
      <c r="AS2253" s="32"/>
      <c r="AT2253" s="32"/>
    </row>
    <row r="2254" spans="2:46" ht="18.649999999999999" customHeight="1" thickTop="1" thickBot="1">
      <c r="D2254" s="1">
        <v>0</v>
      </c>
      <c r="E2254" s="8">
        <f t="shared" ref="E2254" si="10205">$E$9*$B2251</f>
        <v>3.6496124000000005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10206">D2254*I2251+F2254*I2254-E2254*J2251-G2254*J2254</f>
        <v>0</v>
      </c>
      <c r="O2254" s="9">
        <f t="shared" ref="O2254" si="10207">(D2254*J2251+E2254*I2251+F2254*J2254+G2254*I2254)</f>
        <v>3.6496124000000005</v>
      </c>
      <c r="P2254" s="2">
        <f t="shared" ref="P2254" si="10208">D2254*K2251+F2254*K2254-E2254*L2251-G2254*L2254</f>
        <v>3.019191914690901</v>
      </c>
      <c r="Q2254" s="8">
        <f t="shared" ref="Q2254" si="10209">(D2254*L2251+E2254*K2251+F2254*L2254+G2254*K2254)</f>
        <v>0</v>
      </c>
      <c r="S2254" s="1">
        <v>0</v>
      </c>
      <c r="T2254" s="8">
        <f t="shared" ref="T2254" si="10210">$T$9*$B2251</f>
        <v>7.7878276</v>
      </c>
      <c r="U2254" s="2">
        <v>1</v>
      </c>
      <c r="V2254" s="8">
        <v>0</v>
      </c>
      <c r="X2254" s="1">
        <f t="shared" ref="X2254" si="10211">N2254*S2251+P2254*S2254-O2254*T2251-Q2254*T2254</f>
        <v>0</v>
      </c>
      <c r="Y2254" s="9">
        <f t="shared" ref="Y2254" si="10212">(N2254*T2251+O2254*S2251+P2254*T2254+Q2254*S2254)</f>
        <v>27.162558522926645</v>
      </c>
      <c r="Z2254" s="2">
        <f t="shared" ref="Z2254" si="10213">N2254*U2251+P2254*U2254-O2254*V2251-Q2254*V2254</f>
        <v>3.019191914690901</v>
      </c>
      <c r="AA2254" s="8">
        <f t="shared" ref="AA2254" si="10214">(N2254*V2251+O2254*U2251+P2254*V2254+Q2254*U2254)</f>
        <v>0</v>
      </c>
      <c r="AB2254" s="22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10215">X2254*AC2251+Z2254*AC2254-Y2254*AD2251-AA2254*AD2254</f>
        <v>0</v>
      </c>
      <c r="AI2254" s="9">
        <f t="shared" ref="AI2254" si="10216">(X2254*AD2251+Y2254*AC2251+Z2254*AD2254+AA2254*AC2254)</f>
        <v>27.162558522926645</v>
      </c>
      <c r="AJ2254" s="2">
        <f t="shared" ref="AJ2254" si="10217">X2254*AE2251+Z2254*AE2254-Y2254*AF2251-AA2254*AF2254</f>
        <v>-138.79227790935613</v>
      </c>
      <c r="AK2254" s="8">
        <f t="shared" ref="AK2254" si="10218">(X2254*AF2251+Y2254*AE2251+Z2254*AF2254+AA2254*AE2254)</f>
        <v>0</v>
      </c>
      <c r="AM2254" s="45">
        <f t="shared" ref="AM2254" si="10219">(180/PI())*ATAN(-1*(($AH$9*AJ2251+AL2251+$AH$9*AJ2254+AL2254)/($AH$9*AI2251+AK2251+$AH$9*AI2254+AK2254)))</f>
        <v>68.623930902402392</v>
      </c>
      <c r="AO2254" s="206">
        <f t="shared" ref="AO2254" si="10220">20*LOG(((($AH$9*AH2251+AJ2251-$AH$9*AH2254-AJ2254)^2+($AH$9*AI2251+AK2251-$AH$9*AI2254-AK2254)^2)/(($AH$9*AH2251+AJ2251+$AH$9*AH2254+AJ2254)^2+($AH$9*AI2251+AK2251+$AH$9*AI2254+AK2254)^2))^0.5)</f>
        <v>-8.3650504608217863E-4</v>
      </c>
      <c r="AP2254" s="33"/>
      <c r="AQ2254" s="32"/>
      <c r="AR2254" s="32"/>
      <c r="AS2254" s="32"/>
      <c r="AT2254" s="32"/>
    </row>
    <row r="2255" spans="2:46" ht="18.649999999999999" customHeight="1">
      <c r="AO2255" s="33"/>
      <c r="AP2255" s="33"/>
    </row>
    <row r="2256" spans="2:46" ht="18.649999999999999" customHeight="1" thickBot="1">
      <c r="D2256" s="22" t="s">
        <v>80</v>
      </c>
      <c r="E2256" s="22"/>
      <c r="F2256" s="22"/>
      <c r="G2256" s="22"/>
      <c r="H2256" s="22"/>
      <c r="I2256" s="22" t="s">
        <v>81</v>
      </c>
      <c r="J2256" s="22"/>
      <c r="K2256" s="22"/>
      <c r="L2256" s="22"/>
      <c r="M2256" s="23"/>
      <c r="N2256" s="23"/>
      <c r="O2256" s="24" t="s">
        <v>82</v>
      </c>
      <c r="P2256" s="23"/>
      <c r="Q2256" s="23"/>
      <c r="R2256" s="23"/>
      <c r="S2256" s="22"/>
      <c r="T2256" s="22" t="s">
        <v>83</v>
      </c>
      <c r="U2256" s="23"/>
      <c r="V2256" s="23"/>
      <c r="W2256" s="23"/>
      <c r="X2256" s="23"/>
      <c r="Y2256" s="24" t="s">
        <v>84</v>
      </c>
      <c r="Z2256" s="23"/>
      <c r="AA2256" s="23"/>
      <c r="AB2256" s="23"/>
      <c r="AC2256" s="24" t="s">
        <v>85</v>
      </c>
      <c r="AD2256" s="22"/>
      <c r="AE2256" s="22"/>
      <c r="AF2256" s="22"/>
      <c r="AG2256" s="22"/>
      <c r="AH2256" s="23"/>
      <c r="AI2256" s="24" t="s">
        <v>86</v>
      </c>
      <c r="AJ2256" s="23"/>
      <c r="AK2256" s="23"/>
      <c r="AL2256" s="22"/>
    </row>
    <row r="2257" spans="2:46" ht="18.649999999999999" customHeight="1" thickBot="1">
      <c r="B2257" s="11"/>
      <c r="D2257" s="217" t="s">
        <v>55</v>
      </c>
      <c r="E2257" s="218"/>
      <c r="F2257" s="219" t="s">
        <v>56</v>
      </c>
      <c r="G2257" s="220"/>
      <c r="H2257" s="204"/>
      <c r="I2257" s="217" t="s">
        <v>87</v>
      </c>
      <c r="J2257" s="218"/>
      <c r="K2257" s="219" t="s">
        <v>88</v>
      </c>
      <c r="L2257" s="220"/>
      <c r="M2257" s="23"/>
      <c r="N2257" s="213" t="s">
        <v>57</v>
      </c>
      <c r="O2257" s="214"/>
      <c r="P2257" s="215" t="s">
        <v>58</v>
      </c>
      <c r="Q2257" s="216"/>
      <c r="R2257" s="23"/>
      <c r="S2257" s="217" t="s">
        <v>59</v>
      </c>
      <c r="T2257" s="218"/>
      <c r="U2257" s="219" t="s">
        <v>60</v>
      </c>
      <c r="V2257" s="220"/>
      <c r="W2257" s="22"/>
      <c r="X2257" s="213" t="s">
        <v>61</v>
      </c>
      <c r="Y2257" s="214"/>
      <c r="Z2257" s="215" t="s">
        <v>62</v>
      </c>
      <c r="AA2257" s="216"/>
      <c r="AB2257" s="22"/>
      <c r="AC2257" s="217" t="s">
        <v>63</v>
      </c>
      <c r="AD2257" s="218"/>
      <c r="AE2257" s="219" t="s">
        <v>89</v>
      </c>
      <c r="AF2257" s="220"/>
      <c r="AG2257" s="22"/>
      <c r="AH2257" s="213" t="s">
        <v>64</v>
      </c>
      <c r="AI2257" s="214"/>
      <c r="AJ2257" s="215" t="s">
        <v>65</v>
      </c>
      <c r="AK2257" s="216"/>
      <c r="AL2257" s="22"/>
      <c r="AM2257" s="25" t="s">
        <v>2</v>
      </c>
      <c r="AO2257" s="132" t="s">
        <v>41</v>
      </c>
      <c r="AQ2257" s="32"/>
      <c r="AR2257" s="32"/>
      <c r="AS2257" s="32"/>
      <c r="AT2257" s="32"/>
    </row>
    <row r="2258" spans="2:46" ht="18.649999999999999" customHeight="1" thickTop="1" thickBot="1">
      <c r="B2258" s="36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9">
        <f t="shared" ref="L2258" si="10221">IF(0=(1-$J$9*$K$9*$B2258^2),10^14,$B2258*$K$9/(1-$J$9*$K$9*$B2258^2))</f>
        <v>-0.55124582665829247</v>
      </c>
      <c r="N2258" s="1">
        <f t="shared" ref="N2258" si="10222">D2258*I2258+F2258*I2261-E2258*J2258-G2258*J2261</f>
        <v>1</v>
      </c>
      <c r="O2258" s="9">
        <f t="shared" ref="O2258" si="10223">(D2258*J2258+E2258*I2258+F2258*J2261+G2258*I2261)</f>
        <v>0</v>
      </c>
      <c r="P2258" s="2">
        <f t="shared" ref="P2258" si="10224">D2258*K2258+F2258*K2261-E2258*L2258-G2258*L2261</f>
        <v>0</v>
      </c>
      <c r="Q2258" s="8">
        <f t="shared" ref="Q2258" si="10225">(D2258*L2258+E2258*K2258+F2258*L2261+G2258*K2261)</f>
        <v>-0.55124582665829247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10226">N2258*S2258+P2258*S2261-O2258*T2258-Q2258*T2261</f>
        <v>5.3063397845486575</v>
      </c>
      <c r="Y2258" s="9">
        <f t="shared" ref="Y2258" si="10227">(N2258*T2258+O2258*S2258+P2258*T2261+Q2258*S2261)</f>
        <v>0</v>
      </c>
      <c r="Z2258" s="2">
        <f t="shared" ref="Z2258" si="10228">N2258*U2258+P2258*U2261-O2258*V2258-Q2258*V2261</f>
        <v>0</v>
      </c>
      <c r="AA2258" s="8">
        <f t="shared" ref="AA2258" si="10229">(N2258*V2258+O2258*U2258+P2258*V2261+Q2258*U2261)</f>
        <v>-0.55124582665829247</v>
      </c>
      <c r="AB2258" s="22"/>
      <c r="AC2258" s="1">
        <v>1</v>
      </c>
      <c r="AD2258" s="9">
        <v>0</v>
      </c>
      <c r="AE2258" s="2">
        <v>0</v>
      </c>
      <c r="AF2258" s="9">
        <f t="shared" ref="AF2258" si="10230">$B2258*$AE$9</f>
        <v>5.2370574000000003</v>
      </c>
      <c r="AH2258" s="1">
        <f t="shared" ref="AH2258" si="10231">X2258*AC2258+Z2258*AC2261-Y2258*AD2258-AA2258*AD2261</f>
        <v>5.3063397845486575</v>
      </c>
      <c r="AI2258" s="9">
        <f t="shared" ref="AI2258" si="10232">(X2258*AD2258+Y2258*AC2258+Z2258*AD2261+AA2258*AC2261)</f>
        <v>0</v>
      </c>
      <c r="AJ2258" s="2">
        <f t="shared" ref="AJ2258" si="10233">X2258*AE2258+Z2258*AE2261-Y2258*AF2258-AA2258*AF2261</f>
        <v>0</v>
      </c>
      <c r="AK2258" s="8">
        <f t="shared" ref="AK2258" si="10234">(X2258*AF2258+Y2258*AE2258+Z2258*AF2261+AA2258*AE2261)</f>
        <v>27.238360208926661</v>
      </c>
      <c r="AM2258" s="26">
        <f t="shared" ref="AM2258" si="10235">20*LOG((2*$AH$9)/(($AH$9*AH2258+AJ2258+$AH$9*AH2261+AJ2261)^2+($AH$9*AI2258+AK2258+$AH$9*AI2261+AK2261)^2)^0.5)</f>
        <v>-37.203781442282171</v>
      </c>
      <c r="AO2258" s="133">
        <f t="shared" ref="AO2258" si="10236">((AI2258^2+AJ2258^2+AK2258^2+AL2258^2)/(AI2261^2+AJ2261^2+AK2261^2+AL2261^2))^0.5</f>
        <v>0.19146606354026674</v>
      </c>
      <c r="AP2258" s="13"/>
      <c r="AQ2258" s="32"/>
      <c r="AR2258" s="32"/>
      <c r="AS2258" s="32"/>
      <c r="AT2258" s="32"/>
    </row>
    <row r="2259" spans="2:46" ht="18.649999999999999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O2259" s="134"/>
      <c r="AP2259" s="33"/>
      <c r="AQ2259" s="32"/>
      <c r="AR2259" s="32"/>
      <c r="AS2259" s="32"/>
      <c r="AT2259" s="32"/>
    </row>
    <row r="2260" spans="2:46" ht="18.649999999999999" customHeight="1" thickBot="1">
      <c r="D2260" s="209" t="s">
        <v>66</v>
      </c>
      <c r="E2260" s="210"/>
      <c r="F2260" s="211" t="s">
        <v>67</v>
      </c>
      <c r="G2260" s="212"/>
      <c r="H2260" s="204"/>
      <c r="I2260" s="209" t="s">
        <v>68</v>
      </c>
      <c r="J2260" s="210"/>
      <c r="K2260" s="211" t="s">
        <v>69</v>
      </c>
      <c r="L2260" s="212"/>
      <c r="N2260" s="213" t="s">
        <v>70</v>
      </c>
      <c r="O2260" s="214"/>
      <c r="P2260" s="215" t="s">
        <v>71</v>
      </c>
      <c r="Q2260" s="216"/>
      <c r="S2260" s="209" t="s">
        <v>72</v>
      </c>
      <c r="T2260" s="210"/>
      <c r="U2260" s="211" t="s">
        <v>73</v>
      </c>
      <c r="V2260" s="212"/>
      <c r="W2260" s="22"/>
      <c r="X2260" s="213" t="s">
        <v>74</v>
      </c>
      <c r="Y2260" s="214"/>
      <c r="Z2260" s="215" t="s">
        <v>75</v>
      </c>
      <c r="AA2260" s="216"/>
      <c r="AB2260" s="22"/>
      <c r="AC2260" s="209" t="s">
        <v>76</v>
      </c>
      <c r="AD2260" s="210"/>
      <c r="AE2260" s="211" t="s">
        <v>77</v>
      </c>
      <c r="AF2260" s="212"/>
      <c r="AG2260" s="22"/>
      <c r="AH2260" s="213" t="s">
        <v>78</v>
      </c>
      <c r="AI2260" s="214"/>
      <c r="AJ2260" s="215" t="s">
        <v>79</v>
      </c>
      <c r="AK2260" s="216"/>
      <c r="AL2260" s="22"/>
      <c r="AM2260" s="44" t="s">
        <v>6</v>
      </c>
      <c r="AO2260" s="135" t="s">
        <v>42</v>
      </c>
      <c r="AP2260" s="33"/>
      <c r="AQ2260" s="32"/>
      <c r="AR2260" s="32"/>
      <c r="AS2260" s="32"/>
      <c r="AT2260" s="32"/>
    </row>
    <row r="2261" spans="2:46" ht="18.649999999999999" customHeight="1" thickTop="1" thickBot="1">
      <c r="D2261" s="1">
        <v>0</v>
      </c>
      <c r="E2261" s="8">
        <f t="shared" ref="E2261" si="10237">$E$9*$B2258</f>
        <v>3.6609466000000004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10238">D2261*I2258+F2261*I2261-E2261*J2258-G2261*J2261</f>
        <v>0</v>
      </c>
      <c r="O2261" s="9">
        <f t="shared" ref="O2261" si="10239">(D2261*J2258+E2261*I2258+F2261*J2261+G2261*I2261)</f>
        <v>3.6609466000000004</v>
      </c>
      <c r="P2261" s="2">
        <f t="shared" ref="P2261" si="10240">D2261*K2258+F2261*K2261-E2261*L2258-G2261*L2261</f>
        <v>3.0180815348688652</v>
      </c>
      <c r="Q2261" s="8">
        <f t="shared" ref="Q2261" si="10241">(D2261*L2258+E2261*K2258+F2261*L2261+G2261*K2261)</f>
        <v>0</v>
      </c>
      <c r="S2261" s="1">
        <v>0</v>
      </c>
      <c r="T2261" s="8">
        <f t="shared" ref="T2261" si="10242">$T$9*$B2258</f>
        <v>7.8120133999999997</v>
      </c>
      <c r="U2261" s="2">
        <v>1</v>
      </c>
      <c r="V2261" s="8">
        <v>0</v>
      </c>
      <c r="X2261" s="1">
        <f t="shared" ref="X2261" si="10243">N2261*S2258+P2261*S2261-O2261*T2258-Q2261*T2261</f>
        <v>0</v>
      </c>
      <c r="Y2261" s="9">
        <f t="shared" ref="Y2261" si="10244">(N2261*T2258+O2261*S2258+P2261*T2261+Q2261*S2261)</f>
        <v>27.23823999268814</v>
      </c>
      <c r="Z2261" s="2">
        <f t="shared" ref="Z2261" si="10245">N2261*U2258+P2261*U2261-O2261*V2258-Q2261*V2261</f>
        <v>3.0180815348688652</v>
      </c>
      <c r="AA2261" s="8">
        <f t="shared" ref="AA2261" si="10246">(N2261*V2258+O2261*U2258+P2261*V2261+Q2261*U2261)</f>
        <v>0</v>
      </c>
      <c r="AB2261" s="22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10247">X2261*AC2258+Z2261*AC2261-Y2261*AD2258-AA2261*AD2261</f>
        <v>0</v>
      </c>
      <c r="AI2261" s="9">
        <f t="shared" ref="AI2261" si="10248">(X2261*AD2258+Y2261*AC2258+Z2261*AD2261+AA2261*AC2261)</f>
        <v>27.23823999268814</v>
      </c>
      <c r="AJ2261" s="2">
        <f t="shared" ref="AJ2261" si="10249">X2261*AE2258+Z2261*AE2261-Y2261*AF2258-AA2261*AF2261</f>
        <v>-139.63014478181452</v>
      </c>
      <c r="AK2261" s="8">
        <f t="shared" ref="AK2261" si="10250">(X2261*AF2258+Y2261*AE2258+Z2261*AF2261+AA2261*AE2261)</f>
        <v>0</v>
      </c>
      <c r="AM2261" s="45">
        <f t="shared" ref="AM2261" si="10251">(180/PI())*ATAN(-1*(($AH$9*AJ2258+AL2258+$AH$9*AJ2261+AL2261)/($AH$9*AI2258+AK2258+$AH$9*AI2261+AK2261)))</f>
        <v>68.686792913189493</v>
      </c>
      <c r="AO2261" s="206">
        <f t="shared" ref="AO2261" si="10252">20*LOG(((($AH$9*AH2258+AJ2258-$AH$9*AH2261-AJ2261)^2+($AH$9*AI2258+AK2258-$AH$9*AI2261-AK2261)^2)/(($AH$9*AH2258+AJ2258+$AH$9*AH2261+AJ2261)^2+($AH$9*AI2258+AK2258+$AH$9*AI2261+AK2261)^2))^0.5)</f>
        <v>-8.2688956413122278E-4</v>
      </c>
      <c r="AP2261" s="33"/>
      <c r="AQ2261" s="32"/>
      <c r="AR2261" s="32"/>
      <c r="AS2261" s="32"/>
      <c r="AT2261" s="32"/>
    </row>
    <row r="2262" spans="2:46" ht="18.649999999999999" customHeight="1">
      <c r="AO2262" s="33"/>
      <c r="AP2262" s="33"/>
    </row>
    <row r="2263" spans="2:46" ht="18.649999999999999" customHeight="1" thickBot="1">
      <c r="D2263" s="22" t="s">
        <v>80</v>
      </c>
      <c r="E2263" s="22"/>
      <c r="F2263" s="22"/>
      <c r="G2263" s="22"/>
      <c r="H2263" s="22"/>
      <c r="I2263" s="22" t="s">
        <v>81</v>
      </c>
      <c r="J2263" s="22"/>
      <c r="K2263" s="22"/>
      <c r="L2263" s="22"/>
      <c r="M2263" s="23"/>
      <c r="N2263" s="23"/>
      <c r="O2263" s="24" t="s">
        <v>82</v>
      </c>
      <c r="P2263" s="23"/>
      <c r="Q2263" s="23"/>
      <c r="R2263" s="23"/>
      <c r="S2263" s="22"/>
      <c r="T2263" s="22" t="s">
        <v>83</v>
      </c>
      <c r="U2263" s="23"/>
      <c r="V2263" s="23"/>
      <c r="W2263" s="23"/>
      <c r="X2263" s="23"/>
      <c r="Y2263" s="24" t="s">
        <v>84</v>
      </c>
      <c r="Z2263" s="23"/>
      <c r="AA2263" s="23"/>
      <c r="AB2263" s="23"/>
      <c r="AC2263" s="24" t="s">
        <v>85</v>
      </c>
      <c r="AD2263" s="22"/>
      <c r="AE2263" s="22"/>
      <c r="AF2263" s="22"/>
      <c r="AG2263" s="22"/>
      <c r="AH2263" s="23"/>
      <c r="AI2263" s="24" t="s">
        <v>86</v>
      </c>
      <c r="AJ2263" s="23"/>
      <c r="AK2263" s="23"/>
      <c r="AL2263" s="22"/>
    </row>
    <row r="2264" spans="2:46" ht="18.649999999999999" customHeight="1" thickBot="1">
      <c r="B2264" s="11"/>
      <c r="D2264" s="217" t="s">
        <v>55</v>
      </c>
      <c r="E2264" s="218"/>
      <c r="F2264" s="219" t="s">
        <v>56</v>
      </c>
      <c r="G2264" s="220"/>
      <c r="H2264" s="204"/>
      <c r="I2264" s="217" t="s">
        <v>87</v>
      </c>
      <c r="J2264" s="218"/>
      <c r="K2264" s="219" t="s">
        <v>88</v>
      </c>
      <c r="L2264" s="220"/>
      <c r="M2264" s="23"/>
      <c r="N2264" s="213" t="s">
        <v>57</v>
      </c>
      <c r="O2264" s="214"/>
      <c r="P2264" s="215" t="s">
        <v>58</v>
      </c>
      <c r="Q2264" s="216"/>
      <c r="R2264" s="23"/>
      <c r="S2264" s="217" t="s">
        <v>59</v>
      </c>
      <c r="T2264" s="218"/>
      <c r="U2264" s="219" t="s">
        <v>60</v>
      </c>
      <c r="V2264" s="220"/>
      <c r="W2264" s="22"/>
      <c r="X2264" s="213" t="s">
        <v>61</v>
      </c>
      <c r="Y2264" s="214"/>
      <c r="Z2264" s="215" t="s">
        <v>62</v>
      </c>
      <c r="AA2264" s="216"/>
      <c r="AB2264" s="22"/>
      <c r="AC2264" s="217" t="s">
        <v>63</v>
      </c>
      <c r="AD2264" s="218"/>
      <c r="AE2264" s="219" t="s">
        <v>89</v>
      </c>
      <c r="AF2264" s="220"/>
      <c r="AG2264" s="22"/>
      <c r="AH2264" s="213" t="s">
        <v>64</v>
      </c>
      <c r="AI2264" s="214"/>
      <c r="AJ2264" s="215" t="s">
        <v>65</v>
      </c>
      <c r="AK2264" s="216"/>
      <c r="AL2264" s="22"/>
      <c r="AM2264" s="25" t="s">
        <v>2</v>
      </c>
      <c r="AO2264" s="132" t="s">
        <v>41</v>
      </c>
      <c r="AQ2264" s="32"/>
      <c r="AR2264" s="32"/>
      <c r="AS2264" s="32"/>
      <c r="AT2264" s="32"/>
    </row>
    <row r="2265" spans="2:46" ht="18.649999999999999" customHeight="1" thickTop="1" thickBot="1">
      <c r="B2265" s="36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9">
        <f t="shared" ref="L2265" si="10253">IF(0=(1-$J$9*$K$9*$B2265^2),10^14,$B2265*$K$9/(1-$J$9*$K$9*$B2265^2))</f>
        <v>-0.54924520590929116</v>
      </c>
      <c r="N2265" s="1">
        <f t="shared" ref="N2265" si="10254">D2265*I2265+F2265*I2268-E2265*J2265-G2265*J2268</f>
        <v>1</v>
      </c>
      <c r="O2265" s="9">
        <f t="shared" ref="O2265" si="10255">(D2265*J2265+E2265*I2265+F2265*J2268+G2265*I2268)</f>
        <v>0</v>
      </c>
      <c r="P2265" s="2">
        <f t="shared" ref="P2265" si="10256">D2265*K2265+F2265*K2268-E2265*L2265-G2265*L2268</f>
        <v>0</v>
      </c>
      <c r="Q2265" s="8">
        <f t="shared" ref="Q2265" si="10257">(D2265*L2265+E2265*K2265+F2265*L2268+G2265*K2268)</f>
        <v>-0.54924520590929116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10258">N2265*S2265+P2265*S2268-O2265*T2265-Q2265*T2268</f>
        <v>5.3039948431502228</v>
      </c>
      <c r="Y2265" s="9">
        <f t="shared" ref="Y2265" si="10259">(N2265*T2265+O2265*S2265+P2265*T2268+Q2265*S2268)</f>
        <v>0</v>
      </c>
      <c r="Z2265" s="2">
        <f t="shared" ref="Z2265" si="10260">N2265*U2265+P2265*U2268-O2265*V2265-Q2265*V2268</f>
        <v>0</v>
      </c>
      <c r="AA2265" s="8">
        <f t="shared" ref="AA2265" si="10261">(N2265*V2265+O2265*U2265+P2265*V2268+Q2265*U2268)</f>
        <v>-0.54924520590929116</v>
      </c>
      <c r="AB2265" s="22"/>
      <c r="AC2265" s="1">
        <v>1</v>
      </c>
      <c r="AD2265" s="9">
        <v>0</v>
      </c>
      <c r="AE2265" s="2">
        <v>0</v>
      </c>
      <c r="AF2265" s="9">
        <f t="shared" ref="AF2265" si="10262">$B2265*$AE$9</f>
        <v>5.2532712000000004</v>
      </c>
      <c r="AH2265" s="1">
        <f t="shared" ref="AH2265" si="10263">X2265*AC2265+Z2265*AC2268-Y2265*AD2265-AA2265*AD2268</f>
        <v>5.3039948431502228</v>
      </c>
      <c r="AI2265" s="9">
        <f t="shared" ref="AI2265" si="10264">(X2265*AD2265+Y2265*AC2265+Z2265*AD2268+AA2265*AC2268)</f>
        <v>0</v>
      </c>
      <c r="AJ2265" s="2">
        <f t="shared" ref="AJ2265" si="10265">X2265*AE2265+Z2265*AE2268-Y2265*AF2265-AA2265*AF2268</f>
        <v>0</v>
      </c>
      <c r="AK2265" s="8">
        <f t="shared" ref="AK2265" si="10266">(X2265*AF2265+Y2265*AE2265+Z2265*AF2268+AA2265*AE2268)</f>
        <v>27.314078148560295</v>
      </c>
      <c r="AM2265" s="26">
        <f t="shared" ref="AM2265" si="10267">20*LOG((2*$AH$9)/(($AH$9*AH2265+AJ2265+$AH$9*AH2268+AJ2268)^2+($AH$9*AI2265+AK2265+$AH$9*AI2268+AK2268)^2)^0.5)</f>
        <v>-37.253856998065615</v>
      </c>
      <c r="AO2265" s="133">
        <f t="shared" ref="AO2265" si="10268">((AI2265^2+AJ2265^2+AK2265^2+AL2265^2)/(AI2268^2+AJ2268^2+AK2268^2+AL2268^2))^0.5</f>
        <v>0.19087199095329802</v>
      </c>
      <c r="AP2265" s="13"/>
      <c r="AQ2265" s="32"/>
      <c r="AR2265" s="32"/>
      <c r="AS2265" s="32"/>
      <c r="AT2265" s="32"/>
    </row>
    <row r="2266" spans="2:46" ht="18.649999999999999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O2266" s="134"/>
      <c r="AP2266" s="33"/>
      <c r="AQ2266" s="32"/>
      <c r="AR2266" s="32"/>
      <c r="AS2266" s="32"/>
      <c r="AT2266" s="32"/>
    </row>
    <row r="2267" spans="2:46" ht="18.649999999999999" customHeight="1" thickBot="1">
      <c r="D2267" s="209" t="s">
        <v>66</v>
      </c>
      <c r="E2267" s="210"/>
      <c r="F2267" s="211" t="s">
        <v>67</v>
      </c>
      <c r="G2267" s="212"/>
      <c r="H2267" s="204"/>
      <c r="I2267" s="209" t="s">
        <v>68</v>
      </c>
      <c r="J2267" s="210"/>
      <c r="K2267" s="211" t="s">
        <v>69</v>
      </c>
      <c r="L2267" s="212"/>
      <c r="N2267" s="213" t="s">
        <v>70</v>
      </c>
      <c r="O2267" s="214"/>
      <c r="P2267" s="215" t="s">
        <v>71</v>
      </c>
      <c r="Q2267" s="216"/>
      <c r="S2267" s="209" t="s">
        <v>72</v>
      </c>
      <c r="T2267" s="210"/>
      <c r="U2267" s="211" t="s">
        <v>73</v>
      </c>
      <c r="V2267" s="212"/>
      <c r="W2267" s="22"/>
      <c r="X2267" s="213" t="s">
        <v>74</v>
      </c>
      <c r="Y2267" s="214"/>
      <c r="Z2267" s="215" t="s">
        <v>75</v>
      </c>
      <c r="AA2267" s="216"/>
      <c r="AB2267" s="22"/>
      <c r="AC2267" s="209" t="s">
        <v>76</v>
      </c>
      <c r="AD2267" s="210"/>
      <c r="AE2267" s="211" t="s">
        <v>77</v>
      </c>
      <c r="AF2267" s="212"/>
      <c r="AG2267" s="22"/>
      <c r="AH2267" s="213" t="s">
        <v>78</v>
      </c>
      <c r="AI2267" s="214"/>
      <c r="AJ2267" s="215" t="s">
        <v>79</v>
      </c>
      <c r="AK2267" s="216"/>
      <c r="AL2267" s="22"/>
      <c r="AM2267" s="44" t="s">
        <v>6</v>
      </c>
      <c r="AO2267" s="135" t="s">
        <v>42</v>
      </c>
      <c r="AP2267" s="33"/>
      <c r="AQ2267" s="32"/>
      <c r="AR2267" s="32"/>
      <c r="AS2267" s="32"/>
      <c r="AT2267" s="32"/>
    </row>
    <row r="2268" spans="2:46" ht="18.649999999999999" customHeight="1" thickTop="1" thickBot="1">
      <c r="D2268" s="1">
        <v>0</v>
      </c>
      <c r="E2268" s="8">
        <f t="shared" ref="E2268" si="10269">$E$9*$B2265</f>
        <v>3.6722808000000007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10270">D2268*I2265+F2268*I2268-E2268*J2265-G2268*J2268</f>
        <v>0</v>
      </c>
      <c r="O2268" s="9">
        <f t="shared" ref="O2268" si="10271">(D2268*J2265+E2268*I2265+F2268*J2268+G2268*I2268)</f>
        <v>3.6722808000000007</v>
      </c>
      <c r="P2268" s="2">
        <f t="shared" ref="P2268" si="10272">D2268*K2265+F2268*K2268-E2268*L2265-G2268*L2268</f>
        <v>3.0169826241527367</v>
      </c>
      <c r="Q2268" s="8">
        <f t="shared" ref="Q2268" si="10273">(D2268*L2265+E2268*K2265+F2268*L2268+G2268*K2268)</f>
        <v>0</v>
      </c>
      <c r="S2268" s="1">
        <v>0</v>
      </c>
      <c r="T2268" s="8">
        <f t="shared" ref="T2268" si="10274">$T$9*$B2265</f>
        <v>7.8361992000000003</v>
      </c>
      <c r="U2268" s="2">
        <v>1</v>
      </c>
      <c r="V2268" s="8">
        <v>0</v>
      </c>
      <c r="X2268" s="1">
        <f t="shared" ref="X2268" si="10275">N2268*S2265+P2268*S2268-O2268*T2265-Q2268*T2268</f>
        <v>0</v>
      </c>
      <c r="Y2268" s="9">
        <f t="shared" ref="Y2268" si="10276">(N2268*T2265+O2268*S2265+P2268*T2268+Q2268*S2268)</f>
        <v>27.313957625799574</v>
      </c>
      <c r="Z2268" s="2">
        <f t="shared" ref="Z2268" si="10277">N2268*U2265+P2268*U2268-O2268*V2265-Q2268*V2268</f>
        <v>3.0169826241527367</v>
      </c>
      <c r="AA2268" s="8">
        <f t="shared" ref="AA2268" si="10278">(N2268*V2265+O2268*U2265+P2268*V2268+Q2268*U2268)</f>
        <v>0</v>
      </c>
      <c r="AB2268" s="22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10279">X2268*AC2265+Z2268*AC2268-Y2268*AD2265-AA2268*AD2268</f>
        <v>0</v>
      </c>
      <c r="AI2268" s="9">
        <f t="shared" ref="AI2268" si="10280">(X2268*AD2265+Y2268*AC2265+Z2268*AD2268+AA2268*AC2268)</f>
        <v>27.313957625799574</v>
      </c>
      <c r="AJ2268" s="2">
        <f t="shared" ref="AJ2268" si="10281">X2268*AE2265+Z2268*AE2268-Y2268*AF2265-AA2268*AF2268</f>
        <v>-140.47064432948054</v>
      </c>
      <c r="AK2268" s="8">
        <f t="shared" ref="AK2268" si="10282">(X2268*AF2265+Y2268*AE2265+Z2268*AF2268+AA2268*AE2268)</f>
        <v>0</v>
      </c>
      <c r="AM2268" s="45">
        <f t="shared" ref="AM2268" si="10283">(180/PI())*ATAN(-1*(($AH$9*AJ2265+AL2265+$AH$9*AJ2268+AL2268)/($AH$9*AI2265+AK2265+$AH$9*AI2268+AK2268)))</f>
        <v>68.749295028520891</v>
      </c>
      <c r="AO2268" s="206">
        <f t="shared" ref="AO2268" si="10284">20*LOG(((($AH$9*AH2265+AJ2265-$AH$9*AH2268-AJ2268)^2+($AH$9*AI2265+AK2265-$AH$9*AI2268-AK2268)^2)/(($AH$9*AH2265+AJ2265+$AH$9*AH2268+AJ2268)^2+($AH$9*AI2265+AK2265+$AH$9*AI2268+AK2268)^2))^0.5)</f>
        <v>-8.1740912450629141E-4</v>
      </c>
      <c r="AP2268" s="33"/>
      <c r="AQ2268" s="32"/>
      <c r="AR2268" s="32"/>
      <c r="AS2268" s="32"/>
      <c r="AT2268" s="32"/>
    </row>
    <row r="2269" spans="2:46" ht="18.649999999999999" customHeight="1">
      <c r="AO2269" s="33"/>
      <c r="AP2269" s="33"/>
    </row>
    <row r="2270" spans="2:46" ht="18.649999999999999" customHeight="1" thickBot="1">
      <c r="D2270" s="22" t="s">
        <v>80</v>
      </c>
      <c r="E2270" s="22"/>
      <c r="F2270" s="22"/>
      <c r="G2270" s="22"/>
      <c r="H2270" s="22"/>
      <c r="I2270" s="22" t="s">
        <v>81</v>
      </c>
      <c r="J2270" s="22"/>
      <c r="K2270" s="22"/>
      <c r="L2270" s="22"/>
      <c r="M2270" s="23"/>
      <c r="N2270" s="23"/>
      <c r="O2270" s="24" t="s">
        <v>82</v>
      </c>
      <c r="P2270" s="23"/>
      <c r="Q2270" s="23"/>
      <c r="R2270" s="23"/>
      <c r="S2270" s="22"/>
      <c r="T2270" s="22" t="s">
        <v>83</v>
      </c>
      <c r="U2270" s="23"/>
      <c r="V2270" s="23"/>
      <c r="W2270" s="23"/>
      <c r="X2270" s="23"/>
      <c r="Y2270" s="24" t="s">
        <v>84</v>
      </c>
      <c r="Z2270" s="23"/>
      <c r="AA2270" s="23"/>
      <c r="AB2270" s="23"/>
      <c r="AC2270" s="24" t="s">
        <v>85</v>
      </c>
      <c r="AD2270" s="22"/>
      <c r="AE2270" s="22"/>
      <c r="AF2270" s="22"/>
      <c r="AG2270" s="22"/>
      <c r="AH2270" s="23"/>
      <c r="AI2270" s="24" t="s">
        <v>86</v>
      </c>
      <c r="AJ2270" s="23"/>
      <c r="AK2270" s="23"/>
      <c r="AL2270" s="22"/>
    </row>
    <row r="2271" spans="2:46" ht="18.649999999999999" customHeight="1" thickBot="1">
      <c r="B2271" s="11"/>
      <c r="D2271" s="217" t="s">
        <v>55</v>
      </c>
      <c r="E2271" s="218"/>
      <c r="F2271" s="219" t="s">
        <v>56</v>
      </c>
      <c r="G2271" s="220"/>
      <c r="H2271" s="204"/>
      <c r="I2271" s="217" t="s">
        <v>87</v>
      </c>
      <c r="J2271" s="218"/>
      <c r="K2271" s="219" t="s">
        <v>88</v>
      </c>
      <c r="L2271" s="220"/>
      <c r="M2271" s="23"/>
      <c r="N2271" s="213" t="s">
        <v>57</v>
      </c>
      <c r="O2271" s="214"/>
      <c r="P2271" s="215" t="s">
        <v>58</v>
      </c>
      <c r="Q2271" s="216"/>
      <c r="R2271" s="23"/>
      <c r="S2271" s="217" t="s">
        <v>59</v>
      </c>
      <c r="T2271" s="218"/>
      <c r="U2271" s="219" t="s">
        <v>60</v>
      </c>
      <c r="V2271" s="220"/>
      <c r="W2271" s="22"/>
      <c r="X2271" s="213" t="s">
        <v>61</v>
      </c>
      <c r="Y2271" s="214"/>
      <c r="Z2271" s="215" t="s">
        <v>62</v>
      </c>
      <c r="AA2271" s="216"/>
      <c r="AB2271" s="22"/>
      <c r="AC2271" s="217" t="s">
        <v>63</v>
      </c>
      <c r="AD2271" s="218"/>
      <c r="AE2271" s="219" t="s">
        <v>89</v>
      </c>
      <c r="AF2271" s="220"/>
      <c r="AG2271" s="22"/>
      <c r="AH2271" s="213" t="s">
        <v>64</v>
      </c>
      <c r="AI2271" s="214"/>
      <c r="AJ2271" s="215" t="s">
        <v>65</v>
      </c>
      <c r="AK2271" s="216"/>
      <c r="AL2271" s="22"/>
      <c r="AM2271" s="25" t="s">
        <v>2</v>
      </c>
      <c r="AO2271" s="132" t="s">
        <v>41</v>
      </c>
      <c r="AQ2271" s="32"/>
      <c r="AR2271" s="32"/>
      <c r="AS2271" s="32"/>
      <c r="AT2271" s="32"/>
    </row>
    <row r="2272" spans="2:46" ht="18.649999999999999" customHeight="1" thickTop="1" thickBot="1">
      <c r="B2272" s="36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9">
        <f t="shared" ref="L2272" si="10285">IF(0=(1-$J$9*$K$9*$B2272^2),10^14,$B2272*$K$9/(1-$J$9*$K$9*$B2272^2))</f>
        <v>-0.54725996643729025</v>
      </c>
      <c r="N2272" s="1">
        <f t="shared" ref="N2272" si="10286">D2272*I2272+F2272*I2275-E2272*J2272-G2272*J2275</f>
        <v>1</v>
      </c>
      <c r="O2272" s="9">
        <f t="shared" ref="O2272" si="10287">(D2272*J2272+E2272*I2272+F2272*J2275+G2272*I2275)</f>
        <v>0</v>
      </c>
      <c r="P2272" s="2">
        <f t="shared" ref="P2272" si="10288">D2272*K2272+F2272*K2275-E2272*L2272-G2272*L2275</f>
        <v>0</v>
      </c>
      <c r="Q2272" s="8">
        <f t="shared" ref="Q2272" si="10289">(D2272*L2272+E2272*K2272+F2272*L2275+G2272*K2275)</f>
        <v>-0.54725996643729025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10290">N2272*S2272+P2272*S2275-O2272*T2272-Q2272*T2275</f>
        <v>5.3016740312841799</v>
      </c>
      <c r="Y2272" s="9">
        <f t="shared" ref="Y2272" si="10291">(N2272*T2272+O2272*S2272+P2272*T2275+Q2272*S2275)</f>
        <v>0</v>
      </c>
      <c r="Z2272" s="2">
        <f t="shared" ref="Z2272" si="10292">N2272*U2272+P2272*U2275-O2272*V2272-Q2272*V2275</f>
        <v>0</v>
      </c>
      <c r="AA2272" s="8">
        <f t="shared" ref="AA2272" si="10293">(N2272*V2272+O2272*U2272+P2272*V2275+Q2272*U2275)</f>
        <v>-0.54725996643729025</v>
      </c>
      <c r="AB2272" s="22"/>
      <c r="AC2272" s="1">
        <v>1</v>
      </c>
      <c r="AD2272" s="9">
        <v>0</v>
      </c>
      <c r="AE2272" s="2">
        <v>0</v>
      </c>
      <c r="AF2272" s="9">
        <f t="shared" ref="AF2272" si="10294">$B2272*$AE$9</f>
        <v>5.2694850000000004</v>
      </c>
      <c r="AH2272" s="1">
        <f t="shared" ref="AH2272" si="10295">X2272*AC2272+Z2272*AC2275-Y2272*AD2272-AA2272*AD2275</f>
        <v>5.3016740312841799</v>
      </c>
      <c r="AI2272" s="9">
        <f t="shared" ref="AI2272" si="10296">(X2272*AD2272+Y2272*AC2272+Z2272*AD2275+AA2272*AC2275)</f>
        <v>0</v>
      </c>
      <c r="AJ2272" s="2">
        <f t="shared" ref="AJ2272" si="10297">X2272*AE2272+Z2272*AE2275-Y2272*AF2272-AA2272*AF2275</f>
        <v>0</v>
      </c>
      <c r="AK2272" s="8">
        <f t="shared" ref="AK2272" si="10298">(X2272*AF2272+Y2272*AE2272+Z2272*AF2275+AA2272*AE2275)</f>
        <v>27.389831816304227</v>
      </c>
      <c r="AM2272" s="26">
        <f t="shared" ref="AM2272" si="10299">20*LOG((2*$AH$9)/(($AH$9*AH2272+AJ2272+$AH$9*AH2275+AJ2275)^2+($AH$9*AI2272+AK2272+$AH$9*AI2275+AK2275)^2)^0.5)</f>
        <v>-37.303802914088507</v>
      </c>
      <c r="AO2272" s="133">
        <f t="shared" ref="AO2272" si="10300">((AI2272^2+AJ2272^2+AK2272^2+AL2272^2)/(AI2275^2+AJ2275^2+AK2275^2+AL2275^2))^0.5</f>
        <v>0.19028160227519733</v>
      </c>
      <c r="AP2272" s="13"/>
      <c r="AQ2272" s="32"/>
      <c r="AR2272" s="32"/>
      <c r="AS2272" s="32"/>
      <c r="AT2272" s="32"/>
    </row>
    <row r="2273" spans="2:46" ht="18.649999999999999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O2273" s="134"/>
      <c r="AP2273" s="33"/>
      <c r="AQ2273" s="32"/>
      <c r="AR2273" s="32"/>
      <c r="AS2273" s="32"/>
      <c r="AT2273" s="32"/>
    </row>
    <row r="2274" spans="2:46" ht="18.649999999999999" customHeight="1" thickBot="1">
      <c r="D2274" s="209" t="s">
        <v>66</v>
      </c>
      <c r="E2274" s="210"/>
      <c r="F2274" s="211" t="s">
        <v>67</v>
      </c>
      <c r="G2274" s="212"/>
      <c r="H2274" s="204"/>
      <c r="I2274" s="209" t="s">
        <v>68</v>
      </c>
      <c r="J2274" s="210"/>
      <c r="K2274" s="211" t="s">
        <v>69</v>
      </c>
      <c r="L2274" s="212"/>
      <c r="N2274" s="213" t="s">
        <v>70</v>
      </c>
      <c r="O2274" s="214"/>
      <c r="P2274" s="215" t="s">
        <v>71</v>
      </c>
      <c r="Q2274" s="216"/>
      <c r="S2274" s="209" t="s">
        <v>72</v>
      </c>
      <c r="T2274" s="210"/>
      <c r="U2274" s="211" t="s">
        <v>73</v>
      </c>
      <c r="V2274" s="212"/>
      <c r="W2274" s="22"/>
      <c r="X2274" s="213" t="s">
        <v>74</v>
      </c>
      <c r="Y2274" s="214"/>
      <c r="Z2274" s="215" t="s">
        <v>75</v>
      </c>
      <c r="AA2274" s="216"/>
      <c r="AB2274" s="22"/>
      <c r="AC2274" s="209" t="s">
        <v>76</v>
      </c>
      <c r="AD2274" s="210"/>
      <c r="AE2274" s="211" t="s">
        <v>77</v>
      </c>
      <c r="AF2274" s="212"/>
      <c r="AG2274" s="22"/>
      <c r="AH2274" s="213" t="s">
        <v>78</v>
      </c>
      <c r="AI2274" s="214"/>
      <c r="AJ2274" s="215" t="s">
        <v>79</v>
      </c>
      <c r="AK2274" s="216"/>
      <c r="AL2274" s="22"/>
      <c r="AM2274" s="44" t="s">
        <v>6</v>
      </c>
      <c r="AO2274" s="135" t="s">
        <v>42</v>
      </c>
      <c r="AP2274" s="33"/>
      <c r="AQ2274" s="32"/>
      <c r="AR2274" s="32"/>
      <c r="AS2274" s="32"/>
      <c r="AT2274" s="32"/>
    </row>
    <row r="2275" spans="2:46" ht="18.649999999999999" customHeight="1" thickTop="1" thickBot="1">
      <c r="D2275" s="1">
        <v>0</v>
      </c>
      <c r="E2275" s="8">
        <f t="shared" ref="E2275" si="10301">$E$9*$B2272</f>
        <v>3.6836150000000005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10302">D2275*I2272+F2275*I2275-E2275*J2272-G2275*J2275</f>
        <v>0</v>
      </c>
      <c r="O2275" s="9">
        <f t="shared" ref="O2275" si="10303">(D2275*J2272+E2275*I2272+F2275*J2275+G2275*I2275)</f>
        <v>3.6836150000000005</v>
      </c>
      <c r="P2275" s="2">
        <f t="shared" ref="P2275" si="10304">D2275*K2272+F2275*K2275-E2275*L2272-G2275*L2275</f>
        <v>3.015895021267899</v>
      </c>
      <c r="Q2275" s="8">
        <f t="shared" ref="Q2275" si="10305">(D2275*L2272+E2275*K2272+F2275*L2275+G2275*K2275)</f>
        <v>0</v>
      </c>
      <c r="S2275" s="1">
        <v>0</v>
      </c>
      <c r="T2275" s="8">
        <f t="shared" ref="T2275" si="10306">$T$9*$B2272</f>
        <v>7.860385</v>
      </c>
      <c r="U2275" s="2">
        <v>1</v>
      </c>
      <c r="V2275" s="8">
        <v>0</v>
      </c>
      <c r="X2275" s="1">
        <f t="shared" ref="X2275" si="10307">N2275*S2272+P2275*S2275-O2275*T2272-Q2275*T2275</f>
        <v>0</v>
      </c>
      <c r="Y2275" s="9">
        <f t="shared" ref="Y2275" si="10308">(N2275*T2272+O2275*S2272+P2275*T2275+Q2275*S2275)</f>
        <v>27.389710986748874</v>
      </c>
      <c r="Z2275" s="2">
        <f t="shared" ref="Z2275" si="10309">N2275*U2272+P2275*U2275-O2275*V2272-Q2275*V2275</f>
        <v>3.015895021267899</v>
      </c>
      <c r="AA2275" s="8">
        <f t="shared" ref="AA2275" si="10310">(N2275*V2272+O2275*U2272+P2275*V2275+Q2275*U2275)</f>
        <v>0</v>
      </c>
      <c r="AB2275" s="22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10311">X2275*AC2272+Z2275*AC2275-Y2275*AD2272-AA2275*AD2275</f>
        <v>0</v>
      </c>
      <c r="AI2275" s="9">
        <f t="shared" ref="AI2275" si="10312">(X2275*AD2272+Y2275*AC2272+Z2275*AD2275+AA2275*AC2275)</f>
        <v>27.389710986748874</v>
      </c>
      <c r="AJ2275" s="2">
        <f t="shared" ref="AJ2275" si="10313">X2275*AE2272+Z2275*AE2275-Y2275*AF2272-AA2275*AF2275</f>
        <v>-141.31377617774049</v>
      </c>
      <c r="AK2275" s="8">
        <f t="shared" ref="AK2275" si="10314">(X2275*AF2272+Y2275*AE2272+Z2275*AF2275+AA2275*AE2275)</f>
        <v>0</v>
      </c>
      <c r="AM2275" s="45">
        <f t="shared" ref="AM2275" si="10315">(180/PI())*ATAN(-1*(($AH$9*AJ2272+AL2272+$AH$9*AJ2275+AL2275)/($AH$9*AI2272+AK2272+$AH$9*AI2275+AK2275)))</f>
        <v>68.81144026008468</v>
      </c>
      <c r="AO2275" s="206">
        <f t="shared" ref="AO2275" si="10316">20*LOG(((($AH$9*AH2272+AJ2272-$AH$9*AH2275-AJ2275)^2+($AH$9*AI2272+AK2272-$AH$9*AI2275-AK2275)^2)/(($AH$9*AH2272+AJ2272+$AH$9*AH2275+AJ2275)^2+($AH$9*AI2272+AK2272+$AH$9*AI2275+AK2275)^2))^0.5)</f>
        <v>-8.080615130130744E-4</v>
      </c>
      <c r="AP2275" s="33"/>
      <c r="AQ2275" s="32"/>
      <c r="AR2275" s="32"/>
      <c r="AS2275" s="32"/>
      <c r="AT2275" s="32"/>
    </row>
    <row r="2276" spans="2:46" ht="18.649999999999999" customHeight="1">
      <c r="AO2276" s="33"/>
      <c r="AP2276" s="33"/>
    </row>
    <row r="2277" spans="2:46" ht="18.649999999999999" customHeight="1" thickBot="1">
      <c r="D2277" s="22" t="s">
        <v>80</v>
      </c>
      <c r="E2277" s="22"/>
      <c r="F2277" s="22"/>
      <c r="G2277" s="22"/>
      <c r="H2277" s="22"/>
      <c r="I2277" s="22" t="s">
        <v>81</v>
      </c>
      <c r="J2277" s="22"/>
      <c r="K2277" s="22"/>
      <c r="L2277" s="22"/>
      <c r="M2277" s="23"/>
      <c r="N2277" s="23"/>
      <c r="O2277" s="24" t="s">
        <v>82</v>
      </c>
      <c r="P2277" s="23"/>
      <c r="Q2277" s="23"/>
      <c r="R2277" s="23"/>
      <c r="S2277" s="22"/>
      <c r="T2277" s="22" t="s">
        <v>83</v>
      </c>
      <c r="U2277" s="23"/>
      <c r="V2277" s="23"/>
      <c r="W2277" s="23"/>
      <c r="X2277" s="23"/>
      <c r="Y2277" s="24" t="s">
        <v>84</v>
      </c>
      <c r="Z2277" s="23"/>
      <c r="AA2277" s="23"/>
      <c r="AB2277" s="23"/>
      <c r="AC2277" s="24" t="s">
        <v>85</v>
      </c>
      <c r="AD2277" s="22"/>
      <c r="AE2277" s="22"/>
      <c r="AF2277" s="22"/>
      <c r="AG2277" s="22"/>
      <c r="AH2277" s="23"/>
      <c r="AI2277" s="24" t="s">
        <v>86</v>
      </c>
      <c r="AJ2277" s="23"/>
      <c r="AK2277" s="23"/>
      <c r="AL2277" s="22"/>
    </row>
    <row r="2278" spans="2:46" ht="18.649999999999999" customHeight="1" thickBot="1">
      <c r="B2278" s="11"/>
      <c r="D2278" s="217" t="s">
        <v>55</v>
      </c>
      <c r="E2278" s="218"/>
      <c r="F2278" s="219" t="s">
        <v>56</v>
      </c>
      <c r="G2278" s="220"/>
      <c r="H2278" s="204"/>
      <c r="I2278" s="217" t="s">
        <v>87</v>
      </c>
      <c r="J2278" s="218"/>
      <c r="K2278" s="219" t="s">
        <v>88</v>
      </c>
      <c r="L2278" s="220"/>
      <c r="M2278" s="23"/>
      <c r="N2278" s="213" t="s">
        <v>57</v>
      </c>
      <c r="O2278" s="214"/>
      <c r="P2278" s="215" t="s">
        <v>58</v>
      </c>
      <c r="Q2278" s="216"/>
      <c r="R2278" s="23"/>
      <c r="S2278" s="217" t="s">
        <v>59</v>
      </c>
      <c r="T2278" s="218"/>
      <c r="U2278" s="219" t="s">
        <v>60</v>
      </c>
      <c r="V2278" s="220"/>
      <c r="W2278" s="22"/>
      <c r="X2278" s="213" t="s">
        <v>61</v>
      </c>
      <c r="Y2278" s="214"/>
      <c r="Z2278" s="215" t="s">
        <v>62</v>
      </c>
      <c r="AA2278" s="216"/>
      <c r="AB2278" s="22"/>
      <c r="AC2278" s="217" t="s">
        <v>63</v>
      </c>
      <c r="AD2278" s="218"/>
      <c r="AE2278" s="219" t="s">
        <v>89</v>
      </c>
      <c r="AF2278" s="220"/>
      <c r="AG2278" s="22"/>
      <c r="AH2278" s="213" t="s">
        <v>64</v>
      </c>
      <c r="AI2278" s="214"/>
      <c r="AJ2278" s="215" t="s">
        <v>65</v>
      </c>
      <c r="AK2278" s="216"/>
      <c r="AL2278" s="22"/>
      <c r="AM2278" s="25" t="s">
        <v>2</v>
      </c>
      <c r="AO2278" s="132" t="s">
        <v>41</v>
      </c>
      <c r="AQ2278" s="32"/>
      <c r="AR2278" s="32"/>
      <c r="AS2278" s="32"/>
      <c r="AT2278" s="32"/>
    </row>
    <row r="2279" spans="2:46" ht="18.649999999999999" customHeight="1" thickTop="1" thickBot="1">
      <c r="B2279" s="36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9">
        <f t="shared" ref="L2279" si="10317">IF(0=(1-$J$9*$K$9*$B2279^2),10^14,$B2279*$K$9/(1-$J$9*$K$9*$B2279^2))</f>
        <v>-0.5452899238307447</v>
      </c>
      <c r="N2279" s="1">
        <f t="shared" ref="N2279" si="10318">D2279*I2279+F2279*I2282-E2279*J2279-G2279*J2282</f>
        <v>1</v>
      </c>
      <c r="O2279" s="9">
        <f t="shared" ref="O2279" si="10319">(D2279*J2279+E2279*I2279+F2279*J2282+G2279*I2282)</f>
        <v>0</v>
      </c>
      <c r="P2279" s="2">
        <f t="shared" ref="P2279" si="10320">D2279*K2279+F2279*K2282-E2279*L2279-G2279*L2282</f>
        <v>0</v>
      </c>
      <c r="Q2279" s="8">
        <f t="shared" ref="Q2279" si="10321">(D2279*L2279+E2279*K2279+F2279*L2282+G2279*K2282)</f>
        <v>-0.5452899238307447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10322">N2279*S2279+P2279*S2282-O2279*T2279-Q2279*T2282</f>
        <v>5.2993770109701135</v>
      </c>
      <c r="Y2279" s="9">
        <f t="shared" ref="Y2279" si="10323">(N2279*T2279+O2279*S2279+P2279*T2282+Q2279*S2282)</f>
        <v>0</v>
      </c>
      <c r="Z2279" s="2">
        <f t="shared" ref="Z2279" si="10324">N2279*U2279+P2279*U2282-O2279*V2279-Q2279*V2282</f>
        <v>0</v>
      </c>
      <c r="AA2279" s="8">
        <f t="shared" ref="AA2279" si="10325">(N2279*V2279+O2279*U2279+P2279*V2282+Q2279*U2282)</f>
        <v>-0.5452899238307447</v>
      </c>
      <c r="AB2279" s="22"/>
      <c r="AC2279" s="1">
        <v>1</v>
      </c>
      <c r="AD2279" s="9">
        <v>0</v>
      </c>
      <c r="AE2279" s="2">
        <v>0</v>
      </c>
      <c r="AF2279" s="9">
        <f t="shared" ref="AF2279" si="10326">$B2279*$AE$9</f>
        <v>5.2856987999999996</v>
      </c>
      <c r="AH2279" s="1">
        <f t="shared" ref="AH2279" si="10327">X2279*AC2279+Z2279*AC2282-Y2279*AD2279-AA2279*AD2282</f>
        <v>5.2993770109701135</v>
      </c>
      <c r="AI2279" s="9">
        <f t="shared" ref="AI2279" si="10328">(X2279*AD2279+Y2279*AC2279+Z2279*AD2282+AA2279*AC2282)</f>
        <v>0</v>
      </c>
      <c r="AJ2279" s="2">
        <f t="shared" ref="AJ2279" si="10329">X2279*AE2279+Z2279*AE2282-Y2279*AF2279-AA2279*AF2282</f>
        <v>0</v>
      </c>
      <c r="AK2279" s="8">
        <f t="shared" ref="AK2279" si="10330">(X2279*AF2279+Y2279*AE2279+Z2279*AF2282+AA2279*AE2282)</f>
        <v>27.465620783801569</v>
      </c>
      <c r="AM2279" s="26">
        <f t="shared" ref="AM2279" si="10331">20*LOG((2*$AH$9)/(($AH$9*AH2279+AJ2279+$AH$9*AH2282+AJ2282)^2+($AH$9*AI2279+AK2279+$AH$9*AI2282+AK2282)^2)^0.5)</f>
        <v>-37.353619728259496</v>
      </c>
      <c r="AO2279" s="133">
        <f t="shared" ref="AO2279" si="10332">((AI2279^2+AJ2279^2+AK2279^2+AL2279^2)/(AI2282^2+AJ2282^2+AK2282^2+AL2282^2))^0.5</f>
        <v>0.18969486327153467</v>
      </c>
      <c r="AP2279" s="13"/>
      <c r="AQ2279" s="32"/>
      <c r="AR2279" s="32"/>
      <c r="AS2279" s="32"/>
      <c r="AT2279" s="32"/>
    </row>
    <row r="2280" spans="2:46" ht="18.649999999999999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O2280" s="134"/>
      <c r="AP2280" s="33"/>
      <c r="AQ2280" s="32"/>
      <c r="AR2280" s="32"/>
      <c r="AS2280" s="32"/>
      <c r="AT2280" s="32"/>
    </row>
    <row r="2281" spans="2:46" ht="18.649999999999999" customHeight="1" thickBot="1">
      <c r="D2281" s="209" t="s">
        <v>66</v>
      </c>
      <c r="E2281" s="210"/>
      <c r="F2281" s="211" t="s">
        <v>67</v>
      </c>
      <c r="G2281" s="212"/>
      <c r="H2281" s="204"/>
      <c r="I2281" s="209" t="s">
        <v>68</v>
      </c>
      <c r="J2281" s="210"/>
      <c r="K2281" s="211" t="s">
        <v>69</v>
      </c>
      <c r="L2281" s="212"/>
      <c r="N2281" s="213" t="s">
        <v>70</v>
      </c>
      <c r="O2281" s="214"/>
      <c r="P2281" s="215" t="s">
        <v>71</v>
      </c>
      <c r="Q2281" s="216"/>
      <c r="S2281" s="209" t="s">
        <v>72</v>
      </c>
      <c r="T2281" s="210"/>
      <c r="U2281" s="211" t="s">
        <v>73</v>
      </c>
      <c r="V2281" s="212"/>
      <c r="W2281" s="22"/>
      <c r="X2281" s="213" t="s">
        <v>74</v>
      </c>
      <c r="Y2281" s="214"/>
      <c r="Z2281" s="215" t="s">
        <v>75</v>
      </c>
      <c r="AA2281" s="216"/>
      <c r="AB2281" s="22"/>
      <c r="AC2281" s="209" t="s">
        <v>76</v>
      </c>
      <c r="AD2281" s="210"/>
      <c r="AE2281" s="211" t="s">
        <v>77</v>
      </c>
      <c r="AF2281" s="212"/>
      <c r="AG2281" s="22"/>
      <c r="AH2281" s="213" t="s">
        <v>78</v>
      </c>
      <c r="AI2281" s="214"/>
      <c r="AJ2281" s="215" t="s">
        <v>79</v>
      </c>
      <c r="AK2281" s="216"/>
      <c r="AL2281" s="22"/>
      <c r="AM2281" s="44" t="s">
        <v>6</v>
      </c>
      <c r="AO2281" s="135" t="s">
        <v>42</v>
      </c>
      <c r="AP2281" s="33"/>
      <c r="AQ2281" s="32"/>
      <c r="AR2281" s="32"/>
      <c r="AS2281" s="32"/>
      <c r="AT2281" s="32"/>
    </row>
    <row r="2282" spans="2:46" ht="18.649999999999999" customHeight="1" thickTop="1" thickBot="1">
      <c r="D2282" s="1">
        <v>0</v>
      </c>
      <c r="E2282" s="8">
        <f t="shared" ref="E2282" si="10333">$E$9*$B2279</f>
        <v>3.6949491999999999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10334">D2282*I2279+F2282*I2282-E2282*J2279-G2282*J2282</f>
        <v>0</v>
      </c>
      <c r="O2282" s="9">
        <f t="shared" ref="O2282" si="10335">(D2282*J2279+E2282*I2279+F2282*J2282+G2282*I2282)</f>
        <v>3.6949491999999999</v>
      </c>
      <c r="P2282" s="2">
        <f t="shared" ref="P2282" si="10336">D2282*K2279+F2282*K2282-E2282*L2279-G2282*L2282</f>
        <v>3.0148185678264712</v>
      </c>
      <c r="Q2282" s="8">
        <f t="shared" ref="Q2282" si="10337">(D2282*L2279+E2282*K2279+F2282*L2282+G2282*K2282)</f>
        <v>0</v>
      </c>
      <c r="S2282" s="1">
        <v>0</v>
      </c>
      <c r="T2282" s="8">
        <f t="shared" ref="T2282" si="10338">$T$9*$B2279</f>
        <v>7.8845707999999997</v>
      </c>
      <c r="U2282" s="2">
        <v>1</v>
      </c>
      <c r="V2282" s="8">
        <v>0</v>
      </c>
      <c r="X2282" s="1">
        <f t="shared" ref="X2282" si="10339">N2282*S2279+P2282*S2282-O2282*T2279-Q2282*T2282</f>
        <v>0</v>
      </c>
      <c r="Y2282" s="9">
        <f t="shared" ref="Y2282" si="10340">(N2282*T2279+O2282*S2279+P2282*T2282+Q2282*S2282)</f>
        <v>27.465499647182412</v>
      </c>
      <c r="Z2282" s="2">
        <f t="shared" ref="Z2282" si="10341">N2282*U2279+P2282*U2282-O2282*V2279-Q2282*V2282</f>
        <v>3.0148185678264712</v>
      </c>
      <c r="AA2282" s="8">
        <f t="shared" ref="AA2282" si="10342">(N2282*V2279+O2282*U2279+P2282*V2282+Q2282*U2282)</f>
        <v>0</v>
      </c>
      <c r="AB2282" s="22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10343">X2282*AC2279+Z2282*AC2282-Y2282*AD2279-AA2282*AD2282</f>
        <v>0</v>
      </c>
      <c r="AI2282" s="9">
        <f t="shared" ref="AI2282" si="10344">(X2282*AD2279+Y2282*AC2279+Z2282*AD2282+AA2282*AC2282)</f>
        <v>27.465499647182412</v>
      </c>
      <c r="AJ2282" s="2">
        <f t="shared" ref="AJ2282" si="10345">X2282*AE2279+Z2282*AE2282-Y2282*AF2279-AA2282*AF2282</f>
        <v>-142.15953995868603</v>
      </c>
      <c r="AK2282" s="8">
        <f t="shared" ref="AK2282" si="10346">(X2282*AF2279+Y2282*AE2279+Z2282*AF2282+AA2282*AE2282)</f>
        <v>0</v>
      </c>
      <c r="AM2282" s="45">
        <f t="shared" ref="AM2282" si="10347">(180/PI())*ATAN(-1*(($AH$9*AJ2279+AL2279+$AH$9*AJ2282+AL2282)/($AH$9*AI2279+AK2279+$AH$9*AI2282+AK2282)))</f>
        <v>68.873231586782964</v>
      </c>
      <c r="AO2282" s="206">
        <f t="shared" ref="AO2282" si="10348">20*LOG(((($AH$9*AH2279+AJ2279-$AH$9*AH2282-AJ2282)^2+($AH$9*AI2279+AK2279-$AH$9*AI2282-AK2282)^2)/(($AH$9*AH2279+AJ2279+$AH$9*AH2282+AJ2282)^2+($AH$9*AI2279+AK2279+$AH$9*AI2282+AK2282)^2))^0.5)</f>
        <v>-7.9884455636612846E-4</v>
      </c>
      <c r="AP2282" s="33"/>
      <c r="AQ2282" s="32"/>
      <c r="AR2282" s="32"/>
      <c r="AS2282" s="32"/>
      <c r="AT2282" s="32"/>
    </row>
    <row r="2283" spans="2:46" ht="18.649999999999999" customHeight="1">
      <c r="AO2283" s="33"/>
      <c r="AP2283" s="33"/>
    </row>
    <row r="2284" spans="2:46" ht="18.649999999999999" customHeight="1" thickBot="1">
      <c r="D2284" s="22" t="s">
        <v>80</v>
      </c>
      <c r="E2284" s="22"/>
      <c r="F2284" s="22"/>
      <c r="G2284" s="22"/>
      <c r="H2284" s="22"/>
      <c r="I2284" s="22" t="s">
        <v>81</v>
      </c>
      <c r="J2284" s="22"/>
      <c r="K2284" s="22"/>
      <c r="L2284" s="22"/>
      <c r="M2284" s="23"/>
      <c r="N2284" s="23"/>
      <c r="O2284" s="24" t="s">
        <v>82</v>
      </c>
      <c r="P2284" s="23"/>
      <c r="Q2284" s="23"/>
      <c r="R2284" s="23"/>
      <c r="S2284" s="22"/>
      <c r="T2284" s="22" t="s">
        <v>83</v>
      </c>
      <c r="U2284" s="23"/>
      <c r="V2284" s="23"/>
      <c r="W2284" s="23"/>
      <c r="X2284" s="23"/>
      <c r="Y2284" s="24" t="s">
        <v>84</v>
      </c>
      <c r="Z2284" s="23"/>
      <c r="AA2284" s="23"/>
      <c r="AB2284" s="23"/>
      <c r="AC2284" s="24" t="s">
        <v>85</v>
      </c>
      <c r="AD2284" s="22"/>
      <c r="AE2284" s="22"/>
      <c r="AF2284" s="22"/>
      <c r="AG2284" s="22"/>
      <c r="AH2284" s="23"/>
      <c r="AI2284" s="24" t="s">
        <v>86</v>
      </c>
      <c r="AJ2284" s="23"/>
      <c r="AK2284" s="23"/>
      <c r="AL2284" s="22"/>
    </row>
    <row r="2285" spans="2:46" ht="18.649999999999999" customHeight="1" thickBot="1">
      <c r="B2285" s="11"/>
      <c r="D2285" s="217" t="s">
        <v>55</v>
      </c>
      <c r="E2285" s="218"/>
      <c r="F2285" s="219" t="s">
        <v>56</v>
      </c>
      <c r="G2285" s="220"/>
      <c r="H2285" s="204"/>
      <c r="I2285" s="217" t="s">
        <v>87</v>
      </c>
      <c r="J2285" s="218"/>
      <c r="K2285" s="219" t="s">
        <v>88</v>
      </c>
      <c r="L2285" s="220"/>
      <c r="M2285" s="23"/>
      <c r="N2285" s="213" t="s">
        <v>57</v>
      </c>
      <c r="O2285" s="214"/>
      <c r="P2285" s="215" t="s">
        <v>58</v>
      </c>
      <c r="Q2285" s="216"/>
      <c r="R2285" s="23"/>
      <c r="S2285" s="217" t="s">
        <v>59</v>
      </c>
      <c r="T2285" s="218"/>
      <c r="U2285" s="219" t="s">
        <v>60</v>
      </c>
      <c r="V2285" s="220"/>
      <c r="W2285" s="22"/>
      <c r="X2285" s="213" t="s">
        <v>61</v>
      </c>
      <c r="Y2285" s="214"/>
      <c r="Z2285" s="215" t="s">
        <v>62</v>
      </c>
      <c r="AA2285" s="216"/>
      <c r="AB2285" s="22"/>
      <c r="AC2285" s="217" t="s">
        <v>63</v>
      </c>
      <c r="AD2285" s="218"/>
      <c r="AE2285" s="219" t="s">
        <v>89</v>
      </c>
      <c r="AF2285" s="220"/>
      <c r="AG2285" s="22"/>
      <c r="AH2285" s="213" t="s">
        <v>64</v>
      </c>
      <c r="AI2285" s="214"/>
      <c r="AJ2285" s="215" t="s">
        <v>65</v>
      </c>
      <c r="AK2285" s="216"/>
      <c r="AL2285" s="22"/>
      <c r="AM2285" s="25" t="s">
        <v>2</v>
      </c>
      <c r="AO2285" s="132" t="s">
        <v>41</v>
      </c>
      <c r="AQ2285" s="32"/>
      <c r="AR2285" s="32"/>
      <c r="AS2285" s="32"/>
      <c r="AT2285" s="32"/>
    </row>
    <row r="2286" spans="2:46" ht="18.649999999999999" customHeight="1" thickTop="1" thickBot="1">
      <c r="B2286" s="36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9">
        <f t="shared" ref="L2286" si="10349">IF(0=(1-$J$9*$K$9*$B2286^2),10^14,$B2286*$K$9/(1-$J$9*$K$9*$B2286^2))</f>
        <v>-0.54333489669579393</v>
      </c>
      <c r="N2286" s="1">
        <f t="shared" ref="N2286" si="10350">D2286*I2286+F2286*I2289-E2286*J2286-G2286*J2289</f>
        <v>1</v>
      </c>
      <c r="O2286" s="9">
        <f t="shared" ref="O2286" si="10351">(D2286*J2286+E2286*I2286+F2286*J2289+G2286*I2289)</f>
        <v>0</v>
      </c>
      <c r="P2286" s="2">
        <f t="shared" ref="P2286" si="10352">D2286*K2286+F2286*K2289-E2286*L2286-G2286*L2289</f>
        <v>0</v>
      </c>
      <c r="Q2286" s="8">
        <f t="shared" ref="Q2286" si="10353">(D2286*L2286+E2286*K2286+F2286*L2289+G2286*K2289)</f>
        <v>-0.54333489669579393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10354">N2286*S2286+P2286*S2289-O2286*T2286-Q2286*T2289</f>
        <v>5.2971034502531786</v>
      </c>
      <c r="Y2286" s="9">
        <f t="shared" ref="Y2286" si="10355">(N2286*T2286+O2286*S2286+P2286*T2289+Q2286*S2289)</f>
        <v>0</v>
      </c>
      <c r="Z2286" s="2">
        <f t="shared" ref="Z2286" si="10356">N2286*U2286+P2286*U2289-O2286*V2286-Q2286*V2289</f>
        <v>0</v>
      </c>
      <c r="AA2286" s="8">
        <f t="shared" ref="AA2286" si="10357">(N2286*V2286+O2286*U2286+P2286*V2289+Q2286*U2289)</f>
        <v>-0.54333489669579393</v>
      </c>
      <c r="AB2286" s="22"/>
      <c r="AC2286" s="1">
        <v>1</v>
      </c>
      <c r="AD2286" s="9">
        <v>0</v>
      </c>
      <c r="AE2286" s="2">
        <v>0</v>
      </c>
      <c r="AF2286" s="9">
        <f t="shared" ref="AF2286" si="10358">$B2286*$AE$9</f>
        <v>5.3019126000000005</v>
      </c>
      <c r="AH2286" s="1">
        <f t="shared" ref="AH2286" si="10359">X2286*AC2286+Z2286*AC2289-Y2286*AD2286-AA2286*AD2289</f>
        <v>5.2971034502531786</v>
      </c>
      <c r="AI2286" s="9">
        <f t="shared" ref="AI2286" si="10360">(X2286*AD2286+Y2286*AC2286+Z2286*AD2289+AA2286*AC2289)</f>
        <v>0</v>
      </c>
      <c r="AJ2286" s="2">
        <f t="shared" ref="AJ2286" si="10361">X2286*AE2286+Z2286*AE2289-Y2286*AF2286-AA2286*AF2289</f>
        <v>0</v>
      </c>
      <c r="AK2286" s="8">
        <f t="shared" ref="AK2286" si="10362">(X2286*AF2286+Y2286*AE2286+Z2286*AF2289+AA2286*AE2289)</f>
        <v>27.541444629705012</v>
      </c>
      <c r="AM2286" s="26">
        <f t="shared" ref="AM2286" si="10363">20*LOG((2*$AH$9)/(($AH$9*AH2286+AJ2286+$AH$9*AH2289+AJ2289)^2+($AH$9*AI2286+AK2286+$AH$9*AI2289+AK2289)^2)^0.5)</f>
        <v>-37.403307977238185</v>
      </c>
      <c r="AO2286" s="133">
        <f t="shared" ref="AO2286" si="10364">((AI2286^2+AJ2286^2+AK2286^2+AL2286^2)/(AI2289^2+AJ2289^2+AK2289^2+AL2289^2))^0.5</f>
        <v>0.1891117401315647</v>
      </c>
      <c r="AP2286" s="13"/>
      <c r="AQ2286" s="32"/>
      <c r="AR2286" s="32"/>
      <c r="AS2286" s="32"/>
      <c r="AT2286" s="32"/>
    </row>
    <row r="2287" spans="2:46" ht="18.649999999999999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O2287" s="134"/>
      <c r="AP2287" s="33"/>
      <c r="AQ2287" s="32"/>
      <c r="AR2287" s="32"/>
      <c r="AS2287" s="32"/>
      <c r="AT2287" s="32"/>
    </row>
    <row r="2288" spans="2:46" ht="18.649999999999999" customHeight="1" thickBot="1">
      <c r="D2288" s="209" t="s">
        <v>66</v>
      </c>
      <c r="E2288" s="210"/>
      <c r="F2288" s="211" t="s">
        <v>67</v>
      </c>
      <c r="G2288" s="212"/>
      <c r="H2288" s="204"/>
      <c r="I2288" s="209" t="s">
        <v>68</v>
      </c>
      <c r="J2288" s="210"/>
      <c r="K2288" s="211" t="s">
        <v>69</v>
      </c>
      <c r="L2288" s="212"/>
      <c r="N2288" s="213" t="s">
        <v>70</v>
      </c>
      <c r="O2288" s="214"/>
      <c r="P2288" s="215" t="s">
        <v>71</v>
      </c>
      <c r="Q2288" s="216"/>
      <c r="S2288" s="209" t="s">
        <v>72</v>
      </c>
      <c r="T2288" s="210"/>
      <c r="U2288" s="211" t="s">
        <v>73</v>
      </c>
      <c r="V2288" s="212"/>
      <c r="W2288" s="22"/>
      <c r="X2288" s="213" t="s">
        <v>74</v>
      </c>
      <c r="Y2288" s="214"/>
      <c r="Z2288" s="215" t="s">
        <v>75</v>
      </c>
      <c r="AA2288" s="216"/>
      <c r="AB2288" s="22"/>
      <c r="AC2288" s="209" t="s">
        <v>76</v>
      </c>
      <c r="AD2288" s="210"/>
      <c r="AE2288" s="211" t="s">
        <v>77</v>
      </c>
      <c r="AF2288" s="212"/>
      <c r="AG2288" s="22"/>
      <c r="AH2288" s="213" t="s">
        <v>78</v>
      </c>
      <c r="AI2288" s="214"/>
      <c r="AJ2288" s="215" t="s">
        <v>79</v>
      </c>
      <c r="AK2288" s="216"/>
      <c r="AL2288" s="22"/>
      <c r="AM2288" s="44" t="s">
        <v>6</v>
      </c>
      <c r="AO2288" s="135" t="s">
        <v>42</v>
      </c>
      <c r="AP2288" s="33"/>
      <c r="AQ2288" s="32"/>
      <c r="AR2288" s="32"/>
      <c r="AS2288" s="32"/>
      <c r="AT2288" s="32"/>
    </row>
    <row r="2289" spans="2:46" ht="18.649999999999999" customHeight="1" thickTop="1" thickBot="1">
      <c r="D2289" s="1">
        <v>0</v>
      </c>
      <c r="E2289" s="8">
        <f t="shared" ref="E2289" si="10365">$E$9*$B2286</f>
        <v>3.7062834000000002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10366">D2289*I2286+F2289*I2289-E2289*J2286-G2289*J2289</f>
        <v>0</v>
      </c>
      <c r="O2289" s="9">
        <f t="shared" ref="O2289" si="10367">(D2289*J2286+E2289*I2286+F2289*J2289+G2289*I2289)</f>
        <v>3.7062834000000002</v>
      </c>
      <c r="P2289" s="2">
        <f t="shared" ref="P2289" si="10368">D2289*K2286+F2289*K2289-E2289*L2286-G2289*L2289</f>
        <v>3.0137531082643361</v>
      </c>
      <c r="Q2289" s="8">
        <f t="shared" ref="Q2289" si="10369">(D2289*L2286+E2289*K2286+F2289*L2289+G2289*K2289)</f>
        <v>0</v>
      </c>
      <c r="S2289" s="1">
        <v>0</v>
      </c>
      <c r="T2289" s="8">
        <f t="shared" ref="T2289" si="10370">$T$9*$B2286</f>
        <v>7.9087566000000002</v>
      </c>
      <c r="U2289" s="2">
        <v>1</v>
      </c>
      <c r="V2289" s="8">
        <v>0</v>
      </c>
      <c r="X2289" s="1">
        <f t="shared" ref="X2289" si="10371">N2289*S2286+P2289*S2289-O2289*T2286-Q2289*T2289</f>
        <v>0</v>
      </c>
      <c r="Y2289" s="9">
        <f t="shared" ref="Y2289" si="10372">(N2289*T2286+O2289*S2286+P2289*T2289+Q2289*S2289)</f>
        <v>27.541323185756085</v>
      </c>
      <c r="Z2289" s="2">
        <f t="shared" ref="Z2289" si="10373">N2289*U2286+P2289*U2289-O2289*V2286-Q2289*V2289</f>
        <v>3.0137531082643361</v>
      </c>
      <c r="AA2289" s="8">
        <f t="shared" ref="AA2289" si="10374">(N2289*V2286+O2289*U2286+P2289*V2289+Q2289*U2289)</f>
        <v>0</v>
      </c>
      <c r="AB2289" s="22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10375">X2289*AC2286+Z2289*AC2289-Y2289*AD2286-AA2289*AD2289</f>
        <v>0</v>
      </c>
      <c r="AI2289" s="9">
        <f t="shared" ref="AI2289" si="10376">(X2289*AD2286+Y2289*AC2286+Z2289*AD2289+AA2289*AC2289)</f>
        <v>27.541323185756085</v>
      </c>
      <c r="AJ2289" s="2">
        <f t="shared" ref="AJ2289" si="10377">X2289*AE2286+Z2289*AE2289-Y2289*AF2286-AA2289*AF2289</f>
        <v>-143.00793531096801</v>
      </c>
      <c r="AK2289" s="8">
        <f t="shared" ref="AK2289" si="10378">(X2289*AF2286+Y2289*AE2286+Z2289*AF2289+AA2289*AE2289)</f>
        <v>0</v>
      </c>
      <c r="AM2289" s="45">
        <f t="shared" ref="AM2289" si="10379">(180/PI())*ATAN(-1*(($AH$9*AJ2286+AL2286+$AH$9*AJ2289+AL2289)/($AH$9*AI2286+AK2286+$AH$9*AI2289+AK2289)))</f>
        <v>68.934671955168213</v>
      </c>
      <c r="AO2289" s="206">
        <f t="shared" ref="AO2289" si="10380">20*LOG(((($AH$9*AH2286+AJ2286-$AH$9*AH2289-AJ2289)^2+($AH$9*AI2286+AK2286-$AH$9*AI2289-AK2289)^2)/(($AH$9*AH2286+AJ2286+$AH$9*AH2289+AJ2289)^2+($AH$9*AI2286+AK2286+$AH$9*AI2289+AK2289)^2))^0.5)</f>
        <v>-7.8975612135796466E-4</v>
      </c>
      <c r="AP2289" s="33"/>
      <c r="AQ2289" s="32"/>
      <c r="AR2289" s="32"/>
      <c r="AS2289" s="32"/>
      <c r="AT2289" s="32"/>
    </row>
    <row r="2290" spans="2:46" ht="18.649999999999999" customHeight="1">
      <c r="AO2290" s="33"/>
      <c r="AP2290" s="33"/>
    </row>
    <row r="2291" spans="2:46" ht="18.649999999999999" customHeight="1" thickBot="1">
      <c r="D2291" s="22" t="s">
        <v>80</v>
      </c>
      <c r="E2291" s="22"/>
      <c r="F2291" s="22"/>
      <c r="G2291" s="22"/>
      <c r="H2291" s="22"/>
      <c r="I2291" s="22" t="s">
        <v>81</v>
      </c>
      <c r="J2291" s="22"/>
      <c r="K2291" s="22"/>
      <c r="L2291" s="22"/>
      <c r="M2291" s="23"/>
      <c r="N2291" s="23"/>
      <c r="O2291" s="24" t="s">
        <v>82</v>
      </c>
      <c r="P2291" s="23"/>
      <c r="Q2291" s="23"/>
      <c r="R2291" s="23"/>
      <c r="S2291" s="22"/>
      <c r="T2291" s="22" t="s">
        <v>83</v>
      </c>
      <c r="U2291" s="23"/>
      <c r="V2291" s="23"/>
      <c r="W2291" s="23"/>
      <c r="X2291" s="23"/>
      <c r="Y2291" s="24" t="s">
        <v>84</v>
      </c>
      <c r="Z2291" s="23"/>
      <c r="AA2291" s="23"/>
      <c r="AB2291" s="23"/>
      <c r="AC2291" s="24" t="s">
        <v>85</v>
      </c>
      <c r="AD2291" s="22"/>
      <c r="AE2291" s="22"/>
      <c r="AF2291" s="22"/>
      <c r="AG2291" s="22"/>
      <c r="AH2291" s="23"/>
      <c r="AI2291" s="24" t="s">
        <v>86</v>
      </c>
      <c r="AJ2291" s="23"/>
      <c r="AK2291" s="23"/>
      <c r="AL2291" s="22"/>
    </row>
    <row r="2292" spans="2:46" ht="18.649999999999999" customHeight="1" thickBot="1">
      <c r="B2292" s="11"/>
      <c r="D2292" s="217" t="s">
        <v>55</v>
      </c>
      <c r="E2292" s="218"/>
      <c r="F2292" s="219" t="s">
        <v>56</v>
      </c>
      <c r="G2292" s="220"/>
      <c r="H2292" s="204"/>
      <c r="I2292" s="217" t="s">
        <v>87</v>
      </c>
      <c r="J2292" s="218"/>
      <c r="K2292" s="219" t="s">
        <v>88</v>
      </c>
      <c r="L2292" s="220"/>
      <c r="M2292" s="23"/>
      <c r="N2292" s="213" t="s">
        <v>57</v>
      </c>
      <c r="O2292" s="214"/>
      <c r="P2292" s="215" t="s">
        <v>58</v>
      </c>
      <c r="Q2292" s="216"/>
      <c r="R2292" s="23"/>
      <c r="S2292" s="217" t="s">
        <v>59</v>
      </c>
      <c r="T2292" s="218"/>
      <c r="U2292" s="219" t="s">
        <v>60</v>
      </c>
      <c r="V2292" s="220"/>
      <c r="W2292" s="22"/>
      <c r="X2292" s="213" t="s">
        <v>61</v>
      </c>
      <c r="Y2292" s="214"/>
      <c r="Z2292" s="215" t="s">
        <v>62</v>
      </c>
      <c r="AA2292" s="216"/>
      <c r="AB2292" s="22"/>
      <c r="AC2292" s="217" t="s">
        <v>63</v>
      </c>
      <c r="AD2292" s="218"/>
      <c r="AE2292" s="219" t="s">
        <v>89</v>
      </c>
      <c r="AF2292" s="220"/>
      <c r="AG2292" s="22"/>
      <c r="AH2292" s="213" t="s">
        <v>64</v>
      </c>
      <c r="AI2292" s="214"/>
      <c r="AJ2292" s="215" t="s">
        <v>65</v>
      </c>
      <c r="AK2292" s="216"/>
      <c r="AL2292" s="22"/>
      <c r="AM2292" s="25" t="s">
        <v>2</v>
      </c>
      <c r="AO2292" s="132" t="s">
        <v>41</v>
      </c>
      <c r="AQ2292" s="32"/>
      <c r="AR2292" s="32"/>
      <c r="AS2292" s="32"/>
      <c r="AT2292" s="32"/>
    </row>
    <row r="2293" spans="2:46" ht="18.649999999999999" customHeight="1" thickTop="1" thickBot="1">
      <c r="B2293" s="36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9">
        <f t="shared" ref="L2293" si="10381">IF(0=(1-$J$9*$K$9*$B2293^2),10^14,$B2293*$K$9/(1-$J$9*$K$9*$B2293^2))</f>
        <v>-0.54139470659375943</v>
      </c>
      <c r="N2293" s="1">
        <f t="shared" ref="N2293" si="10382">D2293*I2293+F2293*I2296-E2293*J2293-G2293*J2296</f>
        <v>1</v>
      </c>
      <c r="O2293" s="9">
        <f t="shared" ref="O2293" si="10383">(D2293*J2293+E2293*I2293+F2293*J2296+G2293*I2296)</f>
        <v>0</v>
      </c>
      <c r="P2293" s="2">
        <f t="shared" ref="P2293" si="10384">D2293*K2293+F2293*K2296-E2293*L2293-G2293*L2296</f>
        <v>0</v>
      </c>
      <c r="Q2293" s="8">
        <f t="shared" ref="Q2293" si="10385">(D2293*L2293+E2293*K2293+F2293*L2296+G2293*K2296)</f>
        <v>-0.54139470659375943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10386">N2293*S2293+P2293*S2296-O2293*T2293-Q2293*T2296</f>
        <v>5.2948530230731929</v>
      </c>
      <c r="Y2293" s="9">
        <f t="shared" ref="Y2293" si="10387">(N2293*T2293+O2293*S2293+P2293*T2296+Q2293*S2296)</f>
        <v>0</v>
      </c>
      <c r="Z2293" s="2">
        <f t="shared" ref="Z2293" si="10388">N2293*U2293+P2293*U2296-O2293*V2293-Q2293*V2296</f>
        <v>0</v>
      </c>
      <c r="AA2293" s="8">
        <f t="shared" ref="AA2293" si="10389">(N2293*V2293+O2293*U2293+P2293*V2296+Q2293*U2296)</f>
        <v>-0.54139470659375943</v>
      </c>
      <c r="AB2293" s="22"/>
      <c r="AC2293" s="1">
        <v>1</v>
      </c>
      <c r="AD2293" s="9">
        <v>0</v>
      </c>
      <c r="AE2293" s="2">
        <v>0</v>
      </c>
      <c r="AF2293" s="9">
        <f t="shared" ref="AF2293" si="10390">$B2293*$AE$9</f>
        <v>5.3181263999999997</v>
      </c>
      <c r="AH2293" s="1">
        <f t="shared" ref="AH2293" si="10391">X2293*AC2293+Z2293*AC2296-Y2293*AD2293-AA2293*AD2296</f>
        <v>5.2948530230731929</v>
      </c>
      <c r="AI2293" s="9">
        <f t="shared" ref="AI2293" si="10392">(X2293*AD2293+Y2293*AC2293+Z2293*AD2296+AA2293*AC2296)</f>
        <v>0</v>
      </c>
      <c r="AJ2293" s="2">
        <f t="shared" ref="AJ2293" si="10393">X2293*AE2293+Z2293*AE2296-Y2293*AF2293-AA2293*AF2296</f>
        <v>0</v>
      </c>
      <c r="AK2293" s="8">
        <f t="shared" ref="AK2293" si="10394">(X2293*AF2293+Y2293*AE2293+Z2293*AF2296+AA2293*AE2296)</f>
        <v>27.617302939531594</v>
      </c>
      <c r="AM2293" s="26">
        <f t="shared" ref="AM2293" si="10395">20*LOG((2*$AH$9)/(($AH$9*AH2293+AJ2293+$AH$9*AH2296+AJ2296)^2+($AH$9*AI2293+AK2293+$AH$9*AI2296+AK2296)^2)^0.5)</f>
        <v>-37.452868196383307</v>
      </c>
      <c r="AO2293" s="133">
        <f t="shared" ref="AO2293" si="10396">((AI2293^2+AJ2293^2+AK2293^2+AL2293^2)/(AI2296^2+AJ2296^2+AK2296^2+AL2296^2))^0.5</f>
        <v>0.18853219946168173</v>
      </c>
      <c r="AP2293" s="13"/>
      <c r="AQ2293" s="32"/>
      <c r="AR2293" s="32"/>
      <c r="AS2293" s="32"/>
      <c r="AT2293" s="32"/>
    </row>
    <row r="2294" spans="2:46" ht="18.649999999999999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O2294" s="134"/>
      <c r="AP2294" s="33"/>
      <c r="AQ2294" s="32"/>
      <c r="AR2294" s="32"/>
      <c r="AS2294" s="32"/>
      <c r="AT2294" s="32"/>
    </row>
    <row r="2295" spans="2:46" ht="18.649999999999999" customHeight="1" thickBot="1">
      <c r="D2295" s="209" t="s">
        <v>66</v>
      </c>
      <c r="E2295" s="210"/>
      <c r="F2295" s="211" t="s">
        <v>67</v>
      </c>
      <c r="G2295" s="212"/>
      <c r="H2295" s="204"/>
      <c r="I2295" s="209" t="s">
        <v>68</v>
      </c>
      <c r="J2295" s="210"/>
      <c r="K2295" s="211" t="s">
        <v>69</v>
      </c>
      <c r="L2295" s="212"/>
      <c r="N2295" s="213" t="s">
        <v>70</v>
      </c>
      <c r="O2295" s="214"/>
      <c r="P2295" s="215" t="s">
        <v>71</v>
      </c>
      <c r="Q2295" s="216"/>
      <c r="S2295" s="209" t="s">
        <v>72</v>
      </c>
      <c r="T2295" s="210"/>
      <c r="U2295" s="211" t="s">
        <v>73</v>
      </c>
      <c r="V2295" s="212"/>
      <c r="W2295" s="22"/>
      <c r="X2295" s="213" t="s">
        <v>74</v>
      </c>
      <c r="Y2295" s="214"/>
      <c r="Z2295" s="215" t="s">
        <v>75</v>
      </c>
      <c r="AA2295" s="216"/>
      <c r="AB2295" s="22"/>
      <c r="AC2295" s="209" t="s">
        <v>76</v>
      </c>
      <c r="AD2295" s="210"/>
      <c r="AE2295" s="211" t="s">
        <v>77</v>
      </c>
      <c r="AF2295" s="212"/>
      <c r="AG2295" s="22"/>
      <c r="AH2295" s="213" t="s">
        <v>78</v>
      </c>
      <c r="AI2295" s="214"/>
      <c r="AJ2295" s="215" t="s">
        <v>79</v>
      </c>
      <c r="AK2295" s="216"/>
      <c r="AL2295" s="22"/>
      <c r="AM2295" s="44" t="s">
        <v>6</v>
      </c>
      <c r="AO2295" s="135" t="s">
        <v>42</v>
      </c>
      <c r="AP2295" s="33"/>
      <c r="AQ2295" s="32"/>
      <c r="AR2295" s="32"/>
      <c r="AS2295" s="32"/>
      <c r="AT2295" s="32"/>
    </row>
    <row r="2296" spans="2:46" ht="18.649999999999999" customHeight="1" thickTop="1" thickBot="1">
      <c r="D2296" s="1">
        <v>0</v>
      </c>
      <c r="E2296" s="8">
        <f t="shared" ref="E2296" si="10397">$E$9*$B2293</f>
        <v>3.7176176000000001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10398">D2296*I2293+F2296*I2296-E2296*J2293-G2296*J2296</f>
        <v>0</v>
      </c>
      <c r="O2296" s="9">
        <f t="shared" ref="O2296" si="10399">(D2296*J2293+E2296*I2293+F2296*J2296+G2296*I2296)</f>
        <v>3.7176176000000001</v>
      </c>
      <c r="P2296" s="2">
        <f t="shared" ref="P2296" si="10400">D2296*K2293+F2296*K2296-E2296*L2293-G2296*L2296</f>
        <v>3.0126984897797962</v>
      </c>
      <c r="Q2296" s="8">
        <f t="shared" ref="Q2296" si="10401">(D2296*L2293+E2296*K2293+F2296*L2296+G2296*K2296)</f>
        <v>0</v>
      </c>
      <c r="S2296" s="1">
        <v>0</v>
      </c>
      <c r="T2296" s="8">
        <f t="shared" ref="T2296" si="10402">$T$9*$B2293</f>
        <v>7.9329423999999991</v>
      </c>
      <c r="U2296" s="2">
        <v>1</v>
      </c>
      <c r="V2296" s="8">
        <v>0</v>
      </c>
      <c r="X2296" s="1">
        <f t="shared" ref="X2296" si="10403">N2296*S2293+P2296*S2296-O2296*T2293-Q2296*T2296</f>
        <v>0</v>
      </c>
      <c r="Y2296" s="9">
        <f t="shared" ref="Y2296" si="10404">(N2296*T2293+O2296*S2293+P2296*T2296+Q2296*S2296)</f>
        <v>27.617181187990109</v>
      </c>
      <c r="Z2296" s="2">
        <f t="shared" ref="Z2296" si="10405">N2296*U2293+P2296*U2296-O2296*V2293-Q2296*V2296</f>
        <v>3.0126984897797962</v>
      </c>
      <c r="AA2296" s="8">
        <f t="shared" ref="AA2296" si="10406">(N2296*V2293+O2296*U2293+P2296*V2296+Q2296*U2296)</f>
        <v>0</v>
      </c>
      <c r="AB2296" s="22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10407">X2296*AC2293+Z2296*AC2296-Y2296*AD2293-AA2296*AD2296</f>
        <v>0</v>
      </c>
      <c r="AI2296" s="9">
        <f t="shared" ref="AI2296" si="10408">(X2296*AD2293+Y2296*AC2293+Z2296*AD2296+AA2296*AC2296)</f>
        <v>27.617181187990109</v>
      </c>
      <c r="AJ2296" s="2">
        <f t="shared" ref="AJ2296" si="10409">X2296*AE2293+Z2296*AE2296-Y2296*AF2293-AA2296*AF2296</f>
        <v>-143.85896187965375</v>
      </c>
      <c r="AK2296" s="8">
        <f t="shared" ref="AK2296" si="10410">(X2296*AF2293+Y2296*AE2293+Z2296*AF2296+AA2296*AE2296)</f>
        <v>0</v>
      </c>
      <c r="AM2296" s="45">
        <f t="shared" ref="AM2296" si="10411">(180/PI())*ATAN(-1*(($AH$9*AJ2293+AL2293+$AH$9*AJ2296+AL2296)/($AH$9*AI2293+AK2293+$AH$9*AI2296+AK2296)))</f>
        <v>68.995764279872475</v>
      </c>
      <c r="AO2296" s="206">
        <f t="shared" ref="AO2296" si="10412">20*LOG(((($AH$9*AH2293+AJ2293-$AH$9*AH2296-AJ2296)^2+($AH$9*AI2293+AK2293-$AH$9*AI2296-AK2296)^2)/(($AH$9*AH2293+AJ2293+$AH$9*AH2296+AJ2296)^2+($AH$9*AI2293+AK2293+$AH$9*AI2296+AK2296)^2))^0.5)</f>
        <v>-7.8079411405805599E-4</v>
      </c>
      <c r="AP2296" s="33"/>
      <c r="AQ2296" s="32"/>
      <c r="AR2296" s="32"/>
      <c r="AS2296" s="32"/>
      <c r="AT2296" s="32"/>
    </row>
    <row r="2297" spans="2:46" ht="18.649999999999999" customHeight="1">
      <c r="AO2297" s="33"/>
      <c r="AP2297" s="33"/>
    </row>
    <row r="2298" spans="2:46" ht="18.649999999999999" customHeight="1" thickBot="1">
      <c r="D2298" s="22" t="s">
        <v>80</v>
      </c>
      <c r="E2298" s="22"/>
      <c r="F2298" s="22"/>
      <c r="G2298" s="22"/>
      <c r="H2298" s="22"/>
      <c r="I2298" s="22" t="s">
        <v>81</v>
      </c>
      <c r="J2298" s="22"/>
      <c r="K2298" s="22"/>
      <c r="L2298" s="22"/>
      <c r="M2298" s="23"/>
      <c r="N2298" s="23"/>
      <c r="O2298" s="24" t="s">
        <v>82</v>
      </c>
      <c r="P2298" s="23"/>
      <c r="Q2298" s="23"/>
      <c r="R2298" s="23"/>
      <c r="S2298" s="22"/>
      <c r="T2298" s="22" t="s">
        <v>83</v>
      </c>
      <c r="U2298" s="23"/>
      <c r="V2298" s="23"/>
      <c r="W2298" s="23"/>
      <c r="X2298" s="23"/>
      <c r="Y2298" s="24" t="s">
        <v>84</v>
      </c>
      <c r="Z2298" s="23"/>
      <c r="AA2298" s="23"/>
      <c r="AB2298" s="23"/>
      <c r="AC2298" s="24" t="s">
        <v>85</v>
      </c>
      <c r="AD2298" s="22"/>
      <c r="AE2298" s="22"/>
      <c r="AF2298" s="22"/>
      <c r="AG2298" s="22"/>
      <c r="AH2298" s="23"/>
      <c r="AI2298" s="24" t="s">
        <v>86</v>
      </c>
      <c r="AJ2298" s="23"/>
      <c r="AK2298" s="23"/>
      <c r="AL2298" s="22"/>
    </row>
    <row r="2299" spans="2:46" ht="18.649999999999999" customHeight="1" thickBot="1">
      <c r="B2299" s="11"/>
      <c r="D2299" s="217" t="s">
        <v>55</v>
      </c>
      <c r="E2299" s="218"/>
      <c r="F2299" s="219" t="s">
        <v>56</v>
      </c>
      <c r="G2299" s="220"/>
      <c r="H2299" s="204"/>
      <c r="I2299" s="217" t="s">
        <v>87</v>
      </c>
      <c r="J2299" s="218"/>
      <c r="K2299" s="219" t="s">
        <v>88</v>
      </c>
      <c r="L2299" s="220"/>
      <c r="M2299" s="23"/>
      <c r="N2299" s="213" t="s">
        <v>57</v>
      </c>
      <c r="O2299" s="214"/>
      <c r="P2299" s="215" t="s">
        <v>58</v>
      </c>
      <c r="Q2299" s="216"/>
      <c r="R2299" s="23"/>
      <c r="S2299" s="217" t="s">
        <v>59</v>
      </c>
      <c r="T2299" s="218"/>
      <c r="U2299" s="219" t="s">
        <v>60</v>
      </c>
      <c r="V2299" s="220"/>
      <c r="W2299" s="22"/>
      <c r="X2299" s="213" t="s">
        <v>61</v>
      </c>
      <c r="Y2299" s="214"/>
      <c r="Z2299" s="215" t="s">
        <v>62</v>
      </c>
      <c r="AA2299" s="216"/>
      <c r="AB2299" s="22"/>
      <c r="AC2299" s="217" t="s">
        <v>63</v>
      </c>
      <c r="AD2299" s="218"/>
      <c r="AE2299" s="219" t="s">
        <v>89</v>
      </c>
      <c r="AF2299" s="220"/>
      <c r="AG2299" s="22"/>
      <c r="AH2299" s="213" t="s">
        <v>64</v>
      </c>
      <c r="AI2299" s="214"/>
      <c r="AJ2299" s="215" t="s">
        <v>65</v>
      </c>
      <c r="AK2299" s="216"/>
      <c r="AL2299" s="22"/>
      <c r="AM2299" s="25" t="s">
        <v>2</v>
      </c>
      <c r="AO2299" s="132" t="s">
        <v>41</v>
      </c>
      <c r="AQ2299" s="32"/>
      <c r="AR2299" s="32"/>
      <c r="AS2299" s="32"/>
      <c r="AT2299" s="32"/>
    </row>
    <row r="2300" spans="2:46" ht="18.649999999999999" customHeight="1" thickTop="1" thickBot="1">
      <c r="B2300" s="36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9">
        <f t="shared" ref="L2300" si="10413">IF(0=(1-$J$9*$K$9*$B2300^2),10^14,$B2300*$K$9/(1-$J$9*$K$9*$B2300^2))</f>
        <v>-0.53946917798020333</v>
      </c>
      <c r="N2300" s="1">
        <f t="shared" ref="N2300" si="10414">D2300*I2300+F2300*I2303-E2300*J2300-G2300*J2303</f>
        <v>1</v>
      </c>
      <c r="O2300" s="9">
        <f t="shared" ref="O2300" si="10415">(D2300*J2300+E2300*I2300+F2300*J2303+G2300*I2303)</f>
        <v>0</v>
      </c>
      <c r="P2300" s="2">
        <f t="shared" ref="P2300" si="10416">D2300*K2300+F2300*K2303-E2300*L2300-G2300*L2303</f>
        <v>0</v>
      </c>
      <c r="Q2300" s="8">
        <f t="shared" ref="Q2300" si="10417">(D2300*L2300+E2300*K2300+F2300*L2303+G2300*K2303)</f>
        <v>-0.53946917798020333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10418">N2300*S2300+P2300*S2303-O2300*T2300-Q2300*T2303</f>
        <v>5.292625409137095</v>
      </c>
      <c r="Y2300" s="9">
        <f t="shared" ref="Y2300" si="10419">(N2300*T2300+O2300*S2300+P2300*T2303+Q2300*S2303)</f>
        <v>0</v>
      </c>
      <c r="Z2300" s="2">
        <f t="shared" ref="Z2300" si="10420">N2300*U2300+P2300*U2303-O2300*V2300-Q2300*V2303</f>
        <v>0</v>
      </c>
      <c r="AA2300" s="8">
        <f t="shared" ref="AA2300" si="10421">(N2300*V2300+O2300*U2300+P2300*V2303+Q2300*U2303)</f>
        <v>-0.53946917798020333</v>
      </c>
      <c r="AB2300" s="22"/>
      <c r="AC2300" s="1">
        <v>1</v>
      </c>
      <c r="AD2300" s="9">
        <v>0</v>
      </c>
      <c r="AE2300" s="2">
        <v>0</v>
      </c>
      <c r="AF2300" s="9">
        <f t="shared" ref="AF2300" si="10422">$B2300*$AE$9</f>
        <v>5.3343402000000006</v>
      </c>
      <c r="AH2300" s="1">
        <f t="shared" ref="AH2300" si="10423">X2300*AC2300+Z2300*AC2303-Y2300*AD2300-AA2300*AD2303</f>
        <v>5.292625409137095</v>
      </c>
      <c r="AI2300" s="9">
        <f t="shared" ref="AI2300" si="10424">(X2300*AD2300+Y2300*AC2300+Z2300*AD2303+AA2300*AC2303)</f>
        <v>0</v>
      </c>
      <c r="AJ2300" s="2">
        <f t="shared" ref="AJ2300" si="10425">X2300*AE2300+Z2300*AE2303-Y2300*AF2300-AA2300*AF2303</f>
        <v>0</v>
      </c>
      <c r="AK2300" s="8">
        <f t="shared" ref="AK2300" si="10426">(X2300*AF2300+Y2300*AE2300+Z2300*AF2303+AA2300*AE2303)</f>
        <v>27.693195305521254</v>
      </c>
      <c r="AM2300" s="26">
        <f t="shared" ref="AM2300" si="10427">20*LOG((2*$AH$9)/(($AH$9*AH2300+AJ2300+$AH$9*AH2303+AJ2303)^2+($AH$9*AI2300+AK2300+$AH$9*AI2303+AK2303)^2)^0.5)</f>
        <v>-37.50230091970321</v>
      </c>
      <c r="AO2300" s="133">
        <f t="shared" ref="AO2300" si="10428">((AI2300^2+AJ2300^2+AK2300^2+AL2300^2)/(AI2303^2+AJ2303^2+AK2303^2+AL2303^2))^0.5</f>
        <v>0.18795620827899598</v>
      </c>
      <c r="AP2300" s="13"/>
      <c r="AQ2300" s="32"/>
      <c r="AR2300" s="32"/>
      <c r="AS2300" s="32"/>
      <c r="AT2300" s="32"/>
    </row>
    <row r="2301" spans="2:46" ht="18.649999999999999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O2301" s="134"/>
      <c r="AP2301" s="33"/>
      <c r="AQ2301" s="32"/>
      <c r="AR2301" s="32"/>
      <c r="AS2301" s="32"/>
      <c r="AT2301" s="32"/>
    </row>
    <row r="2302" spans="2:46" ht="18.649999999999999" customHeight="1" thickBot="1">
      <c r="D2302" s="209" t="s">
        <v>66</v>
      </c>
      <c r="E2302" s="210"/>
      <c r="F2302" s="211" t="s">
        <v>67</v>
      </c>
      <c r="G2302" s="212"/>
      <c r="H2302" s="204"/>
      <c r="I2302" s="209" t="s">
        <v>68</v>
      </c>
      <c r="J2302" s="210"/>
      <c r="K2302" s="211" t="s">
        <v>69</v>
      </c>
      <c r="L2302" s="212"/>
      <c r="N2302" s="213" t="s">
        <v>70</v>
      </c>
      <c r="O2302" s="214"/>
      <c r="P2302" s="215" t="s">
        <v>71</v>
      </c>
      <c r="Q2302" s="216"/>
      <c r="S2302" s="209" t="s">
        <v>72</v>
      </c>
      <c r="T2302" s="210"/>
      <c r="U2302" s="211" t="s">
        <v>73</v>
      </c>
      <c r="V2302" s="212"/>
      <c r="W2302" s="22"/>
      <c r="X2302" s="213" t="s">
        <v>74</v>
      </c>
      <c r="Y2302" s="214"/>
      <c r="Z2302" s="215" t="s">
        <v>75</v>
      </c>
      <c r="AA2302" s="216"/>
      <c r="AB2302" s="22"/>
      <c r="AC2302" s="209" t="s">
        <v>76</v>
      </c>
      <c r="AD2302" s="210"/>
      <c r="AE2302" s="211" t="s">
        <v>77</v>
      </c>
      <c r="AF2302" s="212"/>
      <c r="AG2302" s="22"/>
      <c r="AH2302" s="213" t="s">
        <v>78</v>
      </c>
      <c r="AI2302" s="214"/>
      <c r="AJ2302" s="215" t="s">
        <v>79</v>
      </c>
      <c r="AK2302" s="216"/>
      <c r="AL2302" s="22"/>
      <c r="AM2302" s="44" t="s">
        <v>6</v>
      </c>
      <c r="AO2302" s="135" t="s">
        <v>42</v>
      </c>
      <c r="AP2302" s="33"/>
      <c r="AQ2302" s="32"/>
      <c r="AR2302" s="32"/>
      <c r="AS2302" s="32"/>
      <c r="AT2302" s="32"/>
    </row>
    <row r="2303" spans="2:46" ht="18.649999999999999" customHeight="1" thickTop="1" thickBot="1">
      <c r="D2303" s="1">
        <v>0</v>
      </c>
      <c r="E2303" s="8">
        <f t="shared" ref="E2303" si="10429">$E$9*$B2300</f>
        <v>3.7289518000000004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10430">D2303*I2300+F2303*I2303-E2303*J2300-G2303*J2303</f>
        <v>0</v>
      </c>
      <c r="O2303" s="9">
        <f t="shared" ref="O2303" si="10431">(D2303*J2300+E2303*I2300+F2303*J2303+G2303*I2303)</f>
        <v>3.7289518000000004</v>
      </c>
      <c r="P2303" s="2">
        <f t="shared" ref="P2303" si="10432">D2303*K2300+F2303*K2303-E2303*L2300-G2303*L2303</f>
        <v>3.0116545622737996</v>
      </c>
      <c r="Q2303" s="8">
        <f t="shared" ref="Q2303" si="10433">(D2303*L2300+E2303*K2300+F2303*L2303+G2303*K2303)</f>
        <v>0</v>
      </c>
      <c r="S2303" s="1">
        <v>0</v>
      </c>
      <c r="T2303" s="8">
        <f t="shared" ref="T2303" si="10434">$T$9*$B2300</f>
        <v>7.9571281999999997</v>
      </c>
      <c r="U2303" s="2">
        <v>1</v>
      </c>
      <c r="V2303" s="8">
        <v>0</v>
      </c>
      <c r="X2303" s="1">
        <f t="shared" ref="X2303" si="10435">N2303*S2300+P2303*S2303-O2303*T2300-Q2303*T2303</f>
        <v>0</v>
      </c>
      <c r="Y2303" s="9">
        <f t="shared" ref="Y2303" si="10436">(N2303*T2300+O2303*S2300+P2303*T2303+Q2303*S2303)</f>
        <v>27.693073246127508</v>
      </c>
      <c r="Z2303" s="2">
        <f t="shared" ref="Z2303" si="10437">N2303*U2300+P2303*U2303-O2303*V2300-Q2303*V2303</f>
        <v>3.0116545622737996</v>
      </c>
      <c r="AA2303" s="8">
        <f t="shared" ref="AA2303" si="10438">(N2303*V2300+O2303*U2300+P2303*V2303+Q2303*U2303)</f>
        <v>0</v>
      </c>
      <c r="AB2303" s="22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10439">X2303*AC2300+Z2303*AC2303-Y2303*AD2300-AA2303*AD2303</f>
        <v>0</v>
      </c>
      <c r="AI2303" s="9">
        <f t="shared" ref="AI2303" si="10440">(X2303*AD2300+Y2303*AC2300+Z2303*AD2303+AA2303*AC2303)</f>
        <v>27.693073246127508</v>
      </c>
      <c r="AJ2303" s="2">
        <f t="shared" ref="AJ2303" si="10441">X2303*AE2300+Z2303*AE2303-Y2303*AF2300-AA2303*AF2303</f>
        <v>-144.71261931608868</v>
      </c>
      <c r="AK2303" s="8">
        <f t="shared" ref="AK2303" si="10442">(X2303*AF2300+Y2303*AE2300+Z2303*AF2303+AA2303*AE2303)</f>
        <v>0</v>
      </c>
      <c r="AM2303" s="45">
        <f t="shared" ref="AM2303" si="10443">(180/PI())*ATAN(-1*(($AH$9*AJ2300+AL2300+$AH$9*AJ2303+AL2303)/($AH$9*AI2300+AK2300+$AH$9*AI2303+AK2303)))</f>
        <v>69.056511444029994</v>
      </c>
      <c r="AO2303" s="206">
        <f t="shared" ref="AO2303" si="10444">20*LOG(((($AH$9*AH2300+AJ2300-$AH$9*AH2303-AJ2303)^2+($AH$9*AI2300+AK2300-$AH$9*AI2303-AK2303)^2)/(($AH$9*AH2300+AJ2300+$AH$9*AH2303+AJ2303)^2+($AH$9*AI2300+AK2300+$AH$9*AI2303+AK2303)^2))^0.5)</f>
        <v>-7.71956479013789E-4</v>
      </c>
      <c r="AP2303" s="33"/>
      <c r="AQ2303" s="32"/>
      <c r="AR2303" s="32"/>
      <c r="AS2303" s="32"/>
      <c r="AT2303" s="32"/>
    </row>
    <row r="2304" spans="2:46" ht="18.649999999999999" customHeight="1">
      <c r="AO2304" s="33"/>
      <c r="AP2304" s="33"/>
    </row>
    <row r="2305" spans="2:46" ht="18.649999999999999" customHeight="1" thickBot="1">
      <c r="D2305" s="22" t="s">
        <v>80</v>
      </c>
      <c r="E2305" s="22"/>
      <c r="F2305" s="22"/>
      <c r="G2305" s="22"/>
      <c r="H2305" s="22"/>
      <c r="I2305" s="22" t="s">
        <v>81</v>
      </c>
      <c r="J2305" s="22"/>
      <c r="K2305" s="22"/>
      <c r="L2305" s="22"/>
      <c r="M2305" s="23"/>
      <c r="N2305" s="23"/>
      <c r="O2305" s="24" t="s">
        <v>82</v>
      </c>
      <c r="P2305" s="23"/>
      <c r="Q2305" s="23"/>
      <c r="R2305" s="23"/>
      <c r="S2305" s="22"/>
      <c r="T2305" s="22" t="s">
        <v>83</v>
      </c>
      <c r="U2305" s="23"/>
      <c r="V2305" s="23"/>
      <c r="W2305" s="23"/>
      <c r="X2305" s="23"/>
      <c r="Y2305" s="24" t="s">
        <v>84</v>
      </c>
      <c r="Z2305" s="23"/>
      <c r="AA2305" s="23"/>
      <c r="AB2305" s="23"/>
      <c r="AC2305" s="24" t="s">
        <v>85</v>
      </c>
      <c r="AD2305" s="22"/>
      <c r="AE2305" s="22"/>
      <c r="AF2305" s="22"/>
      <c r="AG2305" s="22"/>
      <c r="AH2305" s="23"/>
      <c r="AI2305" s="24" t="s">
        <v>86</v>
      </c>
      <c r="AJ2305" s="23"/>
      <c r="AK2305" s="23"/>
      <c r="AL2305" s="22"/>
    </row>
    <row r="2306" spans="2:46" ht="18.649999999999999" customHeight="1" thickBot="1">
      <c r="B2306" s="11"/>
      <c r="D2306" s="217" t="s">
        <v>55</v>
      </c>
      <c r="E2306" s="218"/>
      <c r="F2306" s="219" t="s">
        <v>56</v>
      </c>
      <c r="G2306" s="220"/>
      <c r="H2306" s="204"/>
      <c r="I2306" s="217" t="s">
        <v>87</v>
      </c>
      <c r="J2306" s="218"/>
      <c r="K2306" s="219" t="s">
        <v>88</v>
      </c>
      <c r="L2306" s="220"/>
      <c r="M2306" s="23"/>
      <c r="N2306" s="213" t="s">
        <v>57</v>
      </c>
      <c r="O2306" s="214"/>
      <c r="P2306" s="215" t="s">
        <v>58</v>
      </c>
      <c r="Q2306" s="216"/>
      <c r="R2306" s="23"/>
      <c r="S2306" s="217" t="s">
        <v>59</v>
      </c>
      <c r="T2306" s="218"/>
      <c r="U2306" s="219" t="s">
        <v>60</v>
      </c>
      <c r="V2306" s="220"/>
      <c r="W2306" s="22"/>
      <c r="X2306" s="213" t="s">
        <v>61</v>
      </c>
      <c r="Y2306" s="214"/>
      <c r="Z2306" s="215" t="s">
        <v>62</v>
      </c>
      <c r="AA2306" s="216"/>
      <c r="AB2306" s="22"/>
      <c r="AC2306" s="217" t="s">
        <v>63</v>
      </c>
      <c r="AD2306" s="218"/>
      <c r="AE2306" s="219" t="s">
        <v>89</v>
      </c>
      <c r="AF2306" s="220"/>
      <c r="AG2306" s="22"/>
      <c r="AH2306" s="213" t="s">
        <v>64</v>
      </c>
      <c r="AI2306" s="214"/>
      <c r="AJ2306" s="215" t="s">
        <v>65</v>
      </c>
      <c r="AK2306" s="216"/>
      <c r="AL2306" s="22"/>
      <c r="AM2306" s="25" t="s">
        <v>2</v>
      </c>
      <c r="AO2306" s="132" t="s">
        <v>41</v>
      </c>
      <c r="AQ2306" s="32"/>
      <c r="AR2306" s="32"/>
      <c r="AS2306" s="32"/>
      <c r="AT2306" s="32"/>
    </row>
    <row r="2307" spans="2:46" ht="18.649999999999999" customHeight="1" thickTop="1" thickBot="1">
      <c r="B2307" s="36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9">
        <f t="shared" ref="L2307" si="10445">IF(0=(1-$J$9*$K$9*$B2307^2),10^14,$B2307*$K$9/(1-$J$9*$K$9*$B2307^2))</f>
        <v>-0.53755813814550524</v>
      </c>
      <c r="N2307" s="1">
        <f t="shared" ref="N2307" si="10446">D2307*I2307+F2307*I2310-E2307*J2307-G2307*J2310</f>
        <v>1</v>
      </c>
      <c r="O2307" s="9">
        <f t="shared" ref="O2307" si="10447">(D2307*J2307+E2307*I2307+F2307*J2310+G2307*I2310)</f>
        <v>0</v>
      </c>
      <c r="P2307" s="2">
        <f t="shared" ref="P2307" si="10448">D2307*K2307+F2307*K2310-E2307*L2307-G2307*L2310</f>
        <v>0</v>
      </c>
      <c r="Q2307" s="8">
        <f t="shared" ref="Q2307" si="10449">(D2307*L2307+E2307*K2307+F2307*L2310+G2307*K2310)</f>
        <v>-0.53755813814550524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10450">N2307*S2307+P2307*S2310-O2307*T2307-Q2307*T2310</f>
        <v>5.2904202937946545</v>
      </c>
      <c r="Y2307" s="9">
        <f t="shared" ref="Y2307" si="10451">(N2307*T2307+O2307*S2307+P2307*T2310+Q2307*S2310)</f>
        <v>0</v>
      </c>
      <c r="Z2307" s="2">
        <f t="shared" ref="Z2307" si="10452">N2307*U2307+P2307*U2310-O2307*V2307-Q2307*V2310</f>
        <v>0</v>
      </c>
      <c r="AA2307" s="8">
        <f t="shared" ref="AA2307" si="10453">(N2307*V2307+O2307*U2307+P2307*V2310+Q2307*U2310)</f>
        <v>-0.53755813814550524</v>
      </c>
      <c r="AB2307" s="22"/>
      <c r="AC2307" s="1">
        <v>1</v>
      </c>
      <c r="AD2307" s="9">
        <v>0</v>
      </c>
      <c r="AE2307" s="2">
        <v>0</v>
      </c>
      <c r="AF2307" s="9">
        <f t="shared" ref="AF2307" si="10454">$B2307*$AE$9</f>
        <v>5.3505539999999998</v>
      </c>
      <c r="AH2307" s="1">
        <f t="shared" ref="AH2307" si="10455">X2307*AC2307+Z2307*AC2310-Y2307*AD2307-AA2307*AD2310</f>
        <v>5.2904202937946545</v>
      </c>
      <c r="AI2307" s="9">
        <f t="shared" ref="AI2307" si="10456">(X2307*AD2307+Y2307*AC2307+Z2307*AD2310+AA2307*AC2310)</f>
        <v>0</v>
      </c>
      <c r="AJ2307" s="2">
        <f t="shared" ref="AJ2307" si="10457">X2307*AE2307+Z2307*AE2310-Y2307*AF2307-AA2307*AF2310</f>
        <v>0</v>
      </c>
      <c r="AK2307" s="8">
        <f t="shared" ref="AK2307" si="10458">(X2307*AF2307+Y2307*AE2307+Z2307*AF2310+AA2307*AE2310)</f>
        <v>27.769121326498656</v>
      </c>
      <c r="AM2307" s="26">
        <f t="shared" ref="AM2307" si="10459">20*LOG((2*$AH$9)/(($AH$9*AH2307+AJ2307+$AH$9*AH2310+AJ2310)^2+($AH$9*AI2307+AK2307+$AH$9*AI2310+AK2310)^2)^0.5)</f>
        <v>-37.551606679808444</v>
      </c>
      <c r="AO2307" s="133">
        <f t="shared" ref="AO2307" si="10460">((AI2307^2+AJ2307^2+AK2307^2+AL2307^2)/(AI2310^2+AJ2310^2+AK2310^2+AL2310^2))^0.5</f>
        <v>0.18738373400502786</v>
      </c>
      <c r="AP2307" s="13"/>
      <c r="AQ2307" s="32"/>
      <c r="AR2307" s="32"/>
      <c r="AS2307" s="32"/>
      <c r="AT2307" s="32"/>
    </row>
    <row r="2308" spans="2:46" ht="18.649999999999999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O2308" s="134"/>
      <c r="AP2308" s="33"/>
      <c r="AQ2308" s="32"/>
      <c r="AR2308" s="32"/>
      <c r="AS2308" s="32"/>
      <c r="AT2308" s="32"/>
    </row>
    <row r="2309" spans="2:46" ht="18.649999999999999" customHeight="1" thickBot="1">
      <c r="D2309" s="209" t="s">
        <v>66</v>
      </c>
      <c r="E2309" s="210"/>
      <c r="F2309" s="211" t="s">
        <v>67</v>
      </c>
      <c r="G2309" s="212"/>
      <c r="H2309" s="204"/>
      <c r="I2309" s="209" t="s">
        <v>68</v>
      </c>
      <c r="J2309" s="210"/>
      <c r="K2309" s="211" t="s">
        <v>69</v>
      </c>
      <c r="L2309" s="212"/>
      <c r="N2309" s="213" t="s">
        <v>70</v>
      </c>
      <c r="O2309" s="214"/>
      <c r="P2309" s="215" t="s">
        <v>71</v>
      </c>
      <c r="Q2309" s="216"/>
      <c r="S2309" s="209" t="s">
        <v>72</v>
      </c>
      <c r="T2309" s="210"/>
      <c r="U2309" s="211" t="s">
        <v>73</v>
      </c>
      <c r="V2309" s="212"/>
      <c r="W2309" s="22"/>
      <c r="X2309" s="213" t="s">
        <v>74</v>
      </c>
      <c r="Y2309" s="214"/>
      <c r="Z2309" s="215" t="s">
        <v>75</v>
      </c>
      <c r="AA2309" s="216"/>
      <c r="AB2309" s="22"/>
      <c r="AC2309" s="209" t="s">
        <v>76</v>
      </c>
      <c r="AD2309" s="210"/>
      <c r="AE2309" s="211" t="s">
        <v>77</v>
      </c>
      <c r="AF2309" s="212"/>
      <c r="AG2309" s="22"/>
      <c r="AH2309" s="213" t="s">
        <v>78</v>
      </c>
      <c r="AI2309" s="214"/>
      <c r="AJ2309" s="215" t="s">
        <v>79</v>
      </c>
      <c r="AK2309" s="216"/>
      <c r="AL2309" s="22"/>
      <c r="AM2309" s="44" t="s">
        <v>6</v>
      </c>
      <c r="AO2309" s="135" t="s">
        <v>42</v>
      </c>
      <c r="AP2309" s="33"/>
      <c r="AQ2309" s="32"/>
      <c r="AR2309" s="32"/>
      <c r="AS2309" s="32"/>
      <c r="AT2309" s="32"/>
    </row>
    <row r="2310" spans="2:46" ht="18.649999999999999" customHeight="1" thickTop="1" thickBot="1">
      <c r="D2310" s="1">
        <v>0</v>
      </c>
      <c r="E2310" s="8">
        <f t="shared" ref="E2310" si="10461">$E$9*$B2307</f>
        <v>3.7402860000000002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10462">D2310*I2307+F2310*I2310-E2310*J2307-G2310*J2310</f>
        <v>0</v>
      </c>
      <c r="O2310" s="9">
        <f t="shared" ref="O2310" si="10463">(D2310*J2307+E2310*I2307+F2310*J2310+G2310*I2310)</f>
        <v>3.7402860000000002</v>
      </c>
      <c r="P2310" s="2">
        <f t="shared" ref="P2310" si="10464">D2310*K2307+F2310*K2310-E2310*L2307-G2310*L2310</f>
        <v>3.0106211782916992</v>
      </c>
      <c r="Q2310" s="8">
        <f t="shared" ref="Q2310" si="10465">(D2310*L2307+E2310*K2307+F2310*L2310+G2310*K2310)</f>
        <v>0</v>
      </c>
      <c r="S2310" s="1">
        <v>0</v>
      </c>
      <c r="T2310" s="8">
        <f t="shared" ref="T2310" si="10466">$T$9*$B2307</f>
        <v>7.9813139999999994</v>
      </c>
      <c r="U2310" s="2">
        <v>1</v>
      </c>
      <c r="V2310" s="8">
        <v>0</v>
      </c>
      <c r="X2310" s="1">
        <f t="shared" ref="X2310" si="10467">N2310*S2307+P2310*S2310-O2310*T2307-Q2310*T2310</f>
        <v>0</v>
      </c>
      <c r="Y2310" s="9">
        <f t="shared" ref="Y2310" si="10468">(N2310*T2307+O2310*S2307+P2310*T2310+Q2310*S2310)</f>
        <v>27.768998958996033</v>
      </c>
      <c r="Z2310" s="2">
        <f t="shared" ref="Z2310" si="10469">N2310*U2307+P2310*U2310-O2310*V2307-Q2310*V2310</f>
        <v>3.0106211782916992</v>
      </c>
      <c r="AA2310" s="8">
        <f t="shared" ref="AA2310" si="10470">(N2310*V2307+O2310*U2307+P2310*V2310+Q2310*U2310)</f>
        <v>0</v>
      </c>
      <c r="AB2310" s="22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10471">X2310*AC2307+Z2310*AC2310-Y2310*AD2307-AA2310*AD2310</f>
        <v>0</v>
      </c>
      <c r="AI2310" s="9">
        <f t="shared" ref="AI2310" si="10472">(X2310*AD2307+Y2310*AC2307+Z2310*AD2310+AA2310*AC2310)</f>
        <v>27.768998958996033</v>
      </c>
      <c r="AJ2310" s="2">
        <f t="shared" ref="AJ2310" si="10473">X2310*AE2307+Z2310*AE2310-Y2310*AF2307-AA2310*AF2310</f>
        <v>-145.56890727776036</v>
      </c>
      <c r="AK2310" s="8">
        <f t="shared" ref="AK2310" si="10474">(X2310*AF2307+Y2310*AE2307+Z2310*AF2310+AA2310*AE2310)</f>
        <v>0</v>
      </c>
      <c r="AM2310" s="45">
        <f t="shared" ref="AM2310" si="10475">(180/PI())*ATAN(-1*(($AH$9*AJ2307+AL2307+$AH$9*AJ2310+AL2310)/($AH$9*AI2307+AK2307+$AH$9*AI2310+AK2310)))</f>
        <v>69.11691629969323</v>
      </c>
      <c r="AO2310" s="206">
        <f t="shared" ref="AO2310" si="10476">20*LOG(((($AH$9*AH2307+AJ2307-$AH$9*AH2310-AJ2310)^2+($AH$9*AI2307+AK2307-$AH$9*AI2310-AK2310)^2)/(($AH$9*AH2307+AJ2307+$AH$9*AH2310+AJ2310)^2+($AH$9*AI2307+AK2307+$AH$9*AI2310+AK2310)^2))^0.5)</f>
        <v>-7.6324119848711867E-4</v>
      </c>
      <c r="AP2310" s="33"/>
      <c r="AQ2310" s="32"/>
      <c r="AR2310" s="32"/>
      <c r="AS2310" s="32"/>
      <c r="AT2310" s="32"/>
    </row>
    <row r="2311" spans="2:46" ht="18.649999999999999" customHeight="1">
      <c r="AO2311" s="33"/>
      <c r="AP2311" s="33"/>
    </row>
    <row r="2312" spans="2:46" ht="18.649999999999999" customHeight="1" thickBot="1">
      <c r="D2312" s="22" t="s">
        <v>80</v>
      </c>
      <c r="E2312" s="22"/>
      <c r="F2312" s="22"/>
      <c r="G2312" s="22"/>
      <c r="H2312" s="22"/>
      <c r="I2312" s="22" t="s">
        <v>81</v>
      </c>
      <c r="J2312" s="22"/>
      <c r="K2312" s="22"/>
      <c r="L2312" s="22"/>
      <c r="M2312" s="23"/>
      <c r="N2312" s="23"/>
      <c r="O2312" s="24" t="s">
        <v>82</v>
      </c>
      <c r="P2312" s="23"/>
      <c r="Q2312" s="23"/>
      <c r="R2312" s="23"/>
      <c r="S2312" s="22"/>
      <c r="T2312" s="22" t="s">
        <v>83</v>
      </c>
      <c r="U2312" s="23"/>
      <c r="V2312" s="23"/>
      <c r="W2312" s="23"/>
      <c r="X2312" s="23"/>
      <c r="Y2312" s="24" t="s">
        <v>84</v>
      </c>
      <c r="Z2312" s="23"/>
      <c r="AA2312" s="23"/>
      <c r="AB2312" s="23"/>
      <c r="AC2312" s="24" t="s">
        <v>85</v>
      </c>
      <c r="AD2312" s="22"/>
      <c r="AE2312" s="22"/>
      <c r="AF2312" s="22"/>
      <c r="AG2312" s="22"/>
      <c r="AH2312" s="23"/>
      <c r="AI2312" s="24" t="s">
        <v>86</v>
      </c>
      <c r="AJ2312" s="23"/>
      <c r="AK2312" s="23"/>
      <c r="AL2312" s="22"/>
    </row>
    <row r="2313" spans="2:46" ht="18.649999999999999" customHeight="1" thickBot="1">
      <c r="B2313" s="11"/>
      <c r="D2313" s="217" t="s">
        <v>55</v>
      </c>
      <c r="E2313" s="218"/>
      <c r="F2313" s="219" t="s">
        <v>56</v>
      </c>
      <c r="G2313" s="220"/>
      <c r="H2313" s="204"/>
      <c r="I2313" s="217" t="s">
        <v>87</v>
      </c>
      <c r="J2313" s="218"/>
      <c r="K2313" s="219" t="s">
        <v>88</v>
      </c>
      <c r="L2313" s="220"/>
      <c r="M2313" s="23"/>
      <c r="N2313" s="213" t="s">
        <v>57</v>
      </c>
      <c r="O2313" s="214"/>
      <c r="P2313" s="215" t="s">
        <v>58</v>
      </c>
      <c r="Q2313" s="216"/>
      <c r="R2313" s="23"/>
      <c r="S2313" s="217" t="s">
        <v>59</v>
      </c>
      <c r="T2313" s="218"/>
      <c r="U2313" s="219" t="s">
        <v>60</v>
      </c>
      <c r="V2313" s="220"/>
      <c r="W2313" s="22"/>
      <c r="X2313" s="213" t="s">
        <v>61</v>
      </c>
      <c r="Y2313" s="214"/>
      <c r="Z2313" s="215" t="s">
        <v>62</v>
      </c>
      <c r="AA2313" s="216"/>
      <c r="AB2313" s="22"/>
      <c r="AC2313" s="217" t="s">
        <v>63</v>
      </c>
      <c r="AD2313" s="218"/>
      <c r="AE2313" s="219" t="s">
        <v>89</v>
      </c>
      <c r="AF2313" s="220"/>
      <c r="AG2313" s="22"/>
      <c r="AH2313" s="213" t="s">
        <v>64</v>
      </c>
      <c r="AI2313" s="214"/>
      <c r="AJ2313" s="215" t="s">
        <v>65</v>
      </c>
      <c r="AK2313" s="216"/>
      <c r="AL2313" s="22"/>
      <c r="AM2313" s="25" t="s">
        <v>2</v>
      </c>
      <c r="AO2313" s="132" t="s">
        <v>41</v>
      </c>
      <c r="AQ2313" s="32"/>
      <c r="AR2313" s="32"/>
      <c r="AS2313" s="32"/>
      <c r="AT2313" s="32"/>
    </row>
    <row r="2314" spans="2:46" ht="18.649999999999999" customHeight="1" thickTop="1" thickBot="1">
      <c r="B2314" s="36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9">
        <f t="shared" ref="L2314" si="10477">IF(0=(1-$J$9*$K$9*$B2314^2),10^14,$B2314*$K$9/(1-$J$9*$K$9*$B2314^2))</f>
        <v>-0.53566141715690985</v>
      </c>
      <c r="N2314" s="1">
        <f t="shared" ref="N2314" si="10478">D2314*I2314+F2314*I2317-E2314*J2314-G2314*J2317</f>
        <v>1</v>
      </c>
      <c r="O2314" s="9">
        <f t="shared" ref="O2314" si="10479">(D2314*J2314+E2314*I2314+F2314*J2317+G2314*I2317)</f>
        <v>0</v>
      </c>
      <c r="P2314" s="2">
        <f t="shared" ref="P2314" si="10480">D2314*K2314+F2314*K2317-E2314*L2314-G2314*L2317</f>
        <v>0</v>
      </c>
      <c r="Q2314" s="8">
        <f t="shared" ref="Q2314" si="10481">(D2314*L2314+E2314*K2314+F2314*L2317+G2314*K2317)</f>
        <v>-0.53566141715690985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10482">N2314*S2314+P2314*S2317-O2314*T2314-Q2314*T2317</f>
        <v>5.2882373679173584</v>
      </c>
      <c r="Y2314" s="9">
        <f t="shared" ref="Y2314" si="10483">(N2314*T2314+O2314*S2314+P2314*T2317+Q2314*S2317)</f>
        <v>0</v>
      </c>
      <c r="Z2314" s="2">
        <f t="shared" ref="Z2314" si="10484">N2314*U2314+P2314*U2317-O2314*V2314-Q2314*V2317</f>
        <v>0</v>
      </c>
      <c r="AA2314" s="8">
        <f t="shared" ref="AA2314" si="10485">(N2314*V2314+O2314*U2314+P2314*V2317+Q2314*U2317)</f>
        <v>-0.53566141715690985</v>
      </c>
      <c r="AB2314" s="22"/>
      <c r="AC2314" s="1">
        <v>1</v>
      </c>
      <c r="AD2314" s="9">
        <v>0</v>
      </c>
      <c r="AE2314" s="2">
        <v>0</v>
      </c>
      <c r="AF2314" s="9">
        <f t="shared" ref="AF2314" si="10486">$B2314*$AE$9</f>
        <v>5.3667677999999999</v>
      </c>
      <c r="AH2314" s="1">
        <f t="shared" ref="AH2314" si="10487">X2314*AC2314+Z2314*AC2317-Y2314*AD2314-AA2314*AD2317</f>
        <v>5.2882373679173584</v>
      </c>
      <c r="AI2314" s="9">
        <f t="shared" ref="AI2314" si="10488">(X2314*AD2314+Y2314*AC2314+Z2314*AD2317+AA2314*AC2317)</f>
        <v>0</v>
      </c>
      <c r="AJ2314" s="2">
        <f t="shared" ref="AJ2314" si="10489">X2314*AE2314+Z2314*AE2317-Y2314*AF2314-AA2314*AF2317</f>
        <v>0</v>
      </c>
      <c r="AK2314" s="8">
        <f t="shared" ref="AK2314" si="10490">(X2314*AF2314+Y2314*AE2314+Z2314*AF2317+AA2314*AE2317)</f>
        <v>27.845080607738723</v>
      </c>
      <c r="AM2314" s="26">
        <f t="shared" ref="AM2314" si="10491">20*LOG((2*$AH$9)/(($AH$9*AH2314+AJ2314+$AH$9*AH2317+AJ2317)^2+($AH$9*AI2314+AK2314+$AH$9*AI2317+AK2317)^2)^0.5)</f>
        <v>-37.600786007866546</v>
      </c>
      <c r="AO2314" s="133">
        <f t="shared" ref="AO2314" si="10492">((AI2314^2+AJ2314^2+AK2314^2+AL2314^2)/(AI2317^2+AJ2317^2+AK2317^2+AL2317^2))^0.5</f>
        <v>0.18681474445951893</v>
      </c>
      <c r="AP2314" s="13"/>
      <c r="AQ2314" s="32"/>
      <c r="AR2314" s="32"/>
      <c r="AS2314" s="32"/>
      <c r="AT2314" s="32"/>
    </row>
    <row r="2315" spans="2:46" ht="18.649999999999999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O2315" s="134"/>
      <c r="AP2315" s="33"/>
      <c r="AQ2315" s="32"/>
      <c r="AR2315" s="32"/>
      <c r="AS2315" s="32"/>
      <c r="AT2315" s="32"/>
    </row>
    <row r="2316" spans="2:46" ht="18.649999999999999" customHeight="1" thickBot="1">
      <c r="D2316" s="209" t="s">
        <v>66</v>
      </c>
      <c r="E2316" s="210"/>
      <c r="F2316" s="211" t="s">
        <v>67</v>
      </c>
      <c r="G2316" s="212"/>
      <c r="H2316" s="204"/>
      <c r="I2316" s="209" t="s">
        <v>68</v>
      </c>
      <c r="J2316" s="210"/>
      <c r="K2316" s="211" t="s">
        <v>69</v>
      </c>
      <c r="L2316" s="212"/>
      <c r="N2316" s="213" t="s">
        <v>70</v>
      </c>
      <c r="O2316" s="214"/>
      <c r="P2316" s="215" t="s">
        <v>71</v>
      </c>
      <c r="Q2316" s="216"/>
      <c r="S2316" s="209" t="s">
        <v>72</v>
      </c>
      <c r="T2316" s="210"/>
      <c r="U2316" s="211" t="s">
        <v>73</v>
      </c>
      <c r="V2316" s="212"/>
      <c r="W2316" s="22"/>
      <c r="X2316" s="213" t="s">
        <v>74</v>
      </c>
      <c r="Y2316" s="214"/>
      <c r="Z2316" s="215" t="s">
        <v>75</v>
      </c>
      <c r="AA2316" s="216"/>
      <c r="AB2316" s="22"/>
      <c r="AC2316" s="209" t="s">
        <v>76</v>
      </c>
      <c r="AD2316" s="210"/>
      <c r="AE2316" s="211" t="s">
        <v>77</v>
      </c>
      <c r="AF2316" s="212"/>
      <c r="AG2316" s="22"/>
      <c r="AH2316" s="213" t="s">
        <v>78</v>
      </c>
      <c r="AI2316" s="214"/>
      <c r="AJ2316" s="215" t="s">
        <v>79</v>
      </c>
      <c r="AK2316" s="216"/>
      <c r="AL2316" s="22"/>
      <c r="AM2316" s="44" t="s">
        <v>6</v>
      </c>
      <c r="AO2316" s="135" t="s">
        <v>42</v>
      </c>
      <c r="AP2316" s="33"/>
      <c r="AQ2316" s="32"/>
      <c r="AR2316" s="32"/>
      <c r="AS2316" s="32"/>
      <c r="AT2316" s="32"/>
    </row>
    <row r="2317" spans="2:46" ht="18.649999999999999" customHeight="1" thickTop="1" thickBot="1">
      <c r="D2317" s="1">
        <v>0</v>
      </c>
      <c r="E2317" s="8">
        <f t="shared" ref="E2317" si="10493">$E$9*$B2314</f>
        <v>3.7516202000000005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10494">D2317*I2314+F2317*I2317-E2317*J2314-G2317*J2317</f>
        <v>0</v>
      </c>
      <c r="O2317" s="9">
        <f t="shared" ref="O2317" si="10495">(D2317*J2314+E2317*I2314+F2317*J2317+G2317*I2317)</f>
        <v>3.7516202000000005</v>
      </c>
      <c r="P2317" s="2">
        <f t="shared" ref="P2317" si="10496">D2317*K2314+F2317*K2317-E2317*L2314-G2317*L2317</f>
        <v>3.0095981929664899</v>
      </c>
      <c r="Q2317" s="8">
        <f t="shared" ref="Q2317" si="10497">(D2317*L2314+E2317*K2314+F2317*L2317+G2317*K2317)</f>
        <v>0</v>
      </c>
      <c r="S2317" s="1">
        <v>0</v>
      </c>
      <c r="T2317" s="8">
        <f t="shared" ref="T2317" si="10498">$T$9*$B2314</f>
        <v>8.0054998000000008</v>
      </c>
      <c r="U2317" s="2">
        <v>1</v>
      </c>
      <c r="V2317" s="8">
        <v>0</v>
      </c>
      <c r="X2317" s="1">
        <f t="shared" ref="X2317" si="10499">N2317*S2314+P2317*S2317-O2317*T2314-Q2317*T2317</f>
        <v>0</v>
      </c>
      <c r="Y2317" s="9">
        <f t="shared" ref="Y2317" si="10500">(N2317*T2314+O2317*S2314+P2317*T2317+Q2317*S2317)</f>
        <v>27.844957931873601</v>
      </c>
      <c r="Z2317" s="2">
        <f t="shared" ref="Z2317" si="10501">N2317*U2314+P2317*U2317-O2317*V2314-Q2317*V2317</f>
        <v>3.0095981929664899</v>
      </c>
      <c r="AA2317" s="8">
        <f t="shared" ref="AA2317" si="10502">(N2317*V2314+O2317*U2314+P2317*V2317+Q2317*U2317)</f>
        <v>0</v>
      </c>
      <c r="AB2317" s="22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10503">X2317*AC2314+Z2317*AC2317-Y2317*AD2314-AA2317*AD2317</f>
        <v>0</v>
      </c>
      <c r="AI2317" s="9">
        <f t="shared" ref="AI2317" si="10504">(X2317*AD2314+Y2317*AC2314+Z2317*AD2317+AA2317*AC2317)</f>
        <v>27.844957931873601</v>
      </c>
      <c r="AJ2317" s="2">
        <f t="shared" ref="AJ2317" si="10505">X2317*AE2314+Z2317*AE2317-Y2317*AF2314-AA2317*AF2317</f>
        <v>-146.42782542816735</v>
      </c>
      <c r="AK2317" s="8">
        <f t="shared" ref="AK2317" si="10506">(X2317*AF2314+Y2317*AE2314+Z2317*AF2317+AA2317*AE2317)</f>
        <v>0</v>
      </c>
      <c r="AM2317" s="45">
        <f t="shared" ref="AM2317" si="10507">(180/PI())*ATAN(-1*(($AH$9*AJ2314+AL2314+$AH$9*AJ2317+AL2317)/($AH$9*AI2314+AK2314+$AH$9*AI2317+AK2317)))</f>
        <v>69.176981668242391</v>
      </c>
      <c r="AO2317" s="206">
        <f t="shared" ref="AO2317" si="10508">20*LOG(((($AH$9*AH2314+AJ2314-$AH$9*AH2317-AJ2317)^2+($AH$9*AI2314+AK2314-$AH$9*AI2317-AK2317)^2)/(($AH$9*AH2314+AJ2314+$AH$9*AH2317+AJ2317)^2+($AH$9*AI2314+AK2314+$AH$9*AI2317+AK2317)^2))^0.5)</f>
        <v>-7.546462916999206E-4</v>
      </c>
      <c r="AP2317" s="33"/>
      <c r="AQ2317" s="32"/>
      <c r="AR2317" s="32"/>
      <c r="AS2317" s="32"/>
      <c r="AT2317" s="32"/>
    </row>
    <row r="2318" spans="2:46" ht="18.649999999999999" customHeight="1">
      <c r="AO2318" s="33"/>
      <c r="AP2318" s="33"/>
    </row>
    <row r="2319" spans="2:46" ht="18.649999999999999" customHeight="1" thickBot="1">
      <c r="D2319" s="22" t="s">
        <v>80</v>
      </c>
      <c r="E2319" s="22"/>
      <c r="F2319" s="22"/>
      <c r="G2319" s="22"/>
      <c r="H2319" s="22"/>
      <c r="I2319" s="22" t="s">
        <v>81</v>
      </c>
      <c r="J2319" s="22"/>
      <c r="K2319" s="22"/>
      <c r="L2319" s="22"/>
      <c r="M2319" s="23"/>
      <c r="N2319" s="23"/>
      <c r="O2319" s="24" t="s">
        <v>82</v>
      </c>
      <c r="P2319" s="23"/>
      <c r="Q2319" s="23"/>
      <c r="R2319" s="23"/>
      <c r="S2319" s="22"/>
      <c r="T2319" s="22" t="s">
        <v>83</v>
      </c>
      <c r="U2319" s="23"/>
      <c r="V2319" s="23"/>
      <c r="W2319" s="23"/>
      <c r="X2319" s="23"/>
      <c r="Y2319" s="24" t="s">
        <v>84</v>
      </c>
      <c r="Z2319" s="23"/>
      <c r="AA2319" s="23"/>
      <c r="AB2319" s="23"/>
      <c r="AC2319" s="24" t="s">
        <v>85</v>
      </c>
      <c r="AD2319" s="22"/>
      <c r="AE2319" s="22"/>
      <c r="AF2319" s="22"/>
      <c r="AG2319" s="22"/>
      <c r="AH2319" s="23"/>
      <c r="AI2319" s="24" t="s">
        <v>86</v>
      </c>
      <c r="AJ2319" s="23"/>
      <c r="AK2319" s="23"/>
      <c r="AL2319" s="22"/>
    </row>
    <row r="2320" spans="2:46" ht="18.649999999999999" customHeight="1" thickBot="1">
      <c r="B2320" s="11"/>
      <c r="D2320" s="217" t="s">
        <v>55</v>
      </c>
      <c r="E2320" s="218"/>
      <c r="F2320" s="219" t="s">
        <v>56</v>
      </c>
      <c r="G2320" s="220"/>
      <c r="H2320" s="204"/>
      <c r="I2320" s="217" t="s">
        <v>87</v>
      </c>
      <c r="J2320" s="218"/>
      <c r="K2320" s="219" t="s">
        <v>88</v>
      </c>
      <c r="L2320" s="220"/>
      <c r="M2320" s="23"/>
      <c r="N2320" s="213" t="s">
        <v>57</v>
      </c>
      <c r="O2320" s="214"/>
      <c r="P2320" s="215" t="s">
        <v>58</v>
      </c>
      <c r="Q2320" s="216"/>
      <c r="R2320" s="23"/>
      <c r="S2320" s="217" t="s">
        <v>59</v>
      </c>
      <c r="T2320" s="218"/>
      <c r="U2320" s="219" t="s">
        <v>60</v>
      </c>
      <c r="V2320" s="220"/>
      <c r="W2320" s="22"/>
      <c r="X2320" s="213" t="s">
        <v>61</v>
      </c>
      <c r="Y2320" s="214"/>
      <c r="Z2320" s="215" t="s">
        <v>62</v>
      </c>
      <c r="AA2320" s="216"/>
      <c r="AB2320" s="22"/>
      <c r="AC2320" s="217" t="s">
        <v>63</v>
      </c>
      <c r="AD2320" s="218"/>
      <c r="AE2320" s="219" t="s">
        <v>89</v>
      </c>
      <c r="AF2320" s="220"/>
      <c r="AG2320" s="22"/>
      <c r="AH2320" s="213" t="s">
        <v>64</v>
      </c>
      <c r="AI2320" s="214"/>
      <c r="AJ2320" s="215" t="s">
        <v>65</v>
      </c>
      <c r="AK2320" s="216"/>
      <c r="AL2320" s="22"/>
      <c r="AM2320" s="25" t="s">
        <v>2</v>
      </c>
      <c r="AO2320" s="132" t="s">
        <v>41</v>
      </c>
      <c r="AQ2320" s="32"/>
      <c r="AR2320" s="32"/>
      <c r="AS2320" s="32"/>
      <c r="AT2320" s="32"/>
    </row>
    <row r="2321" spans="2:46" ht="18.649999999999999" customHeight="1" thickTop="1" thickBot="1">
      <c r="B2321" s="36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9">
        <f t="shared" ref="L2321" si="10509">IF(0=(1-$J$9*$K$9*$B2321^2),10^14,$B2321*$K$9/(1-$J$9*$K$9*$B2321^2))</f>
        <v>-0.53377884780200602</v>
      </c>
      <c r="N2321" s="1">
        <f t="shared" ref="N2321" si="10510">D2321*I2321+F2321*I2324-E2321*J2321-G2321*J2324</f>
        <v>1</v>
      </c>
      <c r="O2321" s="9">
        <f t="shared" ref="O2321" si="10511">(D2321*J2321+E2321*I2321+F2321*J2324+G2321*I2324)</f>
        <v>0</v>
      </c>
      <c r="P2321" s="2">
        <f t="shared" ref="P2321" si="10512">D2321*K2321+F2321*K2324-E2321*L2321-G2321*L2324</f>
        <v>0</v>
      </c>
      <c r="Q2321" s="8">
        <f t="shared" ref="Q2321" si="10513">(D2321*L2321+E2321*K2321+F2321*L2324+G2321*K2324)</f>
        <v>-0.53377884780200602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10514">N2321*S2321+P2321*S2324-O2321*T2321-Q2321*T2324</f>
        <v>5.2860763277803589</v>
      </c>
      <c r="Y2321" s="9">
        <f t="shared" ref="Y2321" si="10515">(N2321*T2321+O2321*S2321+P2321*T2324+Q2321*S2324)</f>
        <v>0</v>
      </c>
      <c r="Z2321" s="2">
        <f t="shared" ref="Z2321" si="10516">N2321*U2321+P2321*U2324-O2321*V2321-Q2321*V2324</f>
        <v>0</v>
      </c>
      <c r="AA2321" s="8">
        <f t="shared" ref="AA2321" si="10517">(N2321*V2321+O2321*U2321+P2321*V2324+Q2321*U2324)</f>
        <v>-0.53377884780200602</v>
      </c>
      <c r="AB2321" s="22"/>
      <c r="AC2321" s="1">
        <v>1</v>
      </c>
      <c r="AD2321" s="9">
        <v>0</v>
      </c>
      <c r="AE2321" s="2">
        <v>0</v>
      </c>
      <c r="AF2321" s="9">
        <f t="shared" ref="AF2321" si="10518">$B2321*$AE$9</f>
        <v>5.3829815999999999</v>
      </c>
      <c r="AH2321" s="1">
        <f t="shared" ref="AH2321" si="10519">X2321*AC2321+Z2321*AC2324-Y2321*AD2321-AA2321*AD2324</f>
        <v>5.2860763277803589</v>
      </c>
      <c r="AI2321" s="9">
        <f t="shared" ref="AI2321" si="10520">(X2321*AD2321+Y2321*AC2321+Z2321*AD2324+AA2321*AC2324)</f>
        <v>0</v>
      </c>
      <c r="AJ2321" s="2">
        <f t="shared" ref="AJ2321" si="10521">X2321*AE2321+Z2321*AE2324-Y2321*AF2321-AA2321*AF2324</f>
        <v>0</v>
      </c>
      <c r="AK2321" s="8">
        <f t="shared" ref="AK2321" si="10522">(X2321*AF2321+Y2321*AE2321+Z2321*AF2324+AA2321*AE2324)</f>
        <v>27.921072760835237</v>
      </c>
      <c r="AM2321" s="26">
        <f t="shared" ref="AM2321" si="10523">20*LOG((2*$AH$9)/(($AH$9*AH2321+AJ2321+$AH$9*AH2324+AJ2324)^2+($AH$9*AI2321+AK2321+$AH$9*AI2324+AK2324)^2)^0.5)</f>
        <v>-37.649839433558824</v>
      </c>
      <c r="AO2321" s="133">
        <f t="shared" ref="AO2321" si="10524">((AI2321^2+AJ2321^2+AK2321^2+AL2321^2)/(AI2324^2+AJ2324^2+AK2324^2+AL2324^2))^0.5</f>
        <v>0.18624920785435584</v>
      </c>
      <c r="AP2321" s="13"/>
      <c r="AQ2321" s="32"/>
      <c r="AR2321" s="32"/>
      <c r="AS2321" s="32"/>
      <c r="AT2321" s="32"/>
    </row>
    <row r="2322" spans="2:46" ht="18.649999999999999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O2322" s="134"/>
      <c r="AP2322" s="33"/>
      <c r="AQ2322" s="32"/>
      <c r="AR2322" s="32"/>
      <c r="AS2322" s="32"/>
      <c r="AT2322" s="32"/>
    </row>
    <row r="2323" spans="2:46" ht="18.649999999999999" customHeight="1" thickBot="1">
      <c r="D2323" s="209" t="s">
        <v>66</v>
      </c>
      <c r="E2323" s="210"/>
      <c r="F2323" s="211" t="s">
        <v>67</v>
      </c>
      <c r="G2323" s="212"/>
      <c r="H2323" s="204"/>
      <c r="I2323" s="209" t="s">
        <v>68</v>
      </c>
      <c r="J2323" s="210"/>
      <c r="K2323" s="211" t="s">
        <v>69</v>
      </c>
      <c r="L2323" s="212"/>
      <c r="N2323" s="213" t="s">
        <v>70</v>
      </c>
      <c r="O2323" s="214"/>
      <c r="P2323" s="215" t="s">
        <v>71</v>
      </c>
      <c r="Q2323" s="216"/>
      <c r="S2323" s="209" t="s">
        <v>72</v>
      </c>
      <c r="T2323" s="210"/>
      <c r="U2323" s="211" t="s">
        <v>73</v>
      </c>
      <c r="V2323" s="212"/>
      <c r="W2323" s="22"/>
      <c r="X2323" s="213" t="s">
        <v>74</v>
      </c>
      <c r="Y2323" s="214"/>
      <c r="Z2323" s="215" t="s">
        <v>75</v>
      </c>
      <c r="AA2323" s="216"/>
      <c r="AB2323" s="22"/>
      <c r="AC2323" s="209" t="s">
        <v>76</v>
      </c>
      <c r="AD2323" s="210"/>
      <c r="AE2323" s="211" t="s">
        <v>77</v>
      </c>
      <c r="AF2323" s="212"/>
      <c r="AG2323" s="22"/>
      <c r="AH2323" s="213" t="s">
        <v>78</v>
      </c>
      <c r="AI2323" s="214"/>
      <c r="AJ2323" s="215" t="s">
        <v>79</v>
      </c>
      <c r="AK2323" s="216"/>
      <c r="AL2323" s="22"/>
      <c r="AM2323" s="44" t="s">
        <v>6</v>
      </c>
      <c r="AO2323" s="135" t="s">
        <v>42</v>
      </c>
      <c r="AP2323" s="33"/>
      <c r="AQ2323" s="32"/>
      <c r="AR2323" s="32"/>
      <c r="AS2323" s="32"/>
      <c r="AT2323" s="32"/>
    </row>
    <row r="2324" spans="2:46" ht="18.649999999999999" customHeight="1" thickTop="1" thickBot="1">
      <c r="D2324" s="1">
        <v>0</v>
      </c>
      <c r="E2324" s="8">
        <f t="shared" ref="E2324" si="10525">$E$9*$B2321</f>
        <v>3.7629543999999999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10526">D2324*I2321+F2324*I2324-E2324*J2321-G2324*J2324</f>
        <v>0</v>
      </c>
      <c r="O2324" s="9">
        <f t="shared" ref="O2324" si="10527">(D2324*J2321+E2324*I2321+F2324*J2324+G2324*I2324)</f>
        <v>3.7629543999999999</v>
      </c>
      <c r="P2324" s="2">
        <f t="shared" ref="P2324" si="10528">D2324*K2321+F2324*K2324-E2324*L2321-G2324*L2324</f>
        <v>3.008585463963489</v>
      </c>
      <c r="Q2324" s="8">
        <f t="shared" ref="Q2324" si="10529">(D2324*L2321+E2324*K2321+F2324*L2324+G2324*K2324)</f>
        <v>0</v>
      </c>
      <c r="S2324" s="1">
        <v>0</v>
      </c>
      <c r="T2324" s="8">
        <f t="shared" ref="T2324" si="10530">$T$9*$B2321</f>
        <v>8.0296855999999988</v>
      </c>
      <c r="U2324" s="2">
        <v>1</v>
      </c>
      <c r="V2324" s="8">
        <v>0</v>
      </c>
      <c r="X2324" s="1">
        <f t="shared" ref="X2324" si="10531">N2324*S2321+P2324*S2324-O2324*T2321-Q2324*T2324</f>
        <v>0</v>
      </c>
      <c r="Y2324" s="9">
        <f t="shared" ref="Y2324" si="10532">(N2324*T2321+O2324*S2321+P2324*T2324+Q2324*S2324)</f>
        <v>27.920949776356942</v>
      </c>
      <c r="Z2324" s="2">
        <f t="shared" ref="Z2324" si="10533">N2324*U2321+P2324*U2324-O2324*V2321-Q2324*V2324</f>
        <v>3.008585463963489</v>
      </c>
      <c r="AA2324" s="8">
        <f t="shared" ref="AA2324" si="10534">(N2324*V2321+O2324*U2321+P2324*V2324+Q2324*U2324)</f>
        <v>0</v>
      </c>
      <c r="AB2324" s="22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10535">X2324*AC2321+Z2324*AC2324-Y2324*AD2321-AA2324*AD2324</f>
        <v>0</v>
      </c>
      <c r="AI2324" s="9">
        <f t="shared" ref="AI2324" si="10536">(X2324*AD2321+Y2324*AC2321+Z2324*AD2324+AA2324*AC2324)</f>
        <v>27.920949776356942</v>
      </c>
      <c r="AJ2324" s="2">
        <f t="shared" ref="AJ2324" si="10537">X2324*AE2321+Z2324*AE2324-Y2324*AF2321-AA2324*AF2324</f>
        <v>-147.28937343669003</v>
      </c>
      <c r="AK2324" s="8">
        <f t="shared" ref="AK2324" si="10538">(X2324*AF2321+Y2324*AE2321+Z2324*AF2324+AA2324*AE2324)</f>
        <v>0</v>
      </c>
      <c r="AM2324" s="45">
        <f t="shared" ref="AM2324" si="10539">(180/PI())*ATAN(-1*(($AH$9*AJ2321+AL2321+$AH$9*AJ2324+AL2324)/($AH$9*AI2321+AK2321+$AH$9*AI2324+AK2324)))</f>
        <v>69.23671034078869</v>
      </c>
      <c r="AO2324" s="206">
        <f t="shared" ref="AO2324" si="10540">20*LOG(((($AH$9*AH2321+AJ2321-$AH$9*AH2324-AJ2324)^2+($AH$9*AI2321+AK2321-$AH$9*AI2324-AK2324)^2)/(($AH$9*AH2321+AJ2321+$AH$9*AH2324+AJ2324)^2+($AH$9*AI2321+AK2321+$AH$9*AI2324+AK2324)^2))^0.5)</f>
        <v>-7.4616981408514639E-4</v>
      </c>
      <c r="AP2324" s="33"/>
      <c r="AQ2324" s="32"/>
      <c r="AR2324" s="32"/>
      <c r="AS2324" s="32"/>
      <c r="AT2324" s="32"/>
    </row>
    <row r="2325" spans="2:46" ht="18.649999999999999" customHeight="1">
      <c r="AO2325" s="33"/>
      <c r="AP2325" s="33"/>
    </row>
    <row r="2326" spans="2:46" ht="18.649999999999999" customHeight="1" thickBot="1">
      <c r="D2326" s="22" t="s">
        <v>80</v>
      </c>
      <c r="E2326" s="22"/>
      <c r="F2326" s="22"/>
      <c r="G2326" s="22"/>
      <c r="H2326" s="22"/>
      <c r="I2326" s="22" t="s">
        <v>81</v>
      </c>
      <c r="J2326" s="22"/>
      <c r="K2326" s="22"/>
      <c r="L2326" s="22"/>
      <c r="M2326" s="23"/>
      <c r="N2326" s="23"/>
      <c r="O2326" s="24" t="s">
        <v>82</v>
      </c>
      <c r="P2326" s="23"/>
      <c r="Q2326" s="23"/>
      <c r="R2326" s="23"/>
      <c r="S2326" s="22"/>
      <c r="T2326" s="22" t="s">
        <v>83</v>
      </c>
      <c r="U2326" s="23"/>
      <c r="V2326" s="23"/>
      <c r="W2326" s="23"/>
      <c r="X2326" s="23"/>
      <c r="Y2326" s="24" t="s">
        <v>84</v>
      </c>
      <c r="Z2326" s="23"/>
      <c r="AA2326" s="23"/>
      <c r="AB2326" s="23"/>
      <c r="AC2326" s="24" t="s">
        <v>85</v>
      </c>
      <c r="AD2326" s="22"/>
      <c r="AE2326" s="22"/>
      <c r="AF2326" s="22"/>
      <c r="AG2326" s="22"/>
      <c r="AH2326" s="23"/>
      <c r="AI2326" s="24" t="s">
        <v>86</v>
      </c>
      <c r="AJ2326" s="23"/>
      <c r="AK2326" s="23"/>
      <c r="AL2326" s="22"/>
    </row>
    <row r="2327" spans="2:46" ht="18.649999999999999" customHeight="1" thickBot="1">
      <c r="B2327" s="11"/>
      <c r="D2327" s="217" t="s">
        <v>55</v>
      </c>
      <c r="E2327" s="218"/>
      <c r="F2327" s="219" t="s">
        <v>56</v>
      </c>
      <c r="G2327" s="220"/>
      <c r="H2327" s="204"/>
      <c r="I2327" s="217" t="s">
        <v>87</v>
      </c>
      <c r="J2327" s="218"/>
      <c r="K2327" s="219" t="s">
        <v>88</v>
      </c>
      <c r="L2327" s="220"/>
      <c r="M2327" s="23"/>
      <c r="N2327" s="213" t="s">
        <v>57</v>
      </c>
      <c r="O2327" s="214"/>
      <c r="P2327" s="215" t="s">
        <v>58</v>
      </c>
      <c r="Q2327" s="216"/>
      <c r="R2327" s="23"/>
      <c r="S2327" s="217" t="s">
        <v>59</v>
      </c>
      <c r="T2327" s="218"/>
      <c r="U2327" s="219" t="s">
        <v>60</v>
      </c>
      <c r="V2327" s="220"/>
      <c r="W2327" s="22"/>
      <c r="X2327" s="213" t="s">
        <v>61</v>
      </c>
      <c r="Y2327" s="214"/>
      <c r="Z2327" s="215" t="s">
        <v>62</v>
      </c>
      <c r="AA2327" s="216"/>
      <c r="AB2327" s="22"/>
      <c r="AC2327" s="217" t="s">
        <v>63</v>
      </c>
      <c r="AD2327" s="218"/>
      <c r="AE2327" s="219" t="s">
        <v>89</v>
      </c>
      <c r="AF2327" s="220"/>
      <c r="AG2327" s="22"/>
      <c r="AH2327" s="213" t="s">
        <v>64</v>
      </c>
      <c r="AI2327" s="214"/>
      <c r="AJ2327" s="215" t="s">
        <v>65</v>
      </c>
      <c r="AK2327" s="216"/>
      <c r="AL2327" s="22"/>
      <c r="AM2327" s="25" t="s">
        <v>2</v>
      </c>
      <c r="AO2327" s="132" t="s">
        <v>41</v>
      </c>
      <c r="AQ2327" s="32"/>
      <c r="AR2327" s="32"/>
      <c r="AS2327" s="32"/>
      <c r="AT2327" s="32"/>
    </row>
    <row r="2328" spans="2:46" ht="18.649999999999999" customHeight="1" thickTop="1" thickBot="1">
      <c r="B2328" s="36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9">
        <f t="shared" ref="L2328" si="10541">IF(0=(1-$J$9*$K$9*$B2328^2),10^14,$B2328*$K$9/(1-$J$9*$K$9*$B2328^2))</f>
        <v>-0.53191026553359255</v>
      </c>
      <c r="N2328" s="1">
        <f t="shared" ref="N2328" si="10542">D2328*I2328+F2328*I2331-E2328*J2328-G2328*J2331</f>
        <v>1</v>
      </c>
      <c r="O2328" s="9">
        <f t="shared" ref="O2328" si="10543">(D2328*J2328+E2328*I2328+F2328*J2331+G2328*I2331)</f>
        <v>0</v>
      </c>
      <c r="P2328" s="2">
        <f t="shared" ref="P2328" si="10544">D2328*K2328+F2328*K2331-E2328*L2328-G2328*L2331</f>
        <v>0</v>
      </c>
      <c r="Q2328" s="8">
        <f t="shared" ref="Q2328" si="10545">(D2328*L2328+E2328*K2328+F2328*L2331+G2328*K2331)</f>
        <v>-0.53191026553359255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10546">N2328*S2328+P2328*S2331-O2328*T2328-Q2328*T2331</f>
        <v>5.2839368749474067</v>
      </c>
      <c r="Y2328" s="9">
        <f t="shared" ref="Y2328" si="10547">(N2328*T2328+O2328*S2328+P2328*T2331+Q2328*S2331)</f>
        <v>0</v>
      </c>
      <c r="Z2328" s="2">
        <f t="shared" ref="Z2328" si="10548">N2328*U2328+P2328*U2331-O2328*V2328-Q2328*V2331</f>
        <v>0</v>
      </c>
      <c r="AA2328" s="8">
        <f t="shared" ref="AA2328" si="10549">(N2328*V2328+O2328*U2328+P2328*V2331+Q2328*U2331)</f>
        <v>-0.53191026553359255</v>
      </c>
      <c r="AB2328" s="22"/>
      <c r="AC2328" s="1">
        <v>1</v>
      </c>
      <c r="AD2328" s="9">
        <v>0</v>
      </c>
      <c r="AE2328" s="2">
        <v>0</v>
      </c>
      <c r="AF2328" s="9">
        <f t="shared" ref="AF2328" si="10550">$B2328*$AE$9</f>
        <v>5.3991954</v>
      </c>
      <c r="AH2328" s="1">
        <f t="shared" ref="AH2328" si="10551">X2328*AC2328+Z2328*AC2331-Y2328*AD2328-AA2328*AD2331</f>
        <v>5.2839368749474067</v>
      </c>
      <c r="AI2328" s="9">
        <f t="shared" ref="AI2328" si="10552">(X2328*AD2328+Y2328*AC2328+Z2328*AD2331+AA2328*AC2331)</f>
        <v>0</v>
      </c>
      <c r="AJ2328" s="2">
        <f t="shared" ref="AJ2328" si="10553">X2328*AE2328+Z2328*AE2331-Y2328*AF2328-AA2328*AF2331</f>
        <v>0</v>
      </c>
      <c r="AK2328" s="8">
        <f t="shared" ref="AK2328" si="10554">(X2328*AF2328+Y2328*AE2328+Z2328*AF2331+AA2328*AE2331)</f>
        <v>27.99709740357282</v>
      </c>
      <c r="AM2328" s="26">
        <f t="shared" ref="AM2328" si="10555">20*LOG((2*$AH$9)/(($AH$9*AH2328+AJ2328+$AH$9*AH2331+AJ2331)^2+($AH$9*AI2328+AK2328+$AH$9*AI2331+AK2331)^2)^0.5)</f>
        <v>-37.698767485039113</v>
      </c>
      <c r="AO2328" s="133">
        <f t="shared" ref="AO2328" si="10556">((AI2328^2+AJ2328^2+AK2328^2+AL2328^2)/(AI2331^2+AJ2331^2+AK2331^2+AL2331^2))^0.5</f>
        <v>0.18568709278760492</v>
      </c>
      <c r="AP2328" s="13"/>
      <c r="AQ2328" s="32"/>
      <c r="AR2328" s="32"/>
      <c r="AS2328" s="32"/>
      <c r="AT2328" s="32"/>
    </row>
    <row r="2329" spans="2:46" ht="18.649999999999999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O2329" s="134"/>
      <c r="AP2329" s="33"/>
      <c r="AQ2329" s="32"/>
      <c r="AR2329" s="32"/>
      <c r="AS2329" s="32"/>
      <c r="AT2329" s="32"/>
    </row>
    <row r="2330" spans="2:46" ht="18.649999999999999" customHeight="1" thickBot="1">
      <c r="D2330" s="209" t="s">
        <v>66</v>
      </c>
      <c r="E2330" s="210"/>
      <c r="F2330" s="211" t="s">
        <v>67</v>
      </c>
      <c r="G2330" s="212"/>
      <c r="H2330" s="204"/>
      <c r="I2330" s="209" t="s">
        <v>68</v>
      </c>
      <c r="J2330" s="210"/>
      <c r="K2330" s="211" t="s">
        <v>69</v>
      </c>
      <c r="L2330" s="212"/>
      <c r="N2330" s="213" t="s">
        <v>70</v>
      </c>
      <c r="O2330" s="214"/>
      <c r="P2330" s="215" t="s">
        <v>71</v>
      </c>
      <c r="Q2330" s="216"/>
      <c r="S2330" s="209" t="s">
        <v>72</v>
      </c>
      <c r="T2330" s="210"/>
      <c r="U2330" s="211" t="s">
        <v>73</v>
      </c>
      <c r="V2330" s="212"/>
      <c r="W2330" s="22"/>
      <c r="X2330" s="213" t="s">
        <v>74</v>
      </c>
      <c r="Y2330" s="214"/>
      <c r="Z2330" s="215" t="s">
        <v>75</v>
      </c>
      <c r="AA2330" s="216"/>
      <c r="AB2330" s="22"/>
      <c r="AC2330" s="209" t="s">
        <v>76</v>
      </c>
      <c r="AD2330" s="210"/>
      <c r="AE2330" s="211" t="s">
        <v>77</v>
      </c>
      <c r="AF2330" s="212"/>
      <c r="AG2330" s="22"/>
      <c r="AH2330" s="213" t="s">
        <v>78</v>
      </c>
      <c r="AI2330" s="214"/>
      <c r="AJ2330" s="215" t="s">
        <v>79</v>
      </c>
      <c r="AK2330" s="216"/>
      <c r="AL2330" s="22"/>
      <c r="AM2330" s="44" t="s">
        <v>6</v>
      </c>
      <c r="AO2330" s="135" t="s">
        <v>42</v>
      </c>
      <c r="AP2330" s="33"/>
      <c r="AQ2330" s="32"/>
      <c r="AR2330" s="32"/>
      <c r="AS2330" s="32"/>
      <c r="AT2330" s="32"/>
    </row>
    <row r="2331" spans="2:46" ht="18.649999999999999" customHeight="1" thickTop="1" thickBot="1">
      <c r="D2331" s="1">
        <v>0</v>
      </c>
      <c r="E2331" s="8">
        <f t="shared" ref="E2331" si="10557">$E$9*$B2328</f>
        <v>3.7742886000000002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10558">D2331*I2328+F2331*I2331-E2331*J2328-G2331*J2331</f>
        <v>0</v>
      </c>
      <c r="O2331" s="9">
        <f t="shared" ref="O2331" si="10559">(D2331*J2328+E2331*I2328+F2331*J2331+G2331*I2331)</f>
        <v>3.7742886000000002</v>
      </c>
      <c r="P2331" s="2">
        <f t="shared" ref="P2331" si="10560">D2331*K2328+F2331*K2331-E2331*L2328-G2331*L2331</f>
        <v>3.0075828514264114</v>
      </c>
      <c r="Q2331" s="8">
        <f t="shared" ref="Q2331" si="10561">(D2331*L2328+E2331*K2328+F2331*L2331+G2331*K2331)</f>
        <v>0</v>
      </c>
      <c r="S2331" s="1">
        <v>0</v>
      </c>
      <c r="T2331" s="8">
        <f t="shared" ref="T2331" si="10562">$T$9*$B2328</f>
        <v>8.0538714000000002</v>
      </c>
      <c r="U2331" s="2">
        <v>1</v>
      </c>
      <c r="V2331" s="8">
        <v>0</v>
      </c>
      <c r="X2331" s="1">
        <f t="shared" ref="X2331" si="10563">N2331*S2328+P2331*S2331-O2331*T2328-Q2331*T2331</f>
        <v>0</v>
      </c>
      <c r="Y2331" s="9">
        <f t="shared" ref="Y2331" si="10564">(N2331*T2328+O2331*S2328+P2331*T2331+Q2331*S2331)</f>
        <v>27.996974110233623</v>
      </c>
      <c r="Z2331" s="2">
        <f t="shared" ref="Z2331" si="10565">N2331*U2328+P2331*U2331-O2331*V2328-Q2331*V2331</f>
        <v>3.0075828514264114</v>
      </c>
      <c r="AA2331" s="8">
        <f t="shared" ref="AA2331" si="10566">(N2331*V2328+O2331*U2328+P2331*V2331+Q2331*U2331)</f>
        <v>0</v>
      </c>
      <c r="AB2331" s="22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10567">X2331*AC2328+Z2331*AC2331-Y2331*AD2328-AA2331*AD2331</f>
        <v>0</v>
      </c>
      <c r="AI2331" s="9">
        <f t="shared" ref="AI2331" si="10568">(X2331*AD2328+Y2331*AC2328+Z2331*AD2331+AA2331*AC2331)</f>
        <v>27.996974110233623</v>
      </c>
      <c r="AJ2331" s="2">
        <f t="shared" ref="AJ2331" si="10569">X2331*AE2328+Z2331*AE2331-Y2331*AF2328-AA2331*AF2331</f>
        <v>-148.15355097846606</v>
      </c>
      <c r="AK2331" s="8">
        <f t="shared" ref="AK2331" si="10570">(X2331*AF2328+Y2331*AE2328+Z2331*AF2331+AA2331*AE2331)</f>
        <v>0</v>
      </c>
      <c r="AM2331" s="45">
        <f t="shared" ref="AM2331" si="10571">(180/PI())*ATAN(-1*(($AH$9*AJ2328+AL2328+$AH$9*AJ2331+AL2331)/($AH$9*AI2328+AK2328+$AH$9*AI2331+AK2331)))</f>
        <v>69.29610507857123</v>
      </c>
      <c r="AO2331" s="206">
        <f t="shared" ref="AO2331" si="10572">20*LOG(((($AH$9*AH2328+AJ2328-$AH$9*AH2331-AJ2331)^2+($AH$9*AI2328+AK2328-$AH$9*AI2331-AK2331)^2)/(($AH$9*AH2328+AJ2328+$AH$9*AH2331+AJ2331)^2+($AH$9*AI2328+AK2328+$AH$9*AI2331+AK2331)^2))^0.5)</f>
        <v>-7.3780985656692782E-4</v>
      </c>
      <c r="AP2331" s="33"/>
      <c r="AQ2331" s="32"/>
      <c r="AR2331" s="32"/>
      <c r="AS2331" s="32"/>
      <c r="AT2331" s="32"/>
    </row>
    <row r="2332" spans="2:46" ht="18.649999999999999" customHeight="1">
      <c r="AO2332" s="33"/>
      <c r="AP2332" s="33"/>
    </row>
    <row r="2333" spans="2:46" ht="18.649999999999999" customHeight="1" thickBot="1">
      <c r="D2333" s="22" t="s">
        <v>80</v>
      </c>
      <c r="E2333" s="22"/>
      <c r="F2333" s="22"/>
      <c r="G2333" s="22"/>
      <c r="H2333" s="22"/>
      <c r="I2333" s="22" t="s">
        <v>81</v>
      </c>
      <c r="J2333" s="22"/>
      <c r="K2333" s="22"/>
      <c r="L2333" s="22"/>
      <c r="M2333" s="23"/>
      <c r="N2333" s="23"/>
      <c r="O2333" s="24" t="s">
        <v>82</v>
      </c>
      <c r="P2333" s="23"/>
      <c r="Q2333" s="23"/>
      <c r="R2333" s="23"/>
      <c r="S2333" s="22"/>
      <c r="T2333" s="22" t="s">
        <v>83</v>
      </c>
      <c r="U2333" s="23"/>
      <c r="V2333" s="23"/>
      <c r="W2333" s="23"/>
      <c r="X2333" s="23"/>
      <c r="Y2333" s="24" t="s">
        <v>84</v>
      </c>
      <c r="Z2333" s="23"/>
      <c r="AA2333" s="23"/>
      <c r="AB2333" s="23"/>
      <c r="AC2333" s="24" t="s">
        <v>85</v>
      </c>
      <c r="AD2333" s="22"/>
      <c r="AE2333" s="22"/>
      <c r="AF2333" s="22"/>
      <c r="AG2333" s="22"/>
      <c r="AH2333" s="23"/>
      <c r="AI2333" s="24" t="s">
        <v>86</v>
      </c>
      <c r="AJ2333" s="23"/>
      <c r="AK2333" s="23"/>
      <c r="AL2333" s="22"/>
    </row>
    <row r="2334" spans="2:46" ht="18.649999999999999" customHeight="1" thickBot="1">
      <c r="B2334" s="11"/>
      <c r="D2334" s="217" t="s">
        <v>55</v>
      </c>
      <c r="E2334" s="218"/>
      <c r="F2334" s="219" t="s">
        <v>56</v>
      </c>
      <c r="G2334" s="220"/>
      <c r="H2334" s="204"/>
      <c r="I2334" s="217" t="s">
        <v>87</v>
      </c>
      <c r="J2334" s="218"/>
      <c r="K2334" s="219" t="s">
        <v>88</v>
      </c>
      <c r="L2334" s="220"/>
      <c r="M2334" s="23"/>
      <c r="N2334" s="213" t="s">
        <v>57</v>
      </c>
      <c r="O2334" s="214"/>
      <c r="P2334" s="215" t="s">
        <v>58</v>
      </c>
      <c r="Q2334" s="216"/>
      <c r="R2334" s="23"/>
      <c r="S2334" s="217" t="s">
        <v>59</v>
      </c>
      <c r="T2334" s="218"/>
      <c r="U2334" s="219" t="s">
        <v>60</v>
      </c>
      <c r="V2334" s="220"/>
      <c r="W2334" s="22"/>
      <c r="X2334" s="213" t="s">
        <v>61</v>
      </c>
      <c r="Y2334" s="214"/>
      <c r="Z2334" s="215" t="s">
        <v>62</v>
      </c>
      <c r="AA2334" s="216"/>
      <c r="AB2334" s="22"/>
      <c r="AC2334" s="217" t="s">
        <v>63</v>
      </c>
      <c r="AD2334" s="218"/>
      <c r="AE2334" s="219" t="s">
        <v>89</v>
      </c>
      <c r="AF2334" s="220"/>
      <c r="AG2334" s="22"/>
      <c r="AH2334" s="213" t="s">
        <v>64</v>
      </c>
      <c r="AI2334" s="214"/>
      <c r="AJ2334" s="215" t="s">
        <v>65</v>
      </c>
      <c r="AK2334" s="216"/>
      <c r="AL2334" s="22"/>
      <c r="AM2334" s="25" t="s">
        <v>2</v>
      </c>
      <c r="AO2334" s="132" t="s">
        <v>41</v>
      </c>
      <c r="AQ2334" s="32"/>
      <c r="AR2334" s="32"/>
      <c r="AS2334" s="32"/>
      <c r="AT2334" s="32"/>
    </row>
    <row r="2335" spans="2:46" ht="18.649999999999999" customHeight="1" thickTop="1" thickBot="1">
      <c r="B2335" s="36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9">
        <f t="shared" ref="L2335" si="10573">IF(0=(1-$J$9*$K$9*$B2335^2),10^14,$B2335*$K$9/(1-$J$9*$K$9*$B2335^2))</f>
        <v>-0.53005550841589466</v>
      </c>
      <c r="N2335" s="1">
        <f t="shared" ref="N2335" si="10574">D2335*I2335+F2335*I2338-E2335*J2335-G2335*J2338</f>
        <v>1</v>
      </c>
      <c r="O2335" s="9">
        <f t="shared" ref="O2335" si="10575">(D2335*J2335+E2335*I2335+F2335*J2338+G2335*I2338)</f>
        <v>0</v>
      </c>
      <c r="P2335" s="2">
        <f t="shared" ref="P2335" si="10576">D2335*K2335+F2335*K2338-E2335*L2335-G2335*L2338</f>
        <v>0</v>
      </c>
      <c r="Q2335" s="8">
        <f t="shared" ref="Q2335" si="10577">(D2335*L2335+E2335*K2335+F2335*L2338+G2335*K2338)</f>
        <v>-0.53005550841589466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10578">N2335*S2335+P2335*S2338-O2335*T2335-Q2335*T2338</f>
        <v>5.2818187161586785</v>
      </c>
      <c r="Y2335" s="9">
        <f t="shared" ref="Y2335" si="10579">(N2335*T2335+O2335*S2335+P2335*T2338+Q2335*S2338)</f>
        <v>0</v>
      </c>
      <c r="Z2335" s="2">
        <f t="shared" ref="Z2335" si="10580">N2335*U2335+P2335*U2338-O2335*V2335-Q2335*V2338</f>
        <v>0</v>
      </c>
      <c r="AA2335" s="8">
        <f t="shared" ref="AA2335" si="10581">(N2335*V2335+O2335*U2335+P2335*V2338+Q2335*U2338)</f>
        <v>-0.53005550841589466</v>
      </c>
      <c r="AB2335" s="22"/>
      <c r="AC2335" s="1">
        <v>1</v>
      </c>
      <c r="AD2335" s="9">
        <v>0</v>
      </c>
      <c r="AE2335" s="2">
        <v>0</v>
      </c>
      <c r="AF2335" s="9">
        <f t="shared" ref="AF2335" si="10582">$B2335*$AE$9</f>
        <v>5.4154092</v>
      </c>
      <c r="AH2335" s="1">
        <f t="shared" ref="AH2335" si="10583">X2335*AC2335+Z2335*AC2338-Y2335*AD2335-AA2335*AD2338</f>
        <v>5.2818187161586785</v>
      </c>
      <c r="AI2335" s="9">
        <f t="shared" ref="AI2335" si="10584">(X2335*AD2335+Y2335*AC2335+Z2335*AD2338+AA2335*AC2338)</f>
        <v>0</v>
      </c>
      <c r="AJ2335" s="2">
        <f t="shared" ref="AJ2335" si="10585">X2335*AE2335+Z2335*AE2338-Y2335*AF2335-AA2335*AF2338</f>
        <v>0</v>
      </c>
      <c r="AK2335" s="8">
        <f t="shared" ref="AK2335" si="10586">(X2335*AF2335+Y2335*AE2335+Z2335*AF2338+AA2335*AE2338)</f>
        <v>28.073154159802002</v>
      </c>
      <c r="AM2335" s="26">
        <f t="shared" ref="AM2335" si="10587">20*LOG((2*$AH$9)/(($AH$9*AH2335+AJ2335+$AH$9*AH2338+AJ2338)^2+($AH$9*AI2335+AK2335+$AH$9*AI2338+AK2338)^2)^0.5)</f>
        <v>-37.747570688894427</v>
      </c>
      <c r="AO2335" s="133">
        <f t="shared" ref="AO2335" si="10588">((AI2335^2+AJ2335^2+AK2335^2+AL2335^2)/(AI2338^2+AJ2338^2+AK2338^2+AL2338^2))^0.5</f>
        <v>0.18512836823765708</v>
      </c>
      <c r="AP2335" s="13"/>
      <c r="AQ2335" s="32"/>
      <c r="AR2335" s="32"/>
      <c r="AS2335" s="32"/>
      <c r="AT2335" s="32"/>
    </row>
    <row r="2336" spans="2:46" ht="18.649999999999999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O2336" s="134"/>
      <c r="AP2336" s="33"/>
      <c r="AQ2336" s="32"/>
      <c r="AR2336" s="32"/>
      <c r="AS2336" s="32"/>
      <c r="AT2336" s="32"/>
    </row>
    <row r="2337" spans="2:46" ht="18.649999999999999" customHeight="1" thickBot="1">
      <c r="D2337" s="209" t="s">
        <v>66</v>
      </c>
      <c r="E2337" s="210"/>
      <c r="F2337" s="211" t="s">
        <v>67</v>
      </c>
      <c r="G2337" s="212"/>
      <c r="H2337" s="204"/>
      <c r="I2337" s="209" t="s">
        <v>68</v>
      </c>
      <c r="J2337" s="210"/>
      <c r="K2337" s="211" t="s">
        <v>69</v>
      </c>
      <c r="L2337" s="212"/>
      <c r="N2337" s="213" t="s">
        <v>70</v>
      </c>
      <c r="O2337" s="214"/>
      <c r="P2337" s="215" t="s">
        <v>71</v>
      </c>
      <c r="Q2337" s="216"/>
      <c r="S2337" s="209" t="s">
        <v>72</v>
      </c>
      <c r="T2337" s="210"/>
      <c r="U2337" s="211" t="s">
        <v>73</v>
      </c>
      <c r="V2337" s="212"/>
      <c r="W2337" s="22"/>
      <c r="X2337" s="213" t="s">
        <v>74</v>
      </c>
      <c r="Y2337" s="214"/>
      <c r="Z2337" s="215" t="s">
        <v>75</v>
      </c>
      <c r="AA2337" s="216"/>
      <c r="AB2337" s="22"/>
      <c r="AC2337" s="209" t="s">
        <v>76</v>
      </c>
      <c r="AD2337" s="210"/>
      <c r="AE2337" s="211" t="s">
        <v>77</v>
      </c>
      <c r="AF2337" s="212"/>
      <c r="AG2337" s="22"/>
      <c r="AH2337" s="213" t="s">
        <v>78</v>
      </c>
      <c r="AI2337" s="214"/>
      <c r="AJ2337" s="215" t="s">
        <v>79</v>
      </c>
      <c r="AK2337" s="216"/>
      <c r="AL2337" s="22"/>
      <c r="AM2337" s="44" t="s">
        <v>6</v>
      </c>
      <c r="AO2337" s="135" t="s">
        <v>42</v>
      </c>
      <c r="AP2337" s="33"/>
      <c r="AQ2337" s="32"/>
      <c r="AR2337" s="32"/>
      <c r="AS2337" s="32"/>
      <c r="AT2337" s="32"/>
    </row>
    <row r="2338" spans="2:46" ht="18.649999999999999" customHeight="1" thickTop="1" thickBot="1">
      <c r="D2338" s="1">
        <v>0</v>
      </c>
      <c r="E2338" s="8">
        <f t="shared" ref="E2338" si="10589">$E$9*$B2335</f>
        <v>3.7856228000000001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10590">D2338*I2335+F2338*I2338-E2338*J2335-G2338*J2338</f>
        <v>0</v>
      </c>
      <c r="O2338" s="9">
        <f t="shared" ref="O2338" si="10591">(D2338*J2335+E2338*I2335+F2338*J2338+G2338*I2338)</f>
        <v>3.7856228000000001</v>
      </c>
      <c r="P2338" s="2">
        <f t="shared" ref="P2338" si="10592">D2338*K2335+F2338*K2338-E2338*L2335-G2338*L2338</f>
        <v>3.0065902179248027</v>
      </c>
      <c r="Q2338" s="8">
        <f t="shared" ref="Q2338" si="10593">(D2338*L2335+E2338*K2335+F2338*L2338+G2338*K2338)</f>
        <v>0</v>
      </c>
      <c r="S2338" s="1">
        <v>0</v>
      </c>
      <c r="T2338" s="8">
        <f t="shared" ref="T2338" si="10594">$T$9*$B2335</f>
        <v>8.0780571999999999</v>
      </c>
      <c r="U2338" s="2">
        <v>1</v>
      </c>
      <c r="V2338" s="8">
        <v>0</v>
      </c>
      <c r="X2338" s="1">
        <f t="shared" ref="X2338" si="10595">N2338*S2335+P2338*S2338-O2338*T2335-Q2338*T2338</f>
        <v>0</v>
      </c>
      <c r="Y2338" s="9">
        <f t="shared" ref="Y2338" si="10596">(N2338*T2335+O2338*S2335+P2338*T2338+Q2338*S2338)</f>
        <v>28.073030557357022</v>
      </c>
      <c r="Z2338" s="2">
        <f t="shared" ref="Z2338" si="10597">N2338*U2335+P2338*U2338-O2338*V2335-Q2338*V2338</f>
        <v>3.0065902179248027</v>
      </c>
      <c r="AA2338" s="8">
        <f t="shared" ref="AA2338" si="10598">(N2338*V2335+O2338*U2335+P2338*V2338+Q2338*U2338)</f>
        <v>0</v>
      </c>
      <c r="AB2338" s="22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10599">X2338*AC2335+Z2338*AC2338-Y2338*AD2335-AA2338*AD2338</f>
        <v>0</v>
      </c>
      <c r="AI2338" s="9">
        <f t="shared" ref="AI2338" si="10600">(X2338*AD2335+Y2338*AC2335+Z2338*AD2338+AA2338*AC2338)</f>
        <v>28.073030557357022</v>
      </c>
      <c r="AJ2338" s="2">
        <f t="shared" ref="AJ2338" si="10601">X2338*AE2335+Z2338*AE2338-Y2338*AF2335-AA2338*AF2338</f>
        <v>-149.02035773426755</v>
      </c>
      <c r="AK2338" s="8">
        <f t="shared" ref="AK2338" si="10602">(X2338*AF2335+Y2338*AE2335+Z2338*AF2338+AA2338*AE2338)</f>
        <v>0</v>
      </c>
      <c r="AM2338" s="45">
        <f t="shared" ref="AM2338" si="10603">(180/PI())*ATAN(-1*(($AH$9*AJ2335+AL2335+$AH$9*AJ2338+AL2338)/($AH$9*AI2335+AK2335+$AH$9*AI2338+AK2338)))</f>
        <v>69.3551686133479</v>
      </c>
      <c r="AO2338" s="206">
        <f t="shared" ref="AO2338" si="10604">20*LOG(((($AH$9*AH2335+AJ2335-$AH$9*AH2338-AJ2338)^2+($AH$9*AI2335+AK2335-$AH$9*AI2338-AK2338)^2)/(($AH$9*AH2335+AJ2335+$AH$9*AH2338+AJ2338)^2+($AH$9*AI2335+AK2335+$AH$9*AI2338+AK2338)^2))^0.5)</f>
        <v>-7.2956454485419847E-4</v>
      </c>
      <c r="AP2338" s="33"/>
      <c r="AQ2338" s="32"/>
      <c r="AR2338" s="32"/>
      <c r="AS2338" s="32"/>
      <c r="AT2338" s="32"/>
    </row>
    <row r="2339" spans="2:46" ht="18.649999999999999" customHeight="1">
      <c r="AO2339" s="33"/>
      <c r="AP2339" s="33"/>
    </row>
    <row r="2340" spans="2:46" ht="18.649999999999999" customHeight="1" thickBot="1">
      <c r="D2340" s="22" t="s">
        <v>80</v>
      </c>
      <c r="E2340" s="22"/>
      <c r="F2340" s="22"/>
      <c r="G2340" s="22"/>
      <c r="H2340" s="22"/>
      <c r="I2340" s="22" t="s">
        <v>81</v>
      </c>
      <c r="J2340" s="22"/>
      <c r="K2340" s="22"/>
      <c r="L2340" s="22"/>
      <c r="M2340" s="23"/>
      <c r="N2340" s="23"/>
      <c r="O2340" s="24" t="s">
        <v>82</v>
      </c>
      <c r="P2340" s="23"/>
      <c r="Q2340" s="23"/>
      <c r="R2340" s="23"/>
      <c r="S2340" s="22"/>
      <c r="T2340" s="22" t="s">
        <v>83</v>
      </c>
      <c r="U2340" s="23"/>
      <c r="V2340" s="23"/>
      <c r="W2340" s="23"/>
      <c r="X2340" s="23"/>
      <c r="Y2340" s="24" t="s">
        <v>84</v>
      </c>
      <c r="Z2340" s="23"/>
      <c r="AA2340" s="23"/>
      <c r="AB2340" s="23"/>
      <c r="AC2340" s="24" t="s">
        <v>85</v>
      </c>
      <c r="AD2340" s="22"/>
      <c r="AE2340" s="22"/>
      <c r="AF2340" s="22"/>
      <c r="AG2340" s="22"/>
      <c r="AH2340" s="23"/>
      <c r="AI2340" s="24" t="s">
        <v>86</v>
      </c>
      <c r="AJ2340" s="23"/>
      <c r="AK2340" s="23"/>
      <c r="AL2340" s="22"/>
    </row>
    <row r="2341" spans="2:46" ht="18.649999999999999" customHeight="1" thickBot="1">
      <c r="B2341" s="11"/>
      <c r="D2341" s="217" t="s">
        <v>55</v>
      </c>
      <c r="E2341" s="218"/>
      <c r="F2341" s="219" t="s">
        <v>56</v>
      </c>
      <c r="G2341" s="220"/>
      <c r="H2341" s="204"/>
      <c r="I2341" s="217" t="s">
        <v>87</v>
      </c>
      <c r="J2341" s="218"/>
      <c r="K2341" s="219" t="s">
        <v>88</v>
      </c>
      <c r="L2341" s="220"/>
      <c r="M2341" s="23"/>
      <c r="N2341" s="213" t="s">
        <v>57</v>
      </c>
      <c r="O2341" s="214"/>
      <c r="P2341" s="215" t="s">
        <v>58</v>
      </c>
      <c r="Q2341" s="216"/>
      <c r="R2341" s="23"/>
      <c r="S2341" s="217" t="s">
        <v>59</v>
      </c>
      <c r="T2341" s="218"/>
      <c r="U2341" s="219" t="s">
        <v>60</v>
      </c>
      <c r="V2341" s="220"/>
      <c r="W2341" s="22"/>
      <c r="X2341" s="213" t="s">
        <v>61</v>
      </c>
      <c r="Y2341" s="214"/>
      <c r="Z2341" s="215" t="s">
        <v>62</v>
      </c>
      <c r="AA2341" s="216"/>
      <c r="AB2341" s="22"/>
      <c r="AC2341" s="217" t="s">
        <v>63</v>
      </c>
      <c r="AD2341" s="218"/>
      <c r="AE2341" s="219" t="s">
        <v>89</v>
      </c>
      <c r="AF2341" s="220"/>
      <c r="AG2341" s="22"/>
      <c r="AH2341" s="213" t="s">
        <v>64</v>
      </c>
      <c r="AI2341" s="214"/>
      <c r="AJ2341" s="215" t="s">
        <v>65</v>
      </c>
      <c r="AK2341" s="216"/>
      <c r="AL2341" s="22"/>
      <c r="AM2341" s="25" t="s">
        <v>2</v>
      </c>
      <c r="AO2341" s="132" t="s">
        <v>41</v>
      </c>
      <c r="AQ2341" s="32"/>
      <c r="AR2341" s="32"/>
      <c r="AS2341" s="32"/>
      <c r="AT2341" s="32"/>
    </row>
    <row r="2342" spans="2:46" ht="18.649999999999999" customHeight="1" thickTop="1" thickBot="1">
      <c r="B2342" s="36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9">
        <f t="shared" ref="L2342" si="10605">IF(0=(1-$J$9*$K$9*$B2342^2),10^14,$B2342*$K$9/(1-$J$9*$K$9*$B2342^2))</f>
        <v>-0.52821441707208971</v>
      </c>
      <c r="N2342" s="1">
        <f t="shared" ref="N2342" si="10606">D2342*I2342+F2342*I2345-E2342*J2342-G2342*J2345</f>
        <v>1</v>
      </c>
      <c r="O2342" s="9">
        <f t="shared" ref="O2342" si="10607">(D2342*J2342+E2342*I2342+F2342*J2345+G2342*I2345)</f>
        <v>0</v>
      </c>
      <c r="P2342" s="2">
        <f t="shared" ref="P2342" si="10608">D2342*K2342+F2342*K2345-E2342*L2342-G2342*L2345</f>
        <v>0</v>
      </c>
      <c r="Q2342" s="8">
        <f t="shared" ref="Q2342" si="10609">(D2342*L2342+E2342*K2342+F2342*L2345+G2342*K2345)</f>
        <v>-0.52821441707208971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10610">N2342*S2342+P2342*S2345-O2342*T2342-Q2342*T2345</f>
        <v>5.2797215632214192</v>
      </c>
      <c r="Y2342" s="9">
        <f t="shared" ref="Y2342" si="10611">(N2342*T2342+O2342*S2342+P2342*T2345+Q2342*S2345)</f>
        <v>0</v>
      </c>
      <c r="Z2342" s="2">
        <f t="shared" ref="Z2342" si="10612">N2342*U2342+P2342*U2345-O2342*V2342-Q2342*V2345</f>
        <v>0</v>
      </c>
      <c r="AA2342" s="8">
        <f t="shared" ref="AA2342" si="10613">(N2342*V2342+O2342*U2342+P2342*V2345+Q2342*U2345)</f>
        <v>-0.52821441707208971</v>
      </c>
      <c r="AB2342" s="22"/>
      <c r="AC2342" s="1">
        <v>1</v>
      </c>
      <c r="AD2342" s="9">
        <v>0</v>
      </c>
      <c r="AE2342" s="2">
        <v>0</v>
      </c>
      <c r="AF2342" s="9">
        <f t="shared" ref="AF2342" si="10614">$B2342*$AE$9</f>
        <v>5.4316230000000001</v>
      </c>
      <c r="AH2342" s="1">
        <f t="shared" ref="AH2342" si="10615">X2342*AC2342+Z2342*AC2345-Y2342*AD2342-AA2342*AD2345</f>
        <v>5.2797215632214192</v>
      </c>
      <c r="AI2342" s="9">
        <f t="shared" ref="AI2342" si="10616">(X2342*AD2342+Y2342*AC2342+Z2342*AD2345+AA2342*AC2345)</f>
        <v>0</v>
      </c>
      <c r="AJ2342" s="2">
        <f t="shared" ref="AJ2342" si="10617">X2342*AE2342+Z2342*AE2345-Y2342*AF2342-AA2342*AF2345</f>
        <v>0</v>
      </c>
      <c r="AK2342" s="8">
        <f t="shared" ref="AK2342" si="10618">(X2342*AF2342+Y2342*AE2342+Z2342*AF2345+AA2342*AE2345)</f>
        <v>28.149242659317327</v>
      </c>
      <c r="AM2342" s="26">
        <f t="shared" ref="AM2342" si="10619">20*LOG((2*$AH$9)/(($AH$9*AH2342+AJ2342+$AH$9*AH2345+AJ2345)^2+($AH$9*AI2342+AK2342+$AH$9*AI2345+AK2345)^2)^0.5)</f>
        <v>-37.79624957010747</v>
      </c>
      <c r="AO2342" s="133">
        <f t="shared" ref="AO2342" si="10620">((AI2342^2+AJ2342^2+AK2342^2+AL2342^2)/(AI2345^2+AJ2345^2+AK2345^2+AL2345^2))^0.5</f>
        <v>0.18457300355747699</v>
      </c>
      <c r="AP2342" s="13"/>
      <c r="AQ2342" s="32"/>
      <c r="AR2342" s="32"/>
      <c r="AS2342" s="32"/>
      <c r="AT2342" s="32"/>
    </row>
    <row r="2343" spans="2:46" ht="18.649999999999999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O2343" s="134"/>
      <c r="AP2343" s="33"/>
      <c r="AQ2343" s="32"/>
      <c r="AR2343" s="32"/>
      <c r="AS2343" s="32"/>
      <c r="AT2343" s="32"/>
    </row>
    <row r="2344" spans="2:46" ht="18.649999999999999" customHeight="1" thickBot="1">
      <c r="D2344" s="209" t="s">
        <v>66</v>
      </c>
      <c r="E2344" s="210"/>
      <c r="F2344" s="211" t="s">
        <v>67</v>
      </c>
      <c r="G2344" s="212"/>
      <c r="H2344" s="204"/>
      <c r="I2344" s="209" t="s">
        <v>68</v>
      </c>
      <c r="J2344" s="210"/>
      <c r="K2344" s="211" t="s">
        <v>69</v>
      </c>
      <c r="L2344" s="212"/>
      <c r="N2344" s="213" t="s">
        <v>70</v>
      </c>
      <c r="O2344" s="214"/>
      <c r="P2344" s="215" t="s">
        <v>71</v>
      </c>
      <c r="Q2344" s="216"/>
      <c r="S2344" s="209" t="s">
        <v>72</v>
      </c>
      <c r="T2344" s="210"/>
      <c r="U2344" s="211" t="s">
        <v>73</v>
      </c>
      <c r="V2344" s="212"/>
      <c r="W2344" s="22"/>
      <c r="X2344" s="213" t="s">
        <v>74</v>
      </c>
      <c r="Y2344" s="214"/>
      <c r="Z2344" s="215" t="s">
        <v>75</v>
      </c>
      <c r="AA2344" s="216"/>
      <c r="AB2344" s="22"/>
      <c r="AC2344" s="209" t="s">
        <v>76</v>
      </c>
      <c r="AD2344" s="210"/>
      <c r="AE2344" s="211" t="s">
        <v>77</v>
      </c>
      <c r="AF2344" s="212"/>
      <c r="AG2344" s="22"/>
      <c r="AH2344" s="213" t="s">
        <v>78</v>
      </c>
      <c r="AI2344" s="214"/>
      <c r="AJ2344" s="215" t="s">
        <v>79</v>
      </c>
      <c r="AK2344" s="216"/>
      <c r="AL2344" s="22"/>
      <c r="AM2344" s="44" t="s">
        <v>6</v>
      </c>
      <c r="AO2344" s="135" t="s">
        <v>42</v>
      </c>
      <c r="AP2344" s="33"/>
      <c r="AQ2344" s="32"/>
      <c r="AR2344" s="32"/>
      <c r="AS2344" s="32"/>
      <c r="AT2344" s="32"/>
    </row>
    <row r="2345" spans="2:46" ht="18.649999999999999" customHeight="1" thickTop="1" thickBot="1">
      <c r="D2345" s="1">
        <v>0</v>
      </c>
      <c r="E2345" s="8">
        <f t="shared" ref="E2345" si="10621">$E$9*$B2342</f>
        <v>3.7969570000000004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10622">D2345*I2342+F2345*I2345-E2345*J2342-G2345*J2345</f>
        <v>0</v>
      </c>
      <c r="O2345" s="9">
        <f t="shared" ref="O2345" si="10623">(D2345*J2342+E2345*I2342+F2345*J2345+G2345*I2345)</f>
        <v>3.7969570000000004</v>
      </c>
      <c r="P2345" s="2">
        <f t="shared" ref="P2345" si="10624">D2345*K2342+F2345*K2345-E2345*L2342-G2345*L2345</f>
        <v>3.0056074284027909</v>
      </c>
      <c r="Q2345" s="8">
        <f t="shared" ref="Q2345" si="10625">(D2345*L2342+E2345*K2342+F2345*L2345+G2345*K2345)</f>
        <v>0</v>
      </c>
      <c r="S2345" s="1">
        <v>0</v>
      </c>
      <c r="T2345" s="8">
        <f t="shared" ref="T2345" si="10626">$T$9*$B2342</f>
        <v>8.1022429999999996</v>
      </c>
      <c r="U2345" s="2">
        <v>1</v>
      </c>
      <c r="V2345" s="8">
        <v>0</v>
      </c>
      <c r="X2345" s="1">
        <f t="shared" ref="X2345" si="10627">N2345*S2342+P2345*S2345-O2345*T2342-Q2345*T2345</f>
        <v>0</v>
      </c>
      <c r="Y2345" s="9">
        <f t="shared" ref="Y2345" si="10628">(N2345*T2342+O2345*S2342+P2345*T2345+Q2345*S2345)</f>
        <v>28.149118747524511</v>
      </c>
      <c r="Z2345" s="2">
        <f t="shared" ref="Z2345" si="10629">N2345*U2342+P2345*U2345-O2345*V2342-Q2345*V2345</f>
        <v>3.0056074284027909</v>
      </c>
      <c r="AA2345" s="8">
        <f t="shared" ref="AA2345" si="10630">(N2345*V2342+O2345*U2342+P2345*V2345+Q2345*U2345)</f>
        <v>0</v>
      </c>
      <c r="AB2345" s="22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10631">X2345*AC2342+Z2345*AC2345-Y2345*AD2342-AA2345*AD2345</f>
        <v>0</v>
      </c>
      <c r="AI2345" s="9">
        <f t="shared" ref="AI2345" si="10632">(X2345*AD2342+Y2345*AC2342+Z2345*AD2345+AA2345*AC2345)</f>
        <v>28.149118747524511</v>
      </c>
      <c r="AJ2345" s="2">
        <f t="shared" ref="AJ2345" si="10633">X2345*AE2342+Z2345*AE2345-Y2345*AF2342-AA2345*AF2345</f>
        <v>-149.88979339038255</v>
      </c>
      <c r="AK2345" s="8">
        <f t="shared" ref="AK2345" si="10634">(X2345*AF2342+Y2345*AE2342+Z2345*AF2345+AA2345*AE2345)</f>
        <v>0</v>
      </c>
      <c r="AM2345" s="45">
        <f t="shared" ref="AM2345" si="10635">(180/PI())*ATAN(-1*(($AH$9*AJ2342+AL2342+$AH$9*AJ2345+AL2345)/($AH$9*AI2342+AK2342+$AH$9*AI2345+AK2345)))</f>
        <v>69.413903647780131</v>
      </c>
      <c r="AO2345" s="206">
        <f t="shared" ref="AO2345" si="10636">20*LOG(((($AH$9*AH2342+AJ2342-$AH$9*AH2345-AJ2345)^2+($AH$9*AI2342+AK2342-$AH$9*AI2345-AK2345)^2)/(($AH$9*AH2342+AJ2342+$AH$9*AH2345+AJ2345)^2+($AH$9*AI2342+AK2342+$AH$9*AI2345+AK2345)^2))^0.5)</f>
        <v>-7.2143203873722365E-4</v>
      </c>
      <c r="AP2345" s="33"/>
      <c r="AQ2345" s="32"/>
      <c r="AR2345" s="32"/>
      <c r="AS2345" s="32"/>
      <c r="AT2345" s="32"/>
    </row>
    <row r="2346" spans="2:46" ht="18.649999999999999" customHeight="1">
      <c r="AO2346" s="33"/>
      <c r="AP2346" s="33"/>
    </row>
    <row r="2347" spans="2:46" ht="18.649999999999999" customHeight="1" thickBot="1">
      <c r="D2347" s="22" t="s">
        <v>80</v>
      </c>
      <c r="E2347" s="22"/>
      <c r="F2347" s="22"/>
      <c r="G2347" s="22"/>
      <c r="H2347" s="22"/>
      <c r="I2347" s="22" t="s">
        <v>81</v>
      </c>
      <c r="J2347" s="22"/>
      <c r="K2347" s="22"/>
      <c r="L2347" s="22"/>
      <c r="M2347" s="23"/>
      <c r="N2347" s="23"/>
      <c r="O2347" s="24" t="s">
        <v>82</v>
      </c>
      <c r="P2347" s="23"/>
      <c r="Q2347" s="23"/>
      <c r="R2347" s="23"/>
      <c r="S2347" s="22"/>
      <c r="T2347" s="22" t="s">
        <v>83</v>
      </c>
      <c r="U2347" s="23"/>
      <c r="V2347" s="23"/>
      <c r="W2347" s="23"/>
      <c r="X2347" s="23"/>
      <c r="Y2347" s="24" t="s">
        <v>84</v>
      </c>
      <c r="Z2347" s="23"/>
      <c r="AA2347" s="23"/>
      <c r="AB2347" s="23"/>
      <c r="AC2347" s="24" t="s">
        <v>85</v>
      </c>
      <c r="AD2347" s="22"/>
      <c r="AE2347" s="22"/>
      <c r="AF2347" s="22"/>
      <c r="AG2347" s="22"/>
      <c r="AH2347" s="23"/>
      <c r="AI2347" s="24" t="s">
        <v>86</v>
      </c>
      <c r="AJ2347" s="23"/>
      <c r="AK2347" s="23"/>
      <c r="AL2347" s="22"/>
    </row>
    <row r="2348" spans="2:46" ht="18.649999999999999" customHeight="1" thickBot="1">
      <c r="B2348" s="11"/>
      <c r="D2348" s="217" t="s">
        <v>55</v>
      </c>
      <c r="E2348" s="218"/>
      <c r="F2348" s="219" t="s">
        <v>56</v>
      </c>
      <c r="G2348" s="220"/>
      <c r="H2348" s="204"/>
      <c r="I2348" s="217" t="s">
        <v>87</v>
      </c>
      <c r="J2348" s="218"/>
      <c r="K2348" s="219" t="s">
        <v>88</v>
      </c>
      <c r="L2348" s="220"/>
      <c r="M2348" s="23"/>
      <c r="N2348" s="213" t="s">
        <v>57</v>
      </c>
      <c r="O2348" s="214"/>
      <c r="P2348" s="215" t="s">
        <v>58</v>
      </c>
      <c r="Q2348" s="216"/>
      <c r="R2348" s="23"/>
      <c r="S2348" s="217" t="s">
        <v>59</v>
      </c>
      <c r="T2348" s="218"/>
      <c r="U2348" s="219" t="s">
        <v>60</v>
      </c>
      <c r="V2348" s="220"/>
      <c r="W2348" s="22"/>
      <c r="X2348" s="213" t="s">
        <v>61</v>
      </c>
      <c r="Y2348" s="214"/>
      <c r="Z2348" s="215" t="s">
        <v>62</v>
      </c>
      <c r="AA2348" s="216"/>
      <c r="AB2348" s="22"/>
      <c r="AC2348" s="217" t="s">
        <v>63</v>
      </c>
      <c r="AD2348" s="218"/>
      <c r="AE2348" s="219" t="s">
        <v>89</v>
      </c>
      <c r="AF2348" s="220"/>
      <c r="AG2348" s="22"/>
      <c r="AH2348" s="213" t="s">
        <v>64</v>
      </c>
      <c r="AI2348" s="214"/>
      <c r="AJ2348" s="215" t="s">
        <v>65</v>
      </c>
      <c r="AK2348" s="216"/>
      <c r="AL2348" s="22"/>
      <c r="AM2348" s="25" t="s">
        <v>2</v>
      </c>
      <c r="AO2348" s="132" t="s">
        <v>41</v>
      </c>
      <c r="AQ2348" s="32"/>
      <c r="AR2348" s="32"/>
      <c r="AS2348" s="32"/>
      <c r="AT2348" s="32"/>
    </row>
    <row r="2349" spans="2:46" ht="18.649999999999999" customHeight="1" thickTop="1" thickBot="1">
      <c r="B2349" s="36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9">
        <f t="shared" ref="L2349" si="10637">IF(0=(1-$J$9*$K$9*$B2349^2),10^14,$B2349*$K$9/(1-$J$9*$K$9*$B2349^2))</f>
        <v>-0.52638683463310532</v>
      </c>
      <c r="N2349" s="1">
        <f t="shared" ref="N2349" si="10638">D2349*I2349+F2349*I2352-E2349*J2349-G2349*J2352</f>
        <v>1</v>
      </c>
      <c r="O2349" s="9">
        <f t="shared" ref="O2349" si="10639">(D2349*J2349+E2349*I2349+F2349*J2352+G2349*I2352)</f>
        <v>0</v>
      </c>
      <c r="P2349" s="2">
        <f t="shared" ref="P2349" si="10640">D2349*K2349+F2349*K2352-E2349*L2349-G2349*L2352</f>
        <v>0</v>
      </c>
      <c r="Q2349" s="8">
        <f t="shared" ref="Q2349" si="10641">(D2349*L2349+E2349*K2349+F2349*L2352+G2349*K2352)</f>
        <v>-0.52638683463310532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10642">N2349*S2349+P2349*S2352-O2349*T2349-Q2349*T2352</f>
        <v>5.2776451329033041</v>
      </c>
      <c r="Y2349" s="9">
        <f t="shared" ref="Y2349" si="10643">(N2349*T2349+O2349*S2349+P2349*T2352+Q2349*S2352)</f>
        <v>0</v>
      </c>
      <c r="Z2349" s="2">
        <f t="shared" ref="Z2349" si="10644">N2349*U2349+P2349*U2352-O2349*V2349-Q2349*V2352</f>
        <v>0</v>
      </c>
      <c r="AA2349" s="8">
        <f t="shared" ref="AA2349" si="10645">(N2349*V2349+O2349*U2349+P2349*V2352+Q2349*U2352)</f>
        <v>-0.52638683463310532</v>
      </c>
      <c r="AB2349" s="22"/>
      <c r="AC2349" s="1">
        <v>1</v>
      </c>
      <c r="AD2349" s="9">
        <v>0</v>
      </c>
      <c r="AE2349" s="2">
        <v>0</v>
      </c>
      <c r="AF2349" s="9">
        <f t="shared" ref="AF2349" si="10646">$B2349*$AE$9</f>
        <v>5.4478368000000001</v>
      </c>
      <c r="AH2349" s="1">
        <f t="shared" ref="AH2349" si="10647">X2349*AC2349+Z2349*AC2352-Y2349*AD2349-AA2349*AD2352</f>
        <v>5.2776451329033041</v>
      </c>
      <c r="AI2349" s="9">
        <f t="shared" ref="AI2349" si="10648">(X2349*AD2349+Y2349*AC2349+Z2349*AD2352+AA2349*AC2352)</f>
        <v>0</v>
      </c>
      <c r="AJ2349" s="2">
        <f t="shared" ref="AJ2349" si="10649">X2349*AE2349+Z2349*AE2352-Y2349*AF2349-AA2349*AF2352</f>
        <v>0</v>
      </c>
      <c r="AK2349" s="8">
        <f t="shared" ref="AK2349" si="10650">(X2349*AF2349+Y2349*AE2349+Z2349*AF2352+AA2349*AE2352)</f>
        <v>28.225362537738405</v>
      </c>
      <c r="AM2349" s="26">
        <f t="shared" ref="AM2349" si="10651">20*LOG((2*$AH$9)/(($AH$9*AH2349+AJ2349+$AH$9*AH2352+AJ2352)^2+($AH$9*AI2349+AK2349+$AH$9*AI2352+AK2352)^2)^0.5)</f>
        <v>-37.844804652020855</v>
      </c>
      <c r="AO2349" s="133">
        <f t="shared" ref="AO2349" si="10652">((AI2349^2+AJ2349^2+AK2349^2+AL2349^2)/(AI2352^2+AJ2352^2+AK2352^2+AL2352^2))^0.5</f>
        <v>0.18402096846895805</v>
      </c>
      <c r="AP2349" s="13"/>
      <c r="AQ2349" s="32"/>
      <c r="AR2349" s="32"/>
      <c r="AS2349" s="32"/>
      <c r="AT2349" s="32"/>
    </row>
    <row r="2350" spans="2:46" ht="18.649999999999999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O2350" s="134"/>
      <c r="AP2350" s="33"/>
      <c r="AQ2350" s="32"/>
      <c r="AR2350" s="32"/>
      <c r="AS2350" s="32"/>
      <c r="AT2350" s="32"/>
    </row>
    <row r="2351" spans="2:46" ht="18.649999999999999" customHeight="1" thickBot="1">
      <c r="D2351" s="209" t="s">
        <v>66</v>
      </c>
      <c r="E2351" s="210"/>
      <c r="F2351" s="211" t="s">
        <v>67</v>
      </c>
      <c r="G2351" s="212"/>
      <c r="H2351" s="204"/>
      <c r="I2351" s="209" t="s">
        <v>68</v>
      </c>
      <c r="J2351" s="210"/>
      <c r="K2351" s="211" t="s">
        <v>69</v>
      </c>
      <c r="L2351" s="212"/>
      <c r="N2351" s="213" t="s">
        <v>70</v>
      </c>
      <c r="O2351" s="214"/>
      <c r="P2351" s="215" t="s">
        <v>71</v>
      </c>
      <c r="Q2351" s="216"/>
      <c r="S2351" s="209" t="s">
        <v>72</v>
      </c>
      <c r="T2351" s="210"/>
      <c r="U2351" s="211" t="s">
        <v>73</v>
      </c>
      <c r="V2351" s="212"/>
      <c r="W2351" s="22"/>
      <c r="X2351" s="213" t="s">
        <v>74</v>
      </c>
      <c r="Y2351" s="214"/>
      <c r="Z2351" s="215" t="s">
        <v>75</v>
      </c>
      <c r="AA2351" s="216"/>
      <c r="AB2351" s="22"/>
      <c r="AC2351" s="209" t="s">
        <v>76</v>
      </c>
      <c r="AD2351" s="210"/>
      <c r="AE2351" s="211" t="s">
        <v>77</v>
      </c>
      <c r="AF2351" s="212"/>
      <c r="AG2351" s="22"/>
      <c r="AH2351" s="213" t="s">
        <v>78</v>
      </c>
      <c r="AI2351" s="214"/>
      <c r="AJ2351" s="215" t="s">
        <v>79</v>
      </c>
      <c r="AK2351" s="216"/>
      <c r="AL2351" s="22"/>
      <c r="AM2351" s="44" t="s">
        <v>6</v>
      </c>
      <c r="AO2351" s="135" t="s">
        <v>42</v>
      </c>
      <c r="AP2351" s="33"/>
      <c r="AQ2351" s="32"/>
      <c r="AR2351" s="32"/>
      <c r="AS2351" s="32"/>
      <c r="AT2351" s="32"/>
    </row>
    <row r="2352" spans="2:46" ht="18.649999999999999" customHeight="1" thickTop="1" thickBot="1">
      <c r="D2352" s="1">
        <v>0</v>
      </c>
      <c r="E2352" s="8">
        <f t="shared" ref="E2352" si="10653">$E$9*$B2349</f>
        <v>3.8082912000000002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10654">D2352*I2349+F2352*I2352-E2352*J2349-G2352*J2352</f>
        <v>0</v>
      </c>
      <c r="O2352" s="9">
        <f t="shared" ref="O2352" si="10655">(D2352*J2349+E2352*I2349+F2352*J2352+G2352*I2352)</f>
        <v>3.8082912000000002</v>
      </c>
      <c r="P2352" s="2">
        <f t="shared" ref="P2352" si="10656">D2352*K2349+F2352*K2352-E2352*L2349-G2352*L2352</f>
        <v>3.0046343501291104</v>
      </c>
      <c r="Q2352" s="8">
        <f t="shared" ref="Q2352" si="10657">(D2352*L2349+E2352*K2349+F2352*L2352+G2352*K2352)</f>
        <v>0</v>
      </c>
      <c r="S2352" s="1">
        <v>0</v>
      </c>
      <c r="T2352" s="8">
        <f t="shared" ref="T2352" si="10658">$T$9*$B2349</f>
        <v>8.1264287999999993</v>
      </c>
      <c r="U2352" s="2">
        <v>1</v>
      </c>
      <c r="V2352" s="8">
        <v>0</v>
      </c>
      <c r="X2352" s="1">
        <f t="shared" ref="X2352" si="10659">N2352*S2349+P2352*S2352-O2352*T2349-Q2352*T2352</f>
        <v>0</v>
      </c>
      <c r="Y2352" s="9">
        <f t="shared" ref="Y2352" si="10660">(N2352*T2349+O2352*S2349+P2352*T2352+Q2352*S2352)</f>
        <v>28.225238316358485</v>
      </c>
      <c r="Z2352" s="2">
        <f t="shared" ref="Z2352" si="10661">N2352*U2349+P2352*U2352-O2352*V2349-Q2352*V2352</f>
        <v>3.0046343501291104</v>
      </c>
      <c r="AA2352" s="8">
        <f t="shared" ref="AA2352" si="10662">(N2352*V2349+O2352*U2349+P2352*V2352+Q2352*U2352)</f>
        <v>0</v>
      </c>
      <c r="AB2352" s="22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10663">X2352*AC2349+Z2352*AC2352-Y2352*AD2349-AA2352*AD2352</f>
        <v>0</v>
      </c>
      <c r="AI2352" s="9">
        <f t="shared" ref="AI2352" si="10664">(X2352*AD2349+Y2352*AC2349+Z2352*AD2352+AA2352*AC2352)</f>
        <v>28.225238316358485</v>
      </c>
      <c r="AJ2352" s="2">
        <f t="shared" ref="AJ2352" si="10665">X2352*AE2349+Z2352*AE2352-Y2352*AF2349-AA2352*AF2352</f>
        <v>-150.76185763849867</v>
      </c>
      <c r="AK2352" s="8">
        <f t="shared" ref="AK2352" si="10666">(X2352*AF2349+Y2352*AE2349+Z2352*AF2352+AA2352*AE2352)</f>
        <v>0</v>
      </c>
      <c r="AM2352" s="45">
        <f t="shared" ref="AM2352" si="10667">(180/PI())*ATAN(-1*(($AH$9*AJ2349+AL2349+$AH$9*AJ2352+AL2352)/($AH$9*AI2349+AK2349+$AH$9*AI2352+AK2352)))</f>
        <v>69.472312855811836</v>
      </c>
      <c r="AO2352" s="206">
        <f t="shared" ref="AO2352" si="10668">20*LOG(((($AH$9*AH2349+AJ2349-$AH$9*AH2352-AJ2352)^2+($AH$9*AI2349+AK2349-$AH$9*AI2352-AK2352)^2)/(($AH$9*AH2349+AJ2349+$AH$9*AH2352+AJ2352)^2+($AH$9*AI2349+AK2349+$AH$9*AI2352+AK2352)^2))^0.5)</f>
        <v>-7.134105314188636E-4</v>
      </c>
      <c r="AP2352" s="33"/>
      <c r="AQ2352" s="32"/>
      <c r="AR2352" s="32"/>
      <c r="AS2352" s="32"/>
      <c r="AT2352" s="32"/>
    </row>
    <row r="2353" spans="2:46" ht="18.649999999999999" customHeight="1">
      <c r="AO2353" s="33"/>
      <c r="AP2353" s="33"/>
    </row>
    <row r="2354" spans="2:46" ht="18.649999999999999" customHeight="1" thickBot="1">
      <c r="D2354" s="22" t="s">
        <v>80</v>
      </c>
      <c r="E2354" s="22"/>
      <c r="F2354" s="22"/>
      <c r="G2354" s="22"/>
      <c r="H2354" s="22"/>
      <c r="I2354" s="22" t="s">
        <v>81</v>
      </c>
      <c r="J2354" s="22"/>
      <c r="K2354" s="22"/>
      <c r="L2354" s="22"/>
      <c r="M2354" s="23"/>
      <c r="N2354" s="23"/>
      <c r="O2354" s="24" t="s">
        <v>82</v>
      </c>
      <c r="P2354" s="23"/>
      <c r="Q2354" s="23"/>
      <c r="R2354" s="23"/>
      <c r="S2354" s="22"/>
      <c r="T2354" s="22" t="s">
        <v>83</v>
      </c>
      <c r="U2354" s="23"/>
      <c r="V2354" s="23"/>
      <c r="W2354" s="23"/>
      <c r="X2354" s="23"/>
      <c r="Y2354" s="24" t="s">
        <v>84</v>
      </c>
      <c r="Z2354" s="23"/>
      <c r="AA2354" s="23"/>
      <c r="AB2354" s="23"/>
      <c r="AC2354" s="24" t="s">
        <v>85</v>
      </c>
      <c r="AD2354" s="22"/>
      <c r="AE2354" s="22"/>
      <c r="AF2354" s="22"/>
      <c r="AG2354" s="22"/>
      <c r="AH2354" s="23"/>
      <c r="AI2354" s="24" t="s">
        <v>86</v>
      </c>
      <c r="AJ2354" s="23"/>
      <c r="AK2354" s="23"/>
      <c r="AL2354" s="22"/>
    </row>
    <row r="2355" spans="2:46" ht="18.649999999999999" customHeight="1" thickBot="1">
      <c r="B2355" s="11"/>
      <c r="D2355" s="217" t="s">
        <v>55</v>
      </c>
      <c r="E2355" s="218"/>
      <c r="F2355" s="219" t="s">
        <v>56</v>
      </c>
      <c r="G2355" s="220"/>
      <c r="H2355" s="204"/>
      <c r="I2355" s="217" t="s">
        <v>87</v>
      </c>
      <c r="J2355" s="218"/>
      <c r="K2355" s="219" t="s">
        <v>88</v>
      </c>
      <c r="L2355" s="220"/>
      <c r="M2355" s="23"/>
      <c r="N2355" s="213" t="s">
        <v>57</v>
      </c>
      <c r="O2355" s="214"/>
      <c r="P2355" s="215" t="s">
        <v>58</v>
      </c>
      <c r="Q2355" s="216"/>
      <c r="R2355" s="23"/>
      <c r="S2355" s="217" t="s">
        <v>59</v>
      </c>
      <c r="T2355" s="218"/>
      <c r="U2355" s="219" t="s">
        <v>60</v>
      </c>
      <c r="V2355" s="220"/>
      <c r="W2355" s="22"/>
      <c r="X2355" s="213" t="s">
        <v>61</v>
      </c>
      <c r="Y2355" s="214"/>
      <c r="Z2355" s="215" t="s">
        <v>62</v>
      </c>
      <c r="AA2355" s="216"/>
      <c r="AB2355" s="22"/>
      <c r="AC2355" s="217" t="s">
        <v>63</v>
      </c>
      <c r="AD2355" s="218"/>
      <c r="AE2355" s="219" t="s">
        <v>89</v>
      </c>
      <c r="AF2355" s="220"/>
      <c r="AG2355" s="22"/>
      <c r="AH2355" s="213" t="s">
        <v>64</v>
      </c>
      <c r="AI2355" s="214"/>
      <c r="AJ2355" s="215" t="s">
        <v>65</v>
      </c>
      <c r="AK2355" s="216"/>
      <c r="AL2355" s="22"/>
      <c r="AM2355" s="25" t="s">
        <v>2</v>
      </c>
      <c r="AO2355" s="132" t="s">
        <v>41</v>
      </c>
      <c r="AQ2355" s="32"/>
      <c r="AR2355" s="32"/>
      <c r="AS2355" s="32"/>
      <c r="AT2355" s="32"/>
    </row>
    <row r="2356" spans="2:46" ht="18.649999999999999" customHeight="1" thickTop="1" thickBot="1">
      <c r="B2356" s="36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9">
        <f t="shared" ref="L2356" si="10669">IF(0=(1-$J$9*$K$9*$B2356^2),10^14,$B2356*$K$9/(1-$J$9*$K$9*$B2356^2))</f>
        <v>-0.5245726066876556</v>
      </c>
      <c r="N2356" s="1">
        <f t="shared" ref="N2356" si="10670">D2356*I2356+F2356*I2359-E2356*J2356-G2356*J2359</f>
        <v>1</v>
      </c>
      <c r="O2356" s="9">
        <f t="shared" ref="O2356" si="10671">(D2356*J2356+E2356*I2356+F2356*J2359+G2356*I2359)</f>
        <v>0</v>
      </c>
      <c r="P2356" s="2">
        <f t="shared" ref="P2356" si="10672">D2356*K2356+F2356*K2359-E2356*L2356-G2356*L2359</f>
        <v>0</v>
      </c>
      <c r="Q2356" s="8">
        <f t="shared" ref="Q2356" si="10673">(D2356*L2356+E2356*K2356+F2356*L2359+G2356*K2359)</f>
        <v>-0.5245726066876556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10674">N2356*S2356+P2356*S2359-O2356*T2356-Q2356*T2359</f>
        <v>5.2755891468284641</v>
      </c>
      <c r="Y2356" s="9">
        <f t="shared" ref="Y2356" si="10675">(N2356*T2356+O2356*S2356+P2356*T2359+Q2356*S2359)</f>
        <v>0</v>
      </c>
      <c r="Z2356" s="2">
        <f t="shared" ref="Z2356" si="10676">N2356*U2356+P2356*U2359-O2356*V2356-Q2356*V2359</f>
        <v>0</v>
      </c>
      <c r="AA2356" s="8">
        <f t="shared" ref="AA2356" si="10677">(N2356*V2356+O2356*U2356+P2356*V2359+Q2356*U2359)</f>
        <v>-0.5245726066876556</v>
      </c>
      <c r="AB2356" s="22"/>
      <c r="AC2356" s="1">
        <v>1</v>
      </c>
      <c r="AD2356" s="9">
        <v>0</v>
      </c>
      <c r="AE2356" s="2">
        <v>0</v>
      </c>
      <c r="AF2356" s="9">
        <f t="shared" ref="AF2356" si="10678">$B2356*$AE$9</f>
        <v>5.4640506000000002</v>
      </c>
      <c r="AH2356" s="1">
        <f t="shared" ref="AH2356" si="10679">X2356*AC2356+Z2356*AC2359-Y2356*AD2356-AA2356*AD2359</f>
        <v>5.2755891468284641</v>
      </c>
      <c r="AI2356" s="9">
        <f t="shared" ref="AI2356" si="10680">(X2356*AD2356+Y2356*AC2356+Z2356*AD2359+AA2356*AC2359)</f>
        <v>0</v>
      </c>
      <c r="AJ2356" s="2">
        <f t="shared" ref="AJ2356" si="10681">X2356*AE2356+Z2356*AE2359-Y2356*AF2356-AA2356*AF2359</f>
        <v>0</v>
      </c>
      <c r="AK2356" s="8">
        <f t="shared" ref="AK2356" si="10682">(X2356*AF2356+Y2356*AE2356+Z2356*AF2359+AA2356*AE2359)</f>
        <v>28.301513436393904</v>
      </c>
      <c r="AM2356" s="26">
        <f t="shared" ref="AM2356" si="10683">20*LOG((2*$AH$9)/(($AH$9*AH2356+AJ2356+$AH$9*AH2359+AJ2359)^2+($AH$9*AI2356+AK2356+$AH$9*AI2359+AK2359)^2)^0.5)</f>
        <v>-37.893236456303121</v>
      </c>
      <c r="AO2356" s="133">
        <f t="shared" ref="AO2356" si="10684">((AI2356^2+AJ2356^2+AK2356^2+AL2356^2)/(AI2359^2+AJ2359^2+AK2359^2+AL2359^2))^0.5</f>
        <v>0.18347223305737842</v>
      </c>
      <c r="AP2356" s="13"/>
      <c r="AQ2356" s="32"/>
      <c r="AR2356" s="32"/>
      <c r="AS2356" s="32"/>
      <c r="AT2356" s="32"/>
    </row>
    <row r="2357" spans="2:46" ht="18.649999999999999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O2357" s="134"/>
      <c r="AP2357" s="33"/>
      <c r="AQ2357" s="32"/>
      <c r="AR2357" s="32"/>
      <c r="AS2357" s="32"/>
      <c r="AT2357" s="32"/>
    </row>
    <row r="2358" spans="2:46" ht="18.649999999999999" customHeight="1" thickBot="1">
      <c r="D2358" s="209" t="s">
        <v>66</v>
      </c>
      <c r="E2358" s="210"/>
      <c r="F2358" s="211" t="s">
        <v>67</v>
      </c>
      <c r="G2358" s="212"/>
      <c r="H2358" s="204"/>
      <c r="I2358" s="209" t="s">
        <v>68</v>
      </c>
      <c r="J2358" s="210"/>
      <c r="K2358" s="211" t="s">
        <v>69</v>
      </c>
      <c r="L2358" s="212"/>
      <c r="N2358" s="213" t="s">
        <v>70</v>
      </c>
      <c r="O2358" s="214"/>
      <c r="P2358" s="215" t="s">
        <v>71</v>
      </c>
      <c r="Q2358" s="216"/>
      <c r="S2358" s="209" t="s">
        <v>72</v>
      </c>
      <c r="T2358" s="210"/>
      <c r="U2358" s="211" t="s">
        <v>73</v>
      </c>
      <c r="V2358" s="212"/>
      <c r="W2358" s="22"/>
      <c r="X2358" s="213" t="s">
        <v>74</v>
      </c>
      <c r="Y2358" s="214"/>
      <c r="Z2358" s="215" t="s">
        <v>75</v>
      </c>
      <c r="AA2358" s="216"/>
      <c r="AB2358" s="22"/>
      <c r="AC2358" s="209" t="s">
        <v>76</v>
      </c>
      <c r="AD2358" s="210"/>
      <c r="AE2358" s="211" t="s">
        <v>77</v>
      </c>
      <c r="AF2358" s="212"/>
      <c r="AG2358" s="22"/>
      <c r="AH2358" s="213" t="s">
        <v>78</v>
      </c>
      <c r="AI2358" s="214"/>
      <c r="AJ2358" s="215" t="s">
        <v>79</v>
      </c>
      <c r="AK2358" s="216"/>
      <c r="AL2358" s="22"/>
      <c r="AM2358" s="44" t="s">
        <v>6</v>
      </c>
      <c r="AO2358" s="135" t="s">
        <v>42</v>
      </c>
      <c r="AP2358" s="33"/>
      <c r="AQ2358" s="32"/>
      <c r="AR2358" s="32"/>
      <c r="AS2358" s="32"/>
      <c r="AT2358" s="32"/>
    </row>
    <row r="2359" spans="2:46" ht="18.649999999999999" customHeight="1" thickTop="1" thickBot="1">
      <c r="D2359" s="1">
        <v>0</v>
      </c>
      <c r="E2359" s="8">
        <f t="shared" ref="E2359" si="10685">$E$9*$B2356</f>
        <v>3.8196254000000005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10686">D2359*I2356+F2359*I2359-E2359*J2356-G2359*J2359</f>
        <v>0</v>
      </c>
      <c r="O2359" s="9">
        <f t="shared" ref="O2359" si="10687">(D2359*J2356+E2359*I2356+F2359*J2359+G2359*I2359)</f>
        <v>3.8196254000000005</v>
      </c>
      <c r="P2359" s="2">
        <f t="shared" ref="P2359" si="10688">D2359*K2356+F2359*K2359-E2359*L2356-G2359*L2359</f>
        <v>3.0036708526483795</v>
      </c>
      <c r="Q2359" s="8">
        <f t="shared" ref="Q2359" si="10689">(D2359*L2356+E2359*K2356+F2359*L2359+G2359*K2359)</f>
        <v>0</v>
      </c>
      <c r="S2359" s="1">
        <v>0</v>
      </c>
      <c r="T2359" s="8">
        <f t="shared" ref="T2359" si="10690">$T$9*$B2356</f>
        <v>8.1506146000000008</v>
      </c>
      <c r="U2359" s="2">
        <v>1</v>
      </c>
      <c r="V2359" s="8">
        <v>0</v>
      </c>
      <c r="X2359" s="1">
        <f t="shared" ref="X2359" si="10691">N2359*S2356+P2359*S2359-O2359*T2356-Q2359*T2359</f>
        <v>0</v>
      </c>
      <c r="Y2359" s="9">
        <f t="shared" ref="Y2359" si="10692">(N2359*T2356+O2359*S2356+P2359*T2359+Q2359*S2359)</f>
        <v>28.301388905190333</v>
      </c>
      <c r="Z2359" s="2">
        <f t="shared" ref="Z2359" si="10693">N2359*U2356+P2359*U2359-O2359*V2356-Q2359*V2359</f>
        <v>3.0036708526483795</v>
      </c>
      <c r="AA2359" s="8">
        <f t="shared" ref="AA2359" si="10694">(N2359*V2356+O2359*U2356+P2359*V2359+Q2359*U2359)</f>
        <v>0</v>
      </c>
      <c r="AB2359" s="22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10695">X2359*AC2356+Z2359*AC2359-Y2359*AD2356-AA2359*AD2359</f>
        <v>0</v>
      </c>
      <c r="AI2359" s="9">
        <f t="shared" ref="AI2359" si="10696">(X2359*AD2356+Y2359*AC2356+Z2359*AD2359+AA2359*AC2359)</f>
        <v>28.301388905190333</v>
      </c>
      <c r="AJ2359" s="2">
        <f t="shared" ref="AJ2359" si="10697">X2359*AE2356+Z2359*AE2359-Y2359*AF2356-AA2359*AF2359</f>
        <v>-151.6365501755902</v>
      </c>
      <c r="AK2359" s="8">
        <f t="shared" ref="AK2359" si="10698">(X2359*AF2356+Y2359*AE2356+Z2359*AF2359+AA2359*AE2359)</f>
        <v>0</v>
      </c>
      <c r="AM2359" s="45">
        <f t="shared" ref="AM2359" si="10699">(180/PI())*ATAN(-1*(($AH$9*AJ2356+AL2356+$AH$9*AJ2359+AL2359)/($AH$9*AI2356+AK2356+$AH$9*AI2359+AK2359)))</f>
        <v>69.530398883042537</v>
      </c>
      <c r="AO2359" s="206">
        <f t="shared" ref="AO2359" si="10700">20*LOG(((($AH$9*AH2356+AJ2356-$AH$9*AH2359-AJ2359)^2+($AH$9*AI2356+AK2356-$AH$9*AI2359-AK2359)^2)/(($AH$9*AH2356+AJ2356+$AH$9*AH2359+AJ2359)^2+($AH$9*AI2356+AK2356+$AH$9*AI2359+AK2359)^2))^0.5)</f>
        <v>-7.0549824884488788E-4</v>
      </c>
      <c r="AP2359" s="33"/>
      <c r="AQ2359" s="32"/>
      <c r="AR2359" s="32"/>
      <c r="AS2359" s="32"/>
      <c r="AT2359" s="32"/>
    </row>
    <row r="2360" spans="2:46" ht="18.649999999999999" customHeight="1">
      <c r="AO2360" s="33"/>
      <c r="AP2360" s="33"/>
    </row>
    <row r="2361" spans="2:46" ht="18.649999999999999" customHeight="1" thickBot="1">
      <c r="D2361" s="22" t="s">
        <v>80</v>
      </c>
      <c r="E2361" s="22"/>
      <c r="F2361" s="22"/>
      <c r="G2361" s="22"/>
      <c r="H2361" s="22"/>
      <c r="I2361" s="22" t="s">
        <v>81</v>
      </c>
      <c r="J2361" s="22"/>
      <c r="K2361" s="22"/>
      <c r="L2361" s="22"/>
      <c r="M2361" s="23"/>
      <c r="N2361" s="23"/>
      <c r="O2361" s="24" t="s">
        <v>82</v>
      </c>
      <c r="P2361" s="23"/>
      <c r="Q2361" s="23"/>
      <c r="R2361" s="23"/>
      <c r="S2361" s="22"/>
      <c r="T2361" s="22" t="s">
        <v>83</v>
      </c>
      <c r="U2361" s="23"/>
      <c r="V2361" s="23"/>
      <c r="W2361" s="23"/>
      <c r="X2361" s="23"/>
      <c r="Y2361" s="24" t="s">
        <v>84</v>
      </c>
      <c r="Z2361" s="23"/>
      <c r="AA2361" s="23"/>
      <c r="AB2361" s="23"/>
      <c r="AC2361" s="24" t="s">
        <v>85</v>
      </c>
      <c r="AD2361" s="22"/>
      <c r="AE2361" s="22"/>
      <c r="AF2361" s="22"/>
      <c r="AG2361" s="22"/>
      <c r="AH2361" s="23"/>
      <c r="AI2361" s="24" t="s">
        <v>86</v>
      </c>
      <c r="AJ2361" s="23"/>
      <c r="AK2361" s="23"/>
      <c r="AL2361" s="22"/>
    </row>
    <row r="2362" spans="2:46" ht="18.649999999999999" customHeight="1" thickBot="1">
      <c r="B2362" s="11"/>
      <c r="D2362" s="217" t="s">
        <v>55</v>
      </c>
      <c r="E2362" s="218"/>
      <c r="F2362" s="219" t="s">
        <v>56</v>
      </c>
      <c r="G2362" s="220"/>
      <c r="H2362" s="204"/>
      <c r="I2362" s="217" t="s">
        <v>87</v>
      </c>
      <c r="J2362" s="218"/>
      <c r="K2362" s="219" t="s">
        <v>88</v>
      </c>
      <c r="L2362" s="220"/>
      <c r="M2362" s="23"/>
      <c r="N2362" s="213" t="s">
        <v>57</v>
      </c>
      <c r="O2362" s="214"/>
      <c r="P2362" s="215" t="s">
        <v>58</v>
      </c>
      <c r="Q2362" s="216"/>
      <c r="R2362" s="23"/>
      <c r="S2362" s="217" t="s">
        <v>59</v>
      </c>
      <c r="T2362" s="218"/>
      <c r="U2362" s="219" t="s">
        <v>60</v>
      </c>
      <c r="V2362" s="220"/>
      <c r="W2362" s="22"/>
      <c r="X2362" s="213" t="s">
        <v>61</v>
      </c>
      <c r="Y2362" s="214"/>
      <c r="Z2362" s="215" t="s">
        <v>62</v>
      </c>
      <c r="AA2362" s="216"/>
      <c r="AB2362" s="22"/>
      <c r="AC2362" s="217" t="s">
        <v>63</v>
      </c>
      <c r="AD2362" s="218"/>
      <c r="AE2362" s="219" t="s">
        <v>89</v>
      </c>
      <c r="AF2362" s="220"/>
      <c r="AG2362" s="22"/>
      <c r="AH2362" s="213" t="s">
        <v>64</v>
      </c>
      <c r="AI2362" s="214"/>
      <c r="AJ2362" s="215" t="s">
        <v>65</v>
      </c>
      <c r="AK2362" s="216"/>
      <c r="AL2362" s="22"/>
      <c r="AM2362" s="25" t="s">
        <v>2</v>
      </c>
      <c r="AO2362" s="132" t="s">
        <v>41</v>
      </c>
      <c r="AQ2362" s="32"/>
      <c r="AR2362" s="32"/>
      <c r="AS2362" s="32"/>
      <c r="AT2362" s="32"/>
    </row>
    <row r="2363" spans="2:46" ht="18.649999999999999" customHeight="1" thickTop="1" thickBot="1">
      <c r="B2363" s="36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9">
        <f t="shared" ref="L2363" si="10701">IF(0=(1-$J$9*$K$9*$B2363^2),10^14,$B2363*$K$9/(1-$J$9*$K$9*$B2363^2))</f>
        <v>-0.52277158123347833</v>
      </c>
      <c r="N2363" s="1">
        <f t="shared" ref="N2363" si="10702">D2363*I2363+F2363*I2366-E2363*J2363-G2363*J2366</f>
        <v>1</v>
      </c>
      <c r="O2363" s="9">
        <f t="shared" ref="O2363" si="10703">(D2363*J2363+E2363*I2363+F2363*J2366+G2363*I2366)</f>
        <v>0</v>
      </c>
      <c r="P2363" s="2">
        <f t="shared" ref="P2363" si="10704">D2363*K2363+F2363*K2366-E2363*L2363-G2363*L2366</f>
        <v>0</v>
      </c>
      <c r="Q2363" s="8">
        <f t="shared" ref="Q2363" si="10705">(D2363*L2363+E2363*K2363+F2363*L2366+G2363*K2366)</f>
        <v>-0.52277158123347833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10706">N2363*S2363+P2363*S2366-O2363*T2363-Q2363*T2366</f>
        <v>5.2735533313760703</v>
      </c>
      <c r="Y2363" s="9">
        <f t="shared" ref="Y2363" si="10707">(N2363*T2363+O2363*S2363+P2363*T2366+Q2363*S2366)</f>
        <v>0</v>
      </c>
      <c r="Z2363" s="2">
        <f t="shared" ref="Z2363" si="10708">N2363*U2363+P2363*U2366-O2363*V2363-Q2363*V2366</f>
        <v>0</v>
      </c>
      <c r="AA2363" s="8">
        <f t="shared" ref="AA2363" si="10709">(N2363*V2363+O2363*U2363+P2363*V2366+Q2363*U2366)</f>
        <v>-0.52277158123347833</v>
      </c>
      <c r="AB2363" s="22"/>
      <c r="AC2363" s="1">
        <v>1</v>
      </c>
      <c r="AD2363" s="9">
        <v>0</v>
      </c>
      <c r="AE2363" s="2">
        <v>0</v>
      </c>
      <c r="AF2363" s="9">
        <f t="shared" ref="AF2363" si="10710">$B2363*$AE$9</f>
        <v>5.4802644000000003</v>
      </c>
      <c r="AH2363" s="1">
        <f t="shared" ref="AH2363" si="10711">X2363*AC2363+Z2363*AC2366-Y2363*AD2363-AA2363*AD2366</f>
        <v>5.2735533313760703</v>
      </c>
      <c r="AI2363" s="9">
        <f t="shared" ref="AI2363" si="10712">(X2363*AD2363+Y2363*AC2363+Z2363*AD2366+AA2363*AC2366)</f>
        <v>0</v>
      </c>
      <c r="AJ2363" s="2">
        <f t="shared" ref="AJ2363" si="10713">X2363*AE2363+Z2363*AE2366-Y2363*AF2363-AA2363*AF2366</f>
        <v>0</v>
      </c>
      <c r="AK2363" s="8">
        <f t="shared" ref="AK2363" si="10714">(X2363*AF2363+Y2363*AE2363+Z2363*AF2366+AA2363*AE2366)</f>
        <v>28.377695002208206</v>
      </c>
      <c r="AM2363" s="26">
        <f t="shared" ref="AM2363" si="10715">20*LOG((2*$AH$9)/(($AH$9*AH2363+AJ2363+$AH$9*AH2366+AJ2366)^2+($AH$9*AI2363+AK2363+$AH$9*AI2366+AK2366)^2)^0.5)</f>
        <v>-37.941545502916263</v>
      </c>
      <c r="AO2363" s="133">
        <f t="shared" ref="AO2363" si="10716">((AI2363^2+AJ2363^2+AK2363^2+AL2363^2)/(AI2366^2+AJ2366^2+AK2366^2+AL2366^2))^0.5</f>
        <v>0.18292676776595734</v>
      </c>
      <c r="AP2363" s="13"/>
      <c r="AQ2363" s="32"/>
      <c r="AR2363" s="32"/>
      <c r="AS2363" s="32"/>
      <c r="AT2363" s="32"/>
    </row>
    <row r="2364" spans="2:46" ht="18.649999999999999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O2364" s="134"/>
      <c r="AP2364" s="33"/>
      <c r="AQ2364" s="32"/>
      <c r="AR2364" s="32"/>
      <c r="AS2364" s="32"/>
      <c r="AT2364" s="32"/>
    </row>
    <row r="2365" spans="2:46" ht="18.649999999999999" customHeight="1" thickBot="1">
      <c r="D2365" s="209" t="s">
        <v>66</v>
      </c>
      <c r="E2365" s="210"/>
      <c r="F2365" s="211" t="s">
        <v>67</v>
      </c>
      <c r="G2365" s="212"/>
      <c r="H2365" s="204"/>
      <c r="I2365" s="209" t="s">
        <v>68</v>
      </c>
      <c r="J2365" s="210"/>
      <c r="K2365" s="211" t="s">
        <v>69</v>
      </c>
      <c r="L2365" s="212"/>
      <c r="N2365" s="213" t="s">
        <v>70</v>
      </c>
      <c r="O2365" s="214"/>
      <c r="P2365" s="215" t="s">
        <v>71</v>
      </c>
      <c r="Q2365" s="216"/>
      <c r="S2365" s="209" t="s">
        <v>72</v>
      </c>
      <c r="T2365" s="210"/>
      <c r="U2365" s="211" t="s">
        <v>73</v>
      </c>
      <c r="V2365" s="212"/>
      <c r="W2365" s="22"/>
      <c r="X2365" s="213" t="s">
        <v>74</v>
      </c>
      <c r="Y2365" s="214"/>
      <c r="Z2365" s="215" t="s">
        <v>75</v>
      </c>
      <c r="AA2365" s="216"/>
      <c r="AB2365" s="22"/>
      <c r="AC2365" s="209" t="s">
        <v>76</v>
      </c>
      <c r="AD2365" s="210"/>
      <c r="AE2365" s="211" t="s">
        <v>77</v>
      </c>
      <c r="AF2365" s="212"/>
      <c r="AG2365" s="22"/>
      <c r="AH2365" s="213" t="s">
        <v>78</v>
      </c>
      <c r="AI2365" s="214"/>
      <c r="AJ2365" s="215" t="s">
        <v>79</v>
      </c>
      <c r="AK2365" s="216"/>
      <c r="AL2365" s="22"/>
      <c r="AM2365" s="44" t="s">
        <v>6</v>
      </c>
      <c r="AO2365" s="135" t="s">
        <v>42</v>
      </c>
      <c r="AP2365" s="33"/>
      <c r="AQ2365" s="32"/>
      <c r="AR2365" s="32"/>
      <c r="AS2365" s="32"/>
      <c r="AT2365" s="32"/>
    </row>
    <row r="2366" spans="2:46" ht="18.649999999999999" customHeight="1" thickTop="1" thickBot="1">
      <c r="D2366" s="1">
        <v>0</v>
      </c>
      <c r="E2366" s="8">
        <f t="shared" ref="E2366" si="10717">$E$9*$B2363</f>
        <v>3.8309596000000004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10718">D2366*I2363+F2366*I2366-E2366*J2363-G2366*J2366</f>
        <v>0</v>
      </c>
      <c r="O2366" s="9">
        <f t="shared" ref="O2366" si="10719">(D2366*J2363+E2366*I2363+F2366*J2366+G2366*I2366)</f>
        <v>3.8309596000000004</v>
      </c>
      <c r="P2366" s="2">
        <f t="shared" ref="P2366" si="10720">D2366*K2363+F2366*K2366-E2366*L2363-G2366*L2366</f>
        <v>3.0027168077335737</v>
      </c>
      <c r="Q2366" s="8">
        <f t="shared" ref="Q2366" si="10721">(D2366*L2363+E2366*K2363+F2366*L2366+G2366*K2366)</f>
        <v>0</v>
      </c>
      <c r="S2366" s="1">
        <v>0</v>
      </c>
      <c r="T2366" s="8">
        <f t="shared" ref="T2366" si="10722">$T$9*$B2363</f>
        <v>8.1748003999999987</v>
      </c>
      <c r="U2366" s="2">
        <v>1</v>
      </c>
      <c r="V2366" s="8">
        <v>0</v>
      </c>
      <c r="X2366" s="1">
        <f t="shared" ref="X2366" si="10723">N2366*S2363+P2366*S2366-O2366*T2363-Q2366*T2366</f>
        <v>0</v>
      </c>
      <c r="Y2366" s="9">
        <f t="shared" ref="Y2366" si="10724">(N2366*T2363+O2366*S2363+P2366*T2366+Q2366*S2366)</f>
        <v>28.377570160947137</v>
      </c>
      <c r="Z2366" s="2">
        <f t="shared" ref="Z2366" si="10725">N2366*U2363+P2366*U2366-O2366*V2363-Q2366*V2366</f>
        <v>3.0027168077335737</v>
      </c>
      <c r="AA2366" s="8">
        <f t="shared" ref="AA2366" si="10726">(N2366*V2363+O2366*U2363+P2366*V2366+Q2366*U2366)</f>
        <v>0</v>
      </c>
      <c r="AB2366" s="22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10727">X2366*AC2363+Z2366*AC2366-Y2366*AD2363-AA2366*AD2366</f>
        <v>0</v>
      </c>
      <c r="AI2366" s="9">
        <f t="shared" ref="AI2366" si="10728">(X2366*AD2363+Y2366*AC2363+Z2366*AD2366+AA2366*AC2366)</f>
        <v>28.377570160947137</v>
      </c>
      <c r="AJ2366" s="2">
        <f t="shared" ref="AJ2366" si="10729">X2366*AE2363+Z2366*AE2366-Y2366*AF2363-AA2366*AF2366</f>
        <v>-152.5138707038073</v>
      </c>
      <c r="AK2366" s="8">
        <f t="shared" ref="AK2366" si="10730">(X2366*AF2363+Y2366*AE2363+Z2366*AF2366+AA2366*AE2366)</f>
        <v>0</v>
      </c>
      <c r="AM2366" s="45">
        <f t="shared" ref="AM2366" si="10731">(180/PI())*ATAN(-1*(($AH$9*AJ2363+AL2363+$AH$9*AJ2366+AL2366)/($AH$9*AI2363+AK2363+$AH$9*AI2366+AK2366)))</f>
        <v>69.588164347094647</v>
      </c>
      <c r="AO2366" s="206">
        <f t="shared" ref="AO2366" si="10732">20*LOG(((($AH$9*AH2363+AJ2363-$AH$9*AH2366-AJ2366)^2+($AH$9*AI2363+AK2363-$AH$9*AI2366-AK2366)^2)/(($AH$9*AH2363+AJ2363+$AH$9*AH2366+AJ2366)^2+($AH$9*AI2363+AK2363+$AH$9*AI2366+AK2366)^2))^0.5)</f>
        <v>-6.9769344904683801E-4</v>
      </c>
      <c r="AP2366" s="33"/>
      <c r="AQ2366" s="32"/>
      <c r="AR2366" s="32"/>
      <c r="AS2366" s="32"/>
      <c r="AT2366" s="32"/>
    </row>
    <row r="2367" spans="2:46" ht="18.649999999999999" customHeight="1">
      <c r="AO2367" s="33"/>
      <c r="AP2367" s="33"/>
    </row>
    <row r="2368" spans="2:46" ht="18.649999999999999" customHeight="1" thickBot="1">
      <c r="D2368" s="22" t="s">
        <v>80</v>
      </c>
      <c r="E2368" s="22"/>
      <c r="F2368" s="22"/>
      <c r="G2368" s="22"/>
      <c r="H2368" s="22"/>
      <c r="I2368" s="22" t="s">
        <v>81</v>
      </c>
      <c r="J2368" s="22"/>
      <c r="K2368" s="22"/>
      <c r="L2368" s="22"/>
      <c r="M2368" s="23"/>
      <c r="N2368" s="23"/>
      <c r="O2368" s="24" t="s">
        <v>82</v>
      </c>
      <c r="P2368" s="23"/>
      <c r="Q2368" s="23"/>
      <c r="R2368" s="23"/>
      <c r="S2368" s="22"/>
      <c r="T2368" s="22" t="s">
        <v>83</v>
      </c>
      <c r="U2368" s="23"/>
      <c r="V2368" s="23"/>
      <c r="W2368" s="23"/>
      <c r="X2368" s="23"/>
      <c r="Y2368" s="24" t="s">
        <v>84</v>
      </c>
      <c r="Z2368" s="23"/>
      <c r="AA2368" s="23"/>
      <c r="AB2368" s="23"/>
      <c r="AC2368" s="24" t="s">
        <v>85</v>
      </c>
      <c r="AD2368" s="22"/>
      <c r="AE2368" s="22"/>
      <c r="AF2368" s="22"/>
      <c r="AG2368" s="22"/>
      <c r="AH2368" s="23"/>
      <c r="AI2368" s="24" t="s">
        <v>86</v>
      </c>
      <c r="AJ2368" s="23"/>
      <c r="AK2368" s="23"/>
      <c r="AL2368" s="22"/>
    </row>
    <row r="2369" spans="2:46" ht="18.649999999999999" customHeight="1" thickBot="1">
      <c r="B2369" s="11"/>
      <c r="D2369" s="217" t="s">
        <v>55</v>
      </c>
      <c r="E2369" s="218"/>
      <c r="F2369" s="219" t="s">
        <v>56</v>
      </c>
      <c r="G2369" s="220"/>
      <c r="H2369" s="204"/>
      <c r="I2369" s="217" t="s">
        <v>87</v>
      </c>
      <c r="J2369" s="218"/>
      <c r="K2369" s="219" t="s">
        <v>88</v>
      </c>
      <c r="L2369" s="220"/>
      <c r="M2369" s="23"/>
      <c r="N2369" s="213" t="s">
        <v>57</v>
      </c>
      <c r="O2369" s="214"/>
      <c r="P2369" s="215" t="s">
        <v>58</v>
      </c>
      <c r="Q2369" s="216"/>
      <c r="R2369" s="23"/>
      <c r="S2369" s="217" t="s">
        <v>59</v>
      </c>
      <c r="T2369" s="218"/>
      <c r="U2369" s="219" t="s">
        <v>60</v>
      </c>
      <c r="V2369" s="220"/>
      <c r="W2369" s="22"/>
      <c r="X2369" s="213" t="s">
        <v>61</v>
      </c>
      <c r="Y2369" s="214"/>
      <c r="Z2369" s="215" t="s">
        <v>62</v>
      </c>
      <c r="AA2369" s="216"/>
      <c r="AB2369" s="22"/>
      <c r="AC2369" s="217" t="s">
        <v>63</v>
      </c>
      <c r="AD2369" s="218"/>
      <c r="AE2369" s="219" t="s">
        <v>89</v>
      </c>
      <c r="AF2369" s="220"/>
      <c r="AG2369" s="22"/>
      <c r="AH2369" s="213" t="s">
        <v>64</v>
      </c>
      <c r="AI2369" s="214"/>
      <c r="AJ2369" s="215" t="s">
        <v>65</v>
      </c>
      <c r="AK2369" s="216"/>
      <c r="AL2369" s="22"/>
      <c r="AM2369" s="25" t="s">
        <v>2</v>
      </c>
      <c r="AO2369" s="132" t="s">
        <v>41</v>
      </c>
      <c r="AQ2369" s="32"/>
      <c r="AR2369" s="32"/>
      <c r="AS2369" s="32"/>
      <c r="AT2369" s="32"/>
    </row>
    <row r="2370" spans="2:46" ht="18.649999999999999" customHeight="1" thickTop="1" thickBot="1">
      <c r="B2370" s="36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9">
        <f t="shared" ref="L2370" si="10733">IF(0=(1-$J$9*$K$9*$B2370^2),10^14,$B2370*$K$9/(1-$J$9*$K$9*$B2370^2))</f>
        <v>-0.52098360862973958</v>
      </c>
      <c r="N2370" s="1">
        <f t="shared" ref="N2370" si="10734">D2370*I2370+F2370*I2373-E2370*J2370-G2370*J2373</f>
        <v>1</v>
      </c>
      <c r="O2370" s="9">
        <f t="shared" ref="O2370" si="10735">(D2370*J2370+E2370*I2370+F2370*J2373+G2370*I2373)</f>
        <v>0</v>
      </c>
      <c r="P2370" s="2">
        <f t="shared" ref="P2370" si="10736">D2370*K2370+F2370*K2373-E2370*L2370-G2370*L2373</f>
        <v>0</v>
      </c>
      <c r="Q2370" s="8">
        <f t="shared" ref="Q2370" si="10737">(D2370*L2370+E2370*K2370+F2370*L2373+G2370*K2373)</f>
        <v>-0.52098360862973958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10738">N2370*S2370+P2370*S2373-O2370*T2370-Q2370*T2373</f>
        <v>5.2715374175814356</v>
      </c>
      <c r="Y2370" s="9">
        <f t="shared" ref="Y2370" si="10739">(N2370*T2370+O2370*S2370+P2370*T2373+Q2370*S2373)</f>
        <v>0</v>
      </c>
      <c r="Z2370" s="2">
        <f t="shared" ref="Z2370" si="10740">N2370*U2370+P2370*U2373-O2370*V2370-Q2370*V2373</f>
        <v>0</v>
      </c>
      <c r="AA2370" s="8">
        <f t="shared" ref="AA2370" si="10741">(N2370*V2370+O2370*U2370+P2370*V2373+Q2370*U2373)</f>
        <v>-0.52098360862973958</v>
      </c>
      <c r="AB2370" s="22"/>
      <c r="AC2370" s="1">
        <v>1</v>
      </c>
      <c r="AD2370" s="9">
        <v>0</v>
      </c>
      <c r="AE2370" s="2">
        <v>0</v>
      </c>
      <c r="AF2370" s="9">
        <f t="shared" ref="AF2370" si="10742">$B2370*$AE$9</f>
        <v>5.4964782000000003</v>
      </c>
      <c r="AH2370" s="1">
        <f t="shared" ref="AH2370" si="10743">X2370*AC2370+Z2370*AC2373-Y2370*AD2370-AA2370*AD2373</f>
        <v>5.2715374175814356</v>
      </c>
      <c r="AI2370" s="9">
        <f t="shared" ref="AI2370" si="10744">(X2370*AD2370+Y2370*AC2370+Z2370*AD2373+AA2370*AC2373)</f>
        <v>0</v>
      </c>
      <c r="AJ2370" s="2">
        <f t="shared" ref="AJ2370" si="10745">X2370*AE2370+Z2370*AE2373-Y2370*AF2370-AA2370*AF2373</f>
        <v>0</v>
      </c>
      <c r="AK2370" s="8">
        <f t="shared" ref="AK2370" si="10746">(X2370*AF2370+Y2370*AE2370+Z2370*AF2373+AA2370*AE2373)</f>
        <v>28.453906887590922</v>
      </c>
      <c r="AM2370" s="26">
        <f t="shared" ref="AM2370" si="10747">20*LOG((2*$AH$9)/(($AH$9*AH2370+AJ2370+$AH$9*AH2373+AJ2373)^2+($AH$9*AI2370+AK2370+$AH$9*AI2373+AK2373)^2)^0.5)</f>
        <v>-37.989732310085003</v>
      </c>
      <c r="AO2370" s="133">
        <f t="shared" ref="AO2370" si="10748">((AI2370^2+AJ2370^2+AK2370^2+AL2370^2)/(AI2373^2+AJ2373^2+AK2373^2+AL2373^2))^0.5</f>
        <v>0.18238454339050869</v>
      </c>
      <c r="AP2370" s="13"/>
      <c r="AQ2370" s="32"/>
      <c r="AR2370" s="32"/>
      <c r="AS2370" s="32"/>
      <c r="AT2370" s="32"/>
    </row>
    <row r="2371" spans="2:46" ht="18.649999999999999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O2371" s="134"/>
      <c r="AP2371" s="33"/>
      <c r="AQ2371" s="32"/>
      <c r="AR2371" s="32"/>
      <c r="AS2371" s="32"/>
      <c r="AT2371" s="32"/>
    </row>
    <row r="2372" spans="2:46" ht="18.649999999999999" customHeight="1" thickBot="1">
      <c r="D2372" s="209" t="s">
        <v>66</v>
      </c>
      <c r="E2372" s="210"/>
      <c r="F2372" s="211" t="s">
        <v>67</v>
      </c>
      <c r="G2372" s="212"/>
      <c r="H2372" s="204"/>
      <c r="I2372" s="209" t="s">
        <v>68</v>
      </c>
      <c r="J2372" s="210"/>
      <c r="K2372" s="211" t="s">
        <v>69</v>
      </c>
      <c r="L2372" s="212"/>
      <c r="N2372" s="213" t="s">
        <v>70</v>
      </c>
      <c r="O2372" s="214"/>
      <c r="P2372" s="215" t="s">
        <v>71</v>
      </c>
      <c r="Q2372" s="216"/>
      <c r="S2372" s="209" t="s">
        <v>72</v>
      </c>
      <c r="T2372" s="210"/>
      <c r="U2372" s="211" t="s">
        <v>73</v>
      </c>
      <c r="V2372" s="212"/>
      <c r="W2372" s="22"/>
      <c r="X2372" s="213" t="s">
        <v>74</v>
      </c>
      <c r="Y2372" s="214"/>
      <c r="Z2372" s="215" t="s">
        <v>75</v>
      </c>
      <c r="AA2372" s="216"/>
      <c r="AB2372" s="22"/>
      <c r="AC2372" s="209" t="s">
        <v>76</v>
      </c>
      <c r="AD2372" s="210"/>
      <c r="AE2372" s="211" t="s">
        <v>77</v>
      </c>
      <c r="AF2372" s="212"/>
      <c r="AG2372" s="22"/>
      <c r="AH2372" s="213" t="s">
        <v>78</v>
      </c>
      <c r="AI2372" s="214"/>
      <c r="AJ2372" s="215" t="s">
        <v>79</v>
      </c>
      <c r="AK2372" s="216"/>
      <c r="AL2372" s="22"/>
      <c r="AM2372" s="44" t="s">
        <v>6</v>
      </c>
      <c r="AO2372" s="135" t="s">
        <v>42</v>
      </c>
      <c r="AP2372" s="33"/>
      <c r="AQ2372" s="32"/>
      <c r="AR2372" s="32"/>
      <c r="AS2372" s="32"/>
      <c r="AT2372" s="32"/>
    </row>
    <row r="2373" spans="2:46" ht="18.649999999999999" customHeight="1" thickTop="1" thickBot="1">
      <c r="D2373" s="1">
        <v>0</v>
      </c>
      <c r="E2373" s="8">
        <f t="shared" ref="E2373" si="10749">$E$9*$B2370</f>
        <v>3.8422938000000006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10750">D2373*I2370+F2373*I2373-E2373*J2370-G2373*J2373</f>
        <v>0</v>
      </c>
      <c r="O2373" s="9">
        <f t="shared" ref="O2373" si="10751">(D2373*J2370+E2373*I2370+F2373*J2373+G2373*I2373)</f>
        <v>3.8422938000000006</v>
      </c>
      <c r="P2373" s="2">
        <f t="shared" ref="P2373" si="10752">D2373*K2370+F2373*K2373-E2373*L2370-G2373*L2373</f>
        <v>3.0017720893396751</v>
      </c>
      <c r="Q2373" s="8">
        <f t="shared" ref="Q2373" si="10753">(D2373*L2370+E2373*K2370+F2373*L2373+G2373*K2373)</f>
        <v>0</v>
      </c>
      <c r="S2373" s="1">
        <v>0</v>
      </c>
      <c r="T2373" s="8">
        <f t="shared" ref="T2373" si="10754">$T$9*$B2370</f>
        <v>8.1989862000000002</v>
      </c>
      <c r="U2373" s="2">
        <v>1</v>
      </c>
      <c r="V2373" s="8">
        <v>0</v>
      </c>
      <c r="X2373" s="1">
        <f t="shared" ref="X2373" si="10755">N2373*S2370+P2373*S2373-O2373*T2370-Q2373*T2373</f>
        <v>0</v>
      </c>
      <c r="Y2373" s="9">
        <f t="shared" ref="Y2373" si="10756">(N2373*T2370+O2373*S2370+P2373*T2373+Q2373*S2373)</f>
        <v>28.453781736041165</v>
      </c>
      <c r="Z2373" s="2">
        <f t="shared" ref="Z2373" si="10757">N2373*U2370+P2373*U2373-O2373*V2370-Q2373*V2373</f>
        <v>3.0017720893396751</v>
      </c>
      <c r="AA2373" s="8">
        <f t="shared" ref="AA2373" si="10758">(N2373*V2370+O2373*U2370+P2373*V2373+Q2373*U2373)</f>
        <v>0</v>
      </c>
      <c r="AB2373" s="22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10759">X2373*AC2370+Z2373*AC2373-Y2373*AD2370-AA2373*AD2373</f>
        <v>0</v>
      </c>
      <c r="AI2373" s="9">
        <f t="shared" ref="AI2373" si="10760">(X2373*AD2370+Y2373*AC2370+Z2373*AD2373+AA2373*AC2373)</f>
        <v>28.453781736041165</v>
      </c>
      <c r="AJ2373" s="2">
        <f t="shared" ref="AJ2373" si="10761">X2373*AE2370+Z2373*AE2373-Y2373*AF2370-AA2373*AF2373</f>
        <v>-153.39381893036875</v>
      </c>
      <c r="AK2373" s="8">
        <f t="shared" ref="AK2373" si="10762">(X2373*AF2370+Y2373*AE2370+Z2373*AF2373+AA2373*AE2373)</f>
        <v>0</v>
      </c>
      <c r="AM2373" s="45">
        <f t="shared" ref="AM2373" si="10763">(180/PI())*ATAN(-1*(($AH$9*AJ2370+AL2370+$AH$9*AJ2373+AL2373)/($AH$9*AI2370+AK2370+$AH$9*AI2373+AK2373)))</f>
        <v>69.645611837975395</v>
      </c>
      <c r="AO2373" s="206">
        <f t="shared" ref="AO2373" si="10764">20*LOG(((($AH$9*AH2370+AJ2370-$AH$9*AH2373-AJ2373)^2+($AH$9*AI2370+AK2370-$AH$9*AI2373-AK2373)^2)/(($AH$9*AH2370+AJ2370+$AH$9*AH2373+AJ2373)^2+($AH$9*AI2370+AK2370+$AH$9*AI2373+AK2373)^2))^0.5)</f>
        <v>-6.8999442151480199E-4</v>
      </c>
      <c r="AP2373" s="33"/>
      <c r="AQ2373" s="32"/>
      <c r="AR2373" s="32"/>
      <c r="AS2373" s="32"/>
      <c r="AT2373" s="32"/>
    </row>
    <row r="2374" spans="2:46" ht="18.649999999999999" customHeight="1">
      <c r="AO2374" s="33"/>
      <c r="AP2374" s="33"/>
    </row>
    <row r="2375" spans="2:46" ht="18.649999999999999" customHeight="1" thickBot="1">
      <c r="D2375" s="22" t="s">
        <v>80</v>
      </c>
      <c r="E2375" s="22"/>
      <c r="F2375" s="22"/>
      <c r="G2375" s="22"/>
      <c r="H2375" s="22"/>
      <c r="I2375" s="22" t="s">
        <v>81</v>
      </c>
      <c r="J2375" s="22"/>
      <c r="K2375" s="22"/>
      <c r="L2375" s="22"/>
      <c r="M2375" s="23"/>
      <c r="N2375" s="23"/>
      <c r="O2375" s="24" t="s">
        <v>82</v>
      </c>
      <c r="P2375" s="23"/>
      <c r="Q2375" s="23"/>
      <c r="R2375" s="23"/>
      <c r="S2375" s="22"/>
      <c r="T2375" s="22" t="s">
        <v>83</v>
      </c>
      <c r="U2375" s="23"/>
      <c r="V2375" s="23"/>
      <c r="W2375" s="23"/>
      <c r="X2375" s="23"/>
      <c r="Y2375" s="24" t="s">
        <v>84</v>
      </c>
      <c r="Z2375" s="23"/>
      <c r="AA2375" s="23"/>
      <c r="AB2375" s="23"/>
      <c r="AC2375" s="24" t="s">
        <v>85</v>
      </c>
      <c r="AD2375" s="22"/>
      <c r="AE2375" s="22"/>
      <c r="AF2375" s="22"/>
      <c r="AG2375" s="22"/>
      <c r="AH2375" s="23"/>
      <c r="AI2375" s="24" t="s">
        <v>86</v>
      </c>
      <c r="AJ2375" s="23"/>
      <c r="AK2375" s="23"/>
      <c r="AL2375" s="22"/>
    </row>
    <row r="2376" spans="2:46" ht="18.649999999999999" customHeight="1" thickBot="1">
      <c r="B2376" s="11"/>
      <c r="D2376" s="217" t="s">
        <v>55</v>
      </c>
      <c r="E2376" s="218"/>
      <c r="F2376" s="219" t="s">
        <v>56</v>
      </c>
      <c r="G2376" s="220"/>
      <c r="H2376" s="204"/>
      <c r="I2376" s="217" t="s">
        <v>87</v>
      </c>
      <c r="J2376" s="218"/>
      <c r="K2376" s="219" t="s">
        <v>88</v>
      </c>
      <c r="L2376" s="220"/>
      <c r="M2376" s="23"/>
      <c r="N2376" s="213" t="s">
        <v>57</v>
      </c>
      <c r="O2376" s="214"/>
      <c r="P2376" s="215" t="s">
        <v>58</v>
      </c>
      <c r="Q2376" s="216"/>
      <c r="R2376" s="23"/>
      <c r="S2376" s="217" t="s">
        <v>59</v>
      </c>
      <c r="T2376" s="218"/>
      <c r="U2376" s="219" t="s">
        <v>60</v>
      </c>
      <c r="V2376" s="220"/>
      <c r="W2376" s="22"/>
      <c r="X2376" s="213" t="s">
        <v>61</v>
      </c>
      <c r="Y2376" s="214"/>
      <c r="Z2376" s="215" t="s">
        <v>62</v>
      </c>
      <c r="AA2376" s="216"/>
      <c r="AB2376" s="22"/>
      <c r="AC2376" s="217" t="s">
        <v>63</v>
      </c>
      <c r="AD2376" s="218"/>
      <c r="AE2376" s="219" t="s">
        <v>89</v>
      </c>
      <c r="AF2376" s="220"/>
      <c r="AG2376" s="22"/>
      <c r="AH2376" s="213" t="s">
        <v>64</v>
      </c>
      <c r="AI2376" s="214"/>
      <c r="AJ2376" s="215" t="s">
        <v>65</v>
      </c>
      <c r="AK2376" s="216"/>
      <c r="AL2376" s="22"/>
      <c r="AM2376" s="25" t="s">
        <v>2</v>
      </c>
      <c r="AO2376" s="132" t="s">
        <v>41</v>
      </c>
      <c r="AQ2376" s="32"/>
      <c r="AR2376" s="32"/>
      <c r="AS2376" s="32"/>
      <c r="AT2376" s="32"/>
    </row>
    <row r="2377" spans="2:46" ht="18.649999999999999" customHeight="1" thickTop="1" thickBot="1">
      <c r="B2377" s="36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9">
        <f t="shared" ref="L2377" si="10765">IF(0=(1-$J$9*$K$9*$B2377^2),10^14,$B2377*$K$9/(1-$J$9*$K$9*$B2377^2))</f>
        <v>-0.51920854155057605</v>
      </c>
      <c r="N2377" s="1">
        <f t="shared" ref="N2377" si="10766">D2377*I2377+F2377*I2380-E2377*J2377-G2377*J2380</f>
        <v>1</v>
      </c>
      <c r="O2377" s="9">
        <f t="shared" ref="O2377" si="10767">(D2377*J2377+E2377*I2377+F2377*J2380+G2377*I2380)</f>
        <v>0</v>
      </c>
      <c r="P2377" s="2">
        <f t="shared" ref="P2377" si="10768">D2377*K2377+F2377*K2380-E2377*L2377-G2377*L2380</f>
        <v>0</v>
      </c>
      <c r="Q2377" s="8">
        <f t="shared" ref="Q2377" si="10769">(D2377*L2377+E2377*K2377+F2377*L2380+G2377*K2380)</f>
        <v>-0.51920854155057605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10770">N2377*S2377+P2377*S2380-O2377*T2377-Q2377*T2380</f>
        <v>5.2695411410395332</v>
      </c>
      <c r="Y2377" s="9">
        <f t="shared" ref="Y2377" si="10771">(N2377*T2377+O2377*S2377+P2377*T2380+Q2377*S2380)</f>
        <v>0</v>
      </c>
      <c r="Z2377" s="2">
        <f t="shared" ref="Z2377" si="10772">N2377*U2377+P2377*U2380-O2377*V2377-Q2377*V2380</f>
        <v>0</v>
      </c>
      <c r="AA2377" s="8">
        <f t="shared" ref="AA2377" si="10773">(N2377*V2377+O2377*U2377+P2377*V2380+Q2377*U2380)</f>
        <v>-0.51920854155057605</v>
      </c>
      <c r="AB2377" s="22"/>
      <c r="AC2377" s="1">
        <v>1</v>
      </c>
      <c r="AD2377" s="9">
        <v>0</v>
      </c>
      <c r="AE2377" s="2">
        <v>0</v>
      </c>
      <c r="AF2377" s="9">
        <f t="shared" ref="AF2377" si="10774">$B2377*$AE$9</f>
        <v>5.5126920000000004</v>
      </c>
      <c r="AH2377" s="1">
        <f t="shared" ref="AH2377" si="10775">X2377*AC2377+Z2377*AC2380-Y2377*AD2377-AA2377*AD2380</f>
        <v>5.2695411410395332</v>
      </c>
      <c r="AI2377" s="9">
        <f t="shared" ref="AI2377" si="10776">(X2377*AD2377+Y2377*AC2377+Z2377*AD2380+AA2377*AC2380)</f>
        <v>0</v>
      </c>
      <c r="AJ2377" s="2">
        <f t="shared" ref="AJ2377" si="10777">X2377*AE2377+Z2377*AE2380-Y2377*AF2377-AA2377*AF2380</f>
        <v>0</v>
      </c>
      <c r="AK2377" s="8">
        <f t="shared" ref="AK2377" si="10778">(X2377*AF2377+Y2377*AE2377+Z2377*AF2380+AA2377*AE2380)</f>
        <v>28.530148750328934</v>
      </c>
      <c r="AM2377" s="26">
        <f t="shared" ref="AM2377" si="10779">20*LOG((2*$AH$9)/(($AH$9*AH2377+AJ2377+$AH$9*AH2380+AJ2380)^2+($AH$9*AI2377+AK2377+$AH$9*AI2380+AK2380)^2)^0.5)</f>
        <v>-38.037797394267471</v>
      </c>
      <c r="AO2377" s="133">
        <f t="shared" ref="AO2377" si="10780">((AI2377^2+AJ2377^2+AK2377^2+AL2377^2)/(AI2380^2+AJ2380^2+AK2380^2+AL2380^2))^0.5</f>
        <v>0.18184553107419069</v>
      </c>
      <c r="AP2377" s="13"/>
      <c r="AQ2377" s="32"/>
      <c r="AR2377" s="32"/>
      <c r="AS2377" s="32"/>
      <c r="AT2377" s="32"/>
    </row>
    <row r="2378" spans="2:46" ht="18.649999999999999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O2378" s="134"/>
      <c r="AP2378" s="33"/>
      <c r="AQ2378" s="32"/>
      <c r="AR2378" s="32"/>
      <c r="AS2378" s="32"/>
      <c r="AT2378" s="32"/>
    </row>
    <row r="2379" spans="2:46" ht="18.649999999999999" customHeight="1" thickBot="1">
      <c r="D2379" s="209" t="s">
        <v>66</v>
      </c>
      <c r="E2379" s="210"/>
      <c r="F2379" s="211" t="s">
        <v>67</v>
      </c>
      <c r="G2379" s="212"/>
      <c r="H2379" s="204"/>
      <c r="I2379" s="209" t="s">
        <v>68</v>
      </c>
      <c r="J2379" s="210"/>
      <c r="K2379" s="211" t="s">
        <v>69</v>
      </c>
      <c r="L2379" s="212"/>
      <c r="N2379" s="213" t="s">
        <v>70</v>
      </c>
      <c r="O2379" s="214"/>
      <c r="P2379" s="215" t="s">
        <v>71</v>
      </c>
      <c r="Q2379" s="216"/>
      <c r="S2379" s="209" t="s">
        <v>72</v>
      </c>
      <c r="T2379" s="210"/>
      <c r="U2379" s="211" t="s">
        <v>73</v>
      </c>
      <c r="V2379" s="212"/>
      <c r="W2379" s="22"/>
      <c r="X2379" s="213" t="s">
        <v>74</v>
      </c>
      <c r="Y2379" s="214"/>
      <c r="Z2379" s="215" t="s">
        <v>75</v>
      </c>
      <c r="AA2379" s="216"/>
      <c r="AB2379" s="22"/>
      <c r="AC2379" s="209" t="s">
        <v>76</v>
      </c>
      <c r="AD2379" s="210"/>
      <c r="AE2379" s="211" t="s">
        <v>77</v>
      </c>
      <c r="AF2379" s="212"/>
      <c r="AG2379" s="22"/>
      <c r="AH2379" s="213" t="s">
        <v>78</v>
      </c>
      <c r="AI2379" s="214"/>
      <c r="AJ2379" s="215" t="s">
        <v>79</v>
      </c>
      <c r="AK2379" s="216"/>
      <c r="AL2379" s="22"/>
      <c r="AM2379" s="44" t="s">
        <v>6</v>
      </c>
      <c r="AO2379" s="135" t="s">
        <v>42</v>
      </c>
      <c r="AP2379" s="33"/>
      <c r="AQ2379" s="32"/>
      <c r="AR2379" s="32"/>
      <c r="AS2379" s="32"/>
      <c r="AT2379" s="32"/>
    </row>
    <row r="2380" spans="2:46" ht="18.649999999999999" customHeight="1" thickTop="1" thickBot="1">
      <c r="D2380" s="1">
        <v>0</v>
      </c>
      <c r="E2380" s="8">
        <f t="shared" ref="E2380" si="10781">$E$9*$B2377</f>
        <v>3.8536280000000001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10782">D2380*I2377+F2380*I2380-E2380*J2377-G2380*J2380</f>
        <v>0</v>
      </c>
      <c r="O2380" s="9">
        <f t="shared" ref="O2380" si="10783">(D2380*J2377+E2380*I2377+F2380*J2380+G2380*I2380)</f>
        <v>3.8536280000000001</v>
      </c>
      <c r="P2380" s="2">
        <f t="shared" ref="P2380" si="10784">D2380*K2377+F2380*K2380-E2380*L2377-G2380*L2380</f>
        <v>3.0008365735584634</v>
      </c>
      <c r="Q2380" s="8">
        <f t="shared" ref="Q2380" si="10785">(D2380*L2377+E2380*K2377+F2380*L2380+G2380*K2380)</f>
        <v>0</v>
      </c>
      <c r="S2380" s="1">
        <v>0</v>
      </c>
      <c r="T2380" s="8">
        <f t="shared" ref="T2380" si="10786">$T$9*$B2377</f>
        <v>8.2231719999999999</v>
      </c>
      <c r="U2380" s="2">
        <v>1</v>
      </c>
      <c r="V2380" s="8">
        <v>0</v>
      </c>
      <c r="X2380" s="1">
        <f t="shared" ref="X2380" si="10787">N2380*S2377+P2380*S2380-O2380*T2377-Q2380*T2380</f>
        <v>0</v>
      </c>
      <c r="Y2380" s="9">
        <f t="shared" ref="Y2380" si="10788">(N2380*T2377+O2380*S2377+P2380*T2380+Q2380*S2380)</f>
        <v>28.530023288261898</v>
      </c>
      <c r="Z2380" s="2">
        <f t="shared" ref="Z2380" si="10789">N2380*U2377+P2380*U2380-O2380*V2377-Q2380*V2380</f>
        <v>3.0008365735584634</v>
      </c>
      <c r="AA2380" s="8">
        <f t="shared" ref="AA2380" si="10790">(N2380*V2377+O2380*U2377+P2380*V2380+Q2380*U2380)</f>
        <v>0</v>
      </c>
      <c r="AB2380" s="22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10791">X2380*AC2377+Z2380*AC2380-Y2380*AD2377-AA2380*AD2380</f>
        <v>0</v>
      </c>
      <c r="AI2380" s="9">
        <f t="shared" ref="AI2380" si="10792">(X2380*AD2377+Y2380*AC2377+Z2380*AD2380+AA2380*AC2380)</f>
        <v>28.530023288261898</v>
      </c>
      <c r="AJ2380" s="2">
        <f t="shared" ref="AJ2380" si="10793">X2380*AE2377+Z2380*AE2380-Y2380*AF2377-AA2380*AF2380</f>
        <v>-154.27639456745661</v>
      </c>
      <c r="AK2380" s="8">
        <f t="shared" ref="AK2380" si="10794">(X2380*AF2377+Y2380*AE2377+Z2380*AF2380+AA2380*AE2380)</f>
        <v>0</v>
      </c>
      <c r="AM2380" s="45">
        <f t="shared" ref="AM2380" si="10795">(180/PI())*ATAN(-1*(($AH$9*AJ2377+AL2377+$AH$9*AJ2380+AL2380)/($AH$9*AI2377+AK2377+$AH$9*AI2380+AK2380)))</f>
        <v>69.702743918432986</v>
      </c>
      <c r="AO2380" s="206">
        <f t="shared" ref="AO2380" si="10796">20*LOG(((($AH$9*AH2377+AJ2377-$AH$9*AH2380-AJ2380)^2+($AH$9*AI2377+AK2377-$AH$9*AI2380-AK2380)^2)/(($AH$9*AH2377+AJ2377+$AH$9*AH2380+AJ2380)^2+($AH$9*AI2377+AK2377+$AH$9*AI2380+AK2380)^2))^0.5)</f>
        <v>-6.8239948657116605E-4</v>
      </c>
      <c r="AP2380" s="33"/>
      <c r="AQ2380" s="32"/>
      <c r="AR2380" s="32"/>
      <c r="AS2380" s="32"/>
      <c r="AT2380" s="32"/>
    </row>
    <row r="2381" spans="2:46" ht="18.649999999999999" customHeight="1">
      <c r="AO2381" s="33"/>
      <c r="AP2381" s="33"/>
    </row>
    <row r="2382" spans="2:46" ht="18.649999999999999" customHeight="1" thickBot="1">
      <c r="D2382" s="22" t="s">
        <v>80</v>
      </c>
      <c r="E2382" s="22"/>
      <c r="F2382" s="22"/>
      <c r="G2382" s="22"/>
      <c r="H2382" s="22"/>
      <c r="I2382" s="22" t="s">
        <v>81</v>
      </c>
      <c r="J2382" s="22"/>
      <c r="K2382" s="22"/>
      <c r="L2382" s="22"/>
      <c r="M2382" s="23"/>
      <c r="N2382" s="23"/>
      <c r="O2382" s="24" t="s">
        <v>82</v>
      </c>
      <c r="P2382" s="23"/>
      <c r="Q2382" s="23"/>
      <c r="R2382" s="23"/>
      <c r="S2382" s="22"/>
      <c r="T2382" s="22" t="s">
        <v>83</v>
      </c>
      <c r="U2382" s="23"/>
      <c r="V2382" s="23"/>
      <c r="W2382" s="23"/>
      <c r="X2382" s="23"/>
      <c r="Y2382" s="24" t="s">
        <v>84</v>
      </c>
      <c r="Z2382" s="23"/>
      <c r="AA2382" s="23"/>
      <c r="AB2382" s="23"/>
      <c r="AC2382" s="24" t="s">
        <v>85</v>
      </c>
      <c r="AD2382" s="22"/>
      <c r="AE2382" s="22"/>
      <c r="AF2382" s="22"/>
      <c r="AG2382" s="22"/>
      <c r="AH2382" s="23"/>
      <c r="AI2382" s="24" t="s">
        <v>86</v>
      </c>
      <c r="AJ2382" s="23"/>
      <c r="AK2382" s="23"/>
      <c r="AL2382" s="22"/>
    </row>
    <row r="2383" spans="2:46" ht="18.649999999999999" customHeight="1" thickBot="1">
      <c r="B2383" s="11"/>
      <c r="D2383" s="217" t="s">
        <v>55</v>
      </c>
      <c r="E2383" s="218"/>
      <c r="F2383" s="219" t="s">
        <v>56</v>
      </c>
      <c r="G2383" s="220"/>
      <c r="H2383" s="204"/>
      <c r="I2383" s="217" t="s">
        <v>87</v>
      </c>
      <c r="J2383" s="218"/>
      <c r="K2383" s="219" t="s">
        <v>88</v>
      </c>
      <c r="L2383" s="220"/>
      <c r="M2383" s="23"/>
      <c r="N2383" s="213" t="s">
        <v>57</v>
      </c>
      <c r="O2383" s="214"/>
      <c r="P2383" s="215" t="s">
        <v>58</v>
      </c>
      <c r="Q2383" s="216"/>
      <c r="R2383" s="23"/>
      <c r="S2383" s="217" t="s">
        <v>59</v>
      </c>
      <c r="T2383" s="218"/>
      <c r="U2383" s="219" t="s">
        <v>60</v>
      </c>
      <c r="V2383" s="220"/>
      <c r="W2383" s="22"/>
      <c r="X2383" s="213" t="s">
        <v>61</v>
      </c>
      <c r="Y2383" s="214"/>
      <c r="Z2383" s="215" t="s">
        <v>62</v>
      </c>
      <c r="AA2383" s="216"/>
      <c r="AB2383" s="22"/>
      <c r="AC2383" s="217" t="s">
        <v>63</v>
      </c>
      <c r="AD2383" s="218"/>
      <c r="AE2383" s="219" t="s">
        <v>89</v>
      </c>
      <c r="AF2383" s="220"/>
      <c r="AG2383" s="22"/>
      <c r="AH2383" s="213" t="s">
        <v>64</v>
      </c>
      <c r="AI2383" s="214"/>
      <c r="AJ2383" s="215" t="s">
        <v>65</v>
      </c>
      <c r="AK2383" s="216"/>
      <c r="AL2383" s="22"/>
      <c r="AM2383" s="25" t="s">
        <v>2</v>
      </c>
      <c r="AO2383" s="132" t="s">
        <v>41</v>
      </c>
      <c r="AQ2383" s="32"/>
      <c r="AR2383" s="32"/>
      <c r="AS2383" s="32"/>
      <c r="AT2383" s="32"/>
    </row>
    <row r="2384" spans="2:46" ht="18.649999999999999" customHeight="1" thickTop="1" thickBot="1">
      <c r="B2384" s="36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9">
        <f t="shared" ref="L2384" si="10797">IF(0=(1-$J$9*$K$9*$B2384^2),10^14,$B2384*$K$9/(1-$J$9*$K$9*$B2384^2))</f>
        <v>-0.51744623493973807</v>
      </c>
      <c r="N2384" s="1">
        <f t="shared" ref="N2384" si="10798">D2384*I2384+F2384*I2387-E2384*J2384-G2384*J2387</f>
        <v>1</v>
      </c>
      <c r="O2384" s="9">
        <f t="shared" ref="O2384" si="10799">(D2384*J2384+E2384*I2384+F2384*J2387+G2384*I2387)</f>
        <v>0</v>
      </c>
      <c r="P2384" s="2">
        <f t="shared" ref="P2384" si="10800">D2384*K2384+F2384*K2387-E2384*L2384-G2384*L2387</f>
        <v>0</v>
      </c>
      <c r="Q2384" s="8">
        <f t="shared" ref="Q2384" si="10801">(D2384*L2384+E2384*K2384+F2384*L2387+G2384*K2387)</f>
        <v>-0.51744623493973807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10802">N2384*S2384+P2384*S2387-O2384*T2384-Q2384*T2387</f>
        <v>5.2675642418108808</v>
      </c>
      <c r="Y2384" s="9">
        <f t="shared" ref="Y2384" si="10803">(N2384*T2384+O2384*S2384+P2384*T2387+Q2384*S2387)</f>
        <v>0</v>
      </c>
      <c r="Z2384" s="2">
        <f t="shared" ref="Z2384" si="10804">N2384*U2384+P2384*U2387-O2384*V2384-Q2384*V2387</f>
        <v>0</v>
      </c>
      <c r="AA2384" s="8">
        <f t="shared" ref="AA2384" si="10805">(N2384*V2384+O2384*U2384+P2384*V2387+Q2384*U2387)</f>
        <v>-0.51744623493973807</v>
      </c>
      <c r="AB2384" s="22"/>
      <c r="AC2384" s="1">
        <v>1</v>
      </c>
      <c r="AD2384" s="9">
        <v>0</v>
      </c>
      <c r="AE2384" s="2">
        <v>0</v>
      </c>
      <c r="AF2384" s="9">
        <f t="shared" ref="AF2384" si="10806">$B2384*$AE$9</f>
        <v>5.5289058000000004</v>
      </c>
      <c r="AH2384" s="1">
        <f t="shared" ref="AH2384" si="10807">X2384*AC2384+Z2384*AC2387-Y2384*AD2384-AA2384*AD2387</f>
        <v>5.2675642418108808</v>
      </c>
      <c r="AI2384" s="9">
        <f t="shared" ref="AI2384" si="10808">(X2384*AD2384+Y2384*AC2384+Z2384*AD2387+AA2384*AC2387)</f>
        <v>0</v>
      </c>
      <c r="AJ2384" s="2">
        <f t="shared" ref="AJ2384" si="10809">X2384*AE2384+Z2384*AE2387-Y2384*AF2384-AA2384*AF2387</f>
        <v>0</v>
      </c>
      <c r="AK2384" s="8">
        <f t="shared" ref="AK2384" si="10810">(X2384*AF2384+Y2384*AE2384+Z2384*AF2387+AA2384*AE2387)</f>
        <v>28.606420253481048</v>
      </c>
      <c r="AM2384" s="26">
        <f t="shared" ref="AM2384" si="10811">20*LOG((2*$AH$9)/(($AH$9*AH2384+AJ2384+$AH$9*AH2387+AJ2387)^2+($AH$9*AI2384+AK2384+$AH$9*AI2387+AK2387)^2)^0.5)</f>
        <v>-38.085741270127414</v>
      </c>
      <c r="AO2384" s="133">
        <f t="shared" ref="AO2384" si="10812">((AI2384^2+AJ2384^2+AK2384^2+AL2384^2)/(AI2387^2+AJ2387^2+AK2387^2+AL2387^2))^0.5</f>
        <v>0.181309702302349</v>
      </c>
      <c r="AP2384" s="13"/>
      <c r="AQ2384" s="32"/>
      <c r="AR2384" s="32"/>
      <c r="AS2384" s="32"/>
      <c r="AT2384" s="32"/>
    </row>
    <row r="2385" spans="2:46" ht="18.649999999999999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O2385" s="134"/>
      <c r="AP2385" s="33"/>
      <c r="AQ2385" s="32"/>
      <c r="AR2385" s="32"/>
      <c r="AS2385" s="32"/>
      <c r="AT2385" s="32"/>
    </row>
    <row r="2386" spans="2:46" ht="18.649999999999999" customHeight="1" thickBot="1">
      <c r="D2386" s="209" t="s">
        <v>66</v>
      </c>
      <c r="E2386" s="210"/>
      <c r="F2386" s="211" t="s">
        <v>67</v>
      </c>
      <c r="G2386" s="212"/>
      <c r="H2386" s="204"/>
      <c r="I2386" s="209" t="s">
        <v>68</v>
      </c>
      <c r="J2386" s="210"/>
      <c r="K2386" s="211" t="s">
        <v>69</v>
      </c>
      <c r="L2386" s="212"/>
      <c r="N2386" s="213" t="s">
        <v>70</v>
      </c>
      <c r="O2386" s="214"/>
      <c r="P2386" s="215" t="s">
        <v>71</v>
      </c>
      <c r="Q2386" s="216"/>
      <c r="S2386" s="209" t="s">
        <v>72</v>
      </c>
      <c r="T2386" s="210"/>
      <c r="U2386" s="211" t="s">
        <v>73</v>
      </c>
      <c r="V2386" s="212"/>
      <c r="W2386" s="22"/>
      <c r="X2386" s="213" t="s">
        <v>74</v>
      </c>
      <c r="Y2386" s="214"/>
      <c r="Z2386" s="215" t="s">
        <v>75</v>
      </c>
      <c r="AA2386" s="216"/>
      <c r="AB2386" s="22"/>
      <c r="AC2386" s="209" t="s">
        <v>76</v>
      </c>
      <c r="AD2386" s="210"/>
      <c r="AE2386" s="211" t="s">
        <v>77</v>
      </c>
      <c r="AF2386" s="212"/>
      <c r="AG2386" s="22"/>
      <c r="AH2386" s="213" t="s">
        <v>78</v>
      </c>
      <c r="AI2386" s="214"/>
      <c r="AJ2386" s="215" t="s">
        <v>79</v>
      </c>
      <c r="AK2386" s="216"/>
      <c r="AL2386" s="22"/>
      <c r="AM2386" s="44" t="s">
        <v>6</v>
      </c>
      <c r="AO2386" s="135" t="s">
        <v>42</v>
      </c>
      <c r="AP2386" s="33"/>
      <c r="AQ2386" s="32"/>
      <c r="AR2386" s="32"/>
      <c r="AS2386" s="32"/>
      <c r="AT2386" s="32"/>
    </row>
    <row r="2387" spans="2:46" ht="18.649999999999999" customHeight="1" thickTop="1" thickBot="1">
      <c r="D2387" s="1">
        <v>0</v>
      </c>
      <c r="E2387" s="8">
        <f t="shared" ref="E2387" si="10813">$E$9*$B2384</f>
        <v>3.8649622000000003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10814">D2387*I2384+F2387*I2387-E2387*J2384-G2387*J2387</f>
        <v>0</v>
      </c>
      <c r="O2387" s="9">
        <f t="shared" ref="O2387" si="10815">(D2387*J2384+E2387*I2384+F2387*J2387+G2387*I2387)</f>
        <v>3.8649622000000003</v>
      </c>
      <c r="P2387" s="2">
        <f t="shared" ref="P2387" si="10816">D2387*K2384+F2387*K2387-E2387*L2384-G2387*L2387</f>
        <v>2.9999101385744069</v>
      </c>
      <c r="Q2387" s="8">
        <f t="shared" ref="Q2387" si="10817">(D2387*L2384+E2387*K2384+F2387*L2387+G2387*K2387)</f>
        <v>0</v>
      </c>
      <c r="S2387" s="1">
        <v>0</v>
      </c>
      <c r="T2387" s="8">
        <f t="shared" ref="T2387" si="10818">$T$9*$B2384</f>
        <v>8.2473577999999996</v>
      </c>
      <c r="U2387" s="2">
        <v>1</v>
      </c>
      <c r="V2387" s="8">
        <v>0</v>
      </c>
      <c r="X2387" s="1">
        <f t="shared" ref="X2387" si="10819">N2387*S2384+P2387*S2387-O2387*T2384-Q2387*T2387</f>
        <v>0</v>
      </c>
      <c r="Y2387" s="9">
        <f t="shared" ref="Y2387" si="10820">(N2387*T2384+O2387*S2384+P2387*T2387+Q2387*S2387)</f>
        <v>28.606294480670716</v>
      </c>
      <c r="Z2387" s="2">
        <f t="shared" ref="Z2387" si="10821">N2387*U2384+P2387*U2387-O2387*V2384-Q2387*V2387</f>
        <v>2.9999101385744069</v>
      </c>
      <c r="AA2387" s="8">
        <f t="shared" ref="AA2387" si="10822">(N2387*V2384+O2387*U2384+P2387*V2387+Q2387*U2387)</f>
        <v>0</v>
      </c>
      <c r="AB2387" s="22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10823">X2387*AC2384+Z2387*AC2387-Y2387*AD2384-AA2387*AD2387</f>
        <v>0</v>
      </c>
      <c r="AI2387" s="9">
        <f t="shared" ref="AI2387" si="10824">(X2387*AD2384+Y2387*AC2384+Z2387*AD2387+AA2387*AC2387)</f>
        <v>28.606294480670716</v>
      </c>
      <c r="AJ2387" s="2">
        <f t="shared" ref="AJ2387" si="10825">X2387*AE2384+Z2387*AE2387-Y2387*AF2384-AA2387*AF2387</f>
        <v>-155.1615973321139</v>
      </c>
      <c r="AK2387" s="8">
        <f t="shared" ref="AK2387" si="10826">(X2387*AF2384+Y2387*AE2384+Z2387*AF2387+AA2387*AE2387)</f>
        <v>0</v>
      </c>
      <c r="AM2387" s="45">
        <f t="shared" ref="AM2387" si="10827">(180/PI())*ATAN(-1*(($AH$9*AJ2384+AL2384+$AH$9*AJ2387+AL2387)/($AH$9*AI2384+AK2384+$AH$9*AI2387+AK2387)))</f>
        <v>69.759563124307533</v>
      </c>
      <c r="AO2387" s="206">
        <f t="shared" ref="AO2387" si="10828">20*LOG(((($AH$9*AH2384+AJ2384-$AH$9*AH2387-AJ2387)^2+($AH$9*AI2384+AK2384-$AH$9*AI2387-AK2387)^2)/(($AH$9*AH2384+AJ2384+$AH$9*AH2387+AJ2387)^2+($AH$9*AI2384+AK2384+$AH$9*AI2387+AK2387)^2))^0.5)</f>
        <v>-6.7490699474919845E-4</v>
      </c>
      <c r="AP2387" s="33"/>
      <c r="AQ2387" s="32"/>
      <c r="AR2387" s="32"/>
      <c r="AS2387" s="32"/>
      <c r="AT2387" s="32"/>
    </row>
    <row r="2388" spans="2:46" ht="18.649999999999999" customHeight="1">
      <c r="AO2388" s="33"/>
      <c r="AP2388" s="33"/>
    </row>
    <row r="2389" spans="2:46" ht="18.649999999999999" customHeight="1" thickBot="1">
      <c r="D2389" s="22" t="s">
        <v>80</v>
      </c>
      <c r="E2389" s="22"/>
      <c r="F2389" s="22"/>
      <c r="G2389" s="22"/>
      <c r="H2389" s="22"/>
      <c r="I2389" s="22" t="s">
        <v>81</v>
      </c>
      <c r="J2389" s="22"/>
      <c r="K2389" s="22"/>
      <c r="L2389" s="22"/>
      <c r="M2389" s="23"/>
      <c r="N2389" s="23"/>
      <c r="O2389" s="24" t="s">
        <v>82</v>
      </c>
      <c r="P2389" s="23"/>
      <c r="Q2389" s="23"/>
      <c r="R2389" s="23"/>
      <c r="S2389" s="22"/>
      <c r="T2389" s="22" t="s">
        <v>83</v>
      </c>
      <c r="U2389" s="23"/>
      <c r="V2389" s="23"/>
      <c r="W2389" s="23"/>
      <c r="X2389" s="23"/>
      <c r="Y2389" s="24" t="s">
        <v>84</v>
      </c>
      <c r="Z2389" s="23"/>
      <c r="AA2389" s="23"/>
      <c r="AB2389" s="23"/>
      <c r="AC2389" s="24" t="s">
        <v>85</v>
      </c>
      <c r="AD2389" s="22"/>
      <c r="AE2389" s="22"/>
      <c r="AF2389" s="22"/>
      <c r="AG2389" s="22"/>
      <c r="AH2389" s="23"/>
      <c r="AI2389" s="24" t="s">
        <v>86</v>
      </c>
      <c r="AJ2389" s="23"/>
      <c r="AK2389" s="23"/>
      <c r="AL2389" s="22"/>
    </row>
    <row r="2390" spans="2:46" ht="18.649999999999999" customHeight="1" thickBot="1">
      <c r="B2390" s="11"/>
      <c r="D2390" s="217" t="s">
        <v>55</v>
      </c>
      <c r="E2390" s="218"/>
      <c r="F2390" s="219" t="s">
        <v>56</v>
      </c>
      <c r="G2390" s="220"/>
      <c r="H2390" s="204"/>
      <c r="I2390" s="217" t="s">
        <v>87</v>
      </c>
      <c r="J2390" s="218"/>
      <c r="K2390" s="219" t="s">
        <v>88</v>
      </c>
      <c r="L2390" s="220"/>
      <c r="M2390" s="23"/>
      <c r="N2390" s="213" t="s">
        <v>57</v>
      </c>
      <c r="O2390" s="214"/>
      <c r="P2390" s="215" t="s">
        <v>58</v>
      </c>
      <c r="Q2390" s="216"/>
      <c r="R2390" s="23"/>
      <c r="S2390" s="217" t="s">
        <v>59</v>
      </c>
      <c r="T2390" s="218"/>
      <c r="U2390" s="219" t="s">
        <v>60</v>
      </c>
      <c r="V2390" s="220"/>
      <c r="W2390" s="22"/>
      <c r="X2390" s="213" t="s">
        <v>61</v>
      </c>
      <c r="Y2390" s="214"/>
      <c r="Z2390" s="215" t="s">
        <v>62</v>
      </c>
      <c r="AA2390" s="216"/>
      <c r="AB2390" s="22"/>
      <c r="AC2390" s="217" t="s">
        <v>63</v>
      </c>
      <c r="AD2390" s="218"/>
      <c r="AE2390" s="219" t="s">
        <v>89</v>
      </c>
      <c r="AF2390" s="220"/>
      <c r="AG2390" s="22"/>
      <c r="AH2390" s="213" t="s">
        <v>64</v>
      </c>
      <c r="AI2390" s="214"/>
      <c r="AJ2390" s="215" t="s">
        <v>65</v>
      </c>
      <c r="AK2390" s="216"/>
      <c r="AL2390" s="22"/>
      <c r="AM2390" s="25" t="s">
        <v>2</v>
      </c>
      <c r="AO2390" s="132" t="s">
        <v>41</v>
      </c>
      <c r="AQ2390" s="32"/>
      <c r="AR2390" s="32"/>
      <c r="AS2390" s="32"/>
      <c r="AT2390" s="32"/>
    </row>
    <row r="2391" spans="2:46" ht="18.649999999999999" customHeight="1" thickTop="1" thickBot="1">
      <c r="B2391" s="36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9">
        <f t="shared" ref="L2391" si="10829">IF(0=(1-$J$9*$K$9*$B2391^2),10^14,$B2391*$K$9/(1-$J$9*$K$9*$B2391^2))</f>
        <v>-0.51569654596630909</v>
      </c>
      <c r="N2391" s="1">
        <f t="shared" ref="N2391" si="10830">D2391*I2391+F2391*I2394-E2391*J2391-G2391*J2394</f>
        <v>1</v>
      </c>
      <c r="O2391" s="9">
        <f t="shared" ref="O2391" si="10831">(D2391*J2391+E2391*I2391+F2391*J2394+G2391*I2394)</f>
        <v>0</v>
      </c>
      <c r="P2391" s="2">
        <f t="shared" ref="P2391" si="10832">D2391*K2391+F2391*K2394-E2391*L2391-G2391*L2394</f>
        <v>0</v>
      </c>
      <c r="Q2391" s="8">
        <f t="shared" ref="Q2391" si="10833">(D2391*L2391+E2391*K2391+F2391*L2394+G2391*K2394)</f>
        <v>-0.51569654596630909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10834">N2391*S2391+P2391*S2394-O2391*T2391-Q2391*T2394</f>
        <v>5.2656064643297293</v>
      </c>
      <c r="Y2391" s="9">
        <f t="shared" ref="Y2391" si="10835">(N2391*T2391+O2391*S2391+P2391*T2394+Q2391*S2394)</f>
        <v>0</v>
      </c>
      <c r="Z2391" s="2">
        <f t="shared" ref="Z2391" si="10836">N2391*U2391+P2391*U2394-O2391*V2391-Q2391*V2394</f>
        <v>0</v>
      </c>
      <c r="AA2391" s="8">
        <f t="shared" ref="AA2391" si="10837">(N2391*V2391+O2391*U2391+P2391*V2394+Q2391*U2394)</f>
        <v>-0.51569654596630909</v>
      </c>
      <c r="AB2391" s="22"/>
      <c r="AC2391" s="1">
        <v>1</v>
      </c>
      <c r="AD2391" s="9">
        <v>0</v>
      </c>
      <c r="AE2391" s="2">
        <v>0</v>
      </c>
      <c r="AF2391" s="9">
        <f t="shared" ref="AF2391" si="10838">$B2391*$AE$9</f>
        <v>5.5451195999999996</v>
      </c>
      <c r="AH2391" s="1">
        <f t="shared" ref="AH2391" si="10839">X2391*AC2391+Z2391*AC2394-Y2391*AD2391-AA2391*AD2394</f>
        <v>5.2656064643297293</v>
      </c>
      <c r="AI2391" s="9">
        <f t="shared" ref="AI2391" si="10840">(X2391*AD2391+Y2391*AC2391+Z2391*AD2394+AA2391*AC2394)</f>
        <v>0</v>
      </c>
      <c r="AJ2391" s="2">
        <f t="shared" ref="AJ2391" si="10841">X2391*AE2391+Z2391*AE2394-Y2391*AF2391-AA2391*AF2394</f>
        <v>0</v>
      </c>
      <c r="AK2391" s="8">
        <f t="shared" ref="AK2391" si="10842">(X2391*AF2391+Y2391*AE2391+Z2391*AF2394+AA2391*AE2394)</f>
        <v>28.682721065275171</v>
      </c>
      <c r="AM2391" s="26">
        <f t="shared" ref="AM2391" si="10843">20*LOG((2*$AH$9)/(($AH$9*AH2391+AJ2391+$AH$9*AH2394+AJ2394)^2+($AH$9*AI2391+AK2391+$AH$9*AI2394+AK2394)^2)^0.5)</f>
        <v>-38.133564450507841</v>
      </c>
      <c r="AO2391" s="133">
        <f t="shared" ref="AO2391" si="10844">((AI2391^2+AJ2391^2+AK2391^2+AL2391^2)/(AI2394^2+AJ2394^2+AK2394^2+AL2394^2))^0.5</f>
        <v>0.18077702889745148</v>
      </c>
      <c r="AP2391" s="13"/>
      <c r="AQ2391" s="32"/>
      <c r="AR2391" s="32"/>
      <c r="AS2391" s="32"/>
      <c r="AT2391" s="32"/>
    </row>
    <row r="2392" spans="2:46" ht="18.649999999999999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O2392" s="134"/>
      <c r="AP2392" s="33"/>
      <c r="AQ2392" s="32"/>
      <c r="AR2392" s="32"/>
      <c r="AS2392" s="32"/>
      <c r="AT2392" s="32"/>
    </row>
    <row r="2393" spans="2:46" ht="18.649999999999999" customHeight="1" thickBot="1">
      <c r="D2393" s="209" t="s">
        <v>66</v>
      </c>
      <c r="E2393" s="210"/>
      <c r="F2393" s="211" t="s">
        <v>67</v>
      </c>
      <c r="G2393" s="212"/>
      <c r="H2393" s="204"/>
      <c r="I2393" s="209" t="s">
        <v>68</v>
      </c>
      <c r="J2393" s="210"/>
      <c r="K2393" s="211" t="s">
        <v>69</v>
      </c>
      <c r="L2393" s="212"/>
      <c r="N2393" s="213" t="s">
        <v>70</v>
      </c>
      <c r="O2393" s="214"/>
      <c r="P2393" s="215" t="s">
        <v>71</v>
      </c>
      <c r="Q2393" s="216"/>
      <c r="S2393" s="209" t="s">
        <v>72</v>
      </c>
      <c r="T2393" s="210"/>
      <c r="U2393" s="211" t="s">
        <v>73</v>
      </c>
      <c r="V2393" s="212"/>
      <c r="W2393" s="22"/>
      <c r="X2393" s="213" t="s">
        <v>74</v>
      </c>
      <c r="Y2393" s="214"/>
      <c r="Z2393" s="215" t="s">
        <v>75</v>
      </c>
      <c r="AA2393" s="216"/>
      <c r="AB2393" s="22"/>
      <c r="AC2393" s="209" t="s">
        <v>76</v>
      </c>
      <c r="AD2393" s="210"/>
      <c r="AE2393" s="211" t="s">
        <v>77</v>
      </c>
      <c r="AF2393" s="212"/>
      <c r="AG2393" s="22"/>
      <c r="AH2393" s="213" t="s">
        <v>78</v>
      </c>
      <c r="AI2393" s="214"/>
      <c r="AJ2393" s="215" t="s">
        <v>79</v>
      </c>
      <c r="AK2393" s="216"/>
      <c r="AL2393" s="22"/>
      <c r="AM2393" s="44" t="s">
        <v>6</v>
      </c>
      <c r="AO2393" s="135" t="s">
        <v>42</v>
      </c>
      <c r="AP2393" s="33"/>
      <c r="AQ2393" s="32"/>
      <c r="AR2393" s="32"/>
      <c r="AS2393" s="32"/>
      <c r="AT2393" s="32"/>
    </row>
    <row r="2394" spans="2:46" ht="18.649999999999999" customHeight="1" thickTop="1" thickBot="1">
      <c r="D2394" s="1">
        <v>0</v>
      </c>
      <c r="E2394" s="8">
        <f t="shared" ref="E2394" si="10845">$E$9*$B2391</f>
        <v>3.8762964000000002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10846">D2394*I2391+F2394*I2394-E2394*J2391-G2394*J2394</f>
        <v>0</v>
      </c>
      <c r="O2394" s="9">
        <f t="shared" ref="O2394" si="10847">(D2394*J2391+E2394*I2391+F2394*J2394+G2394*I2394)</f>
        <v>3.8762964000000002</v>
      </c>
      <c r="P2394" s="2">
        <f t="shared" ref="P2394" si="10848">D2394*K2391+F2394*K2394-E2394*L2391-G2394*L2394</f>
        <v>2.9989926646216385</v>
      </c>
      <c r="Q2394" s="8">
        <f t="shared" ref="Q2394" si="10849">(D2394*L2391+E2394*K2391+F2394*L2394+G2394*K2394)</f>
        <v>0</v>
      </c>
      <c r="S2394" s="1">
        <v>0</v>
      </c>
      <c r="T2394" s="8">
        <f t="shared" ref="T2394" si="10850">$T$9*$B2391</f>
        <v>8.2715435999999993</v>
      </c>
      <c r="U2394" s="2">
        <v>1</v>
      </c>
      <c r="V2394" s="8">
        <v>0</v>
      </c>
      <c r="X2394" s="1">
        <f t="shared" ref="X2394" si="10851">N2394*S2391+P2394*S2394-O2394*T2391-Q2394*T2394</f>
        <v>0</v>
      </c>
      <c r="Y2394" s="9">
        <f t="shared" ref="Y2394" si="10852">(N2394*T2391+O2394*S2391+P2394*T2394+Q2394*S2394)</f>
        <v>28.68259498149806</v>
      </c>
      <c r="Z2394" s="2">
        <f t="shared" ref="Z2394" si="10853">N2394*U2391+P2394*U2394-O2394*V2391-Q2394*V2394</f>
        <v>2.9989926646216385</v>
      </c>
      <c r="AA2394" s="8">
        <f t="shared" ref="AA2394" si="10854">(N2394*V2391+O2394*U2391+P2394*V2394+Q2394*U2394)</f>
        <v>0</v>
      </c>
      <c r="AB2394" s="22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10855">X2394*AC2391+Z2394*AC2394-Y2394*AD2391-AA2394*AD2394</f>
        <v>0</v>
      </c>
      <c r="AI2394" s="9">
        <f t="shared" ref="AI2394" si="10856">(X2394*AD2391+Y2394*AC2391+Z2394*AD2394+AA2394*AC2394)</f>
        <v>28.68259498149806</v>
      </c>
      <c r="AJ2394" s="2">
        <f t="shared" ref="AJ2394" si="10857">X2394*AE2391+Z2394*AE2394-Y2394*AF2391-AA2394*AF2394</f>
        <v>-156.04942694614491</v>
      </c>
      <c r="AK2394" s="8">
        <f t="shared" ref="AK2394" si="10858">(X2394*AF2391+Y2394*AE2391+Z2394*AF2394+AA2394*AE2394)</f>
        <v>0</v>
      </c>
      <c r="AM2394" s="45">
        <f t="shared" ref="AM2394" si="10859">(180/PI())*ATAN(-1*(($AH$9*AJ2391+AL2391+$AH$9*AJ2394+AL2394)/($AH$9*AI2391+AK2391+$AH$9*AI2394+AK2394)))</f>
        <v>69.816071964876599</v>
      </c>
      <c r="AO2394" s="206">
        <f t="shared" ref="AO2394" si="10860">20*LOG(((($AH$9*AH2391+AJ2391-$AH$9*AH2394-AJ2394)^2+($AH$9*AI2391+AK2391-$AH$9*AI2394-AK2394)^2)/(($AH$9*AH2391+AJ2391+$AH$9*AH2394+AJ2394)^2+($AH$9*AI2391+AK2391+$AH$9*AI2394+AK2394)^2))^0.5)</f>
        <v>-6.67515326208295E-4</v>
      </c>
      <c r="AP2394" s="33"/>
      <c r="AQ2394" s="32"/>
      <c r="AR2394" s="32"/>
      <c r="AS2394" s="32"/>
      <c r="AT2394" s="32"/>
    </row>
    <row r="2395" spans="2:46" ht="18.649999999999999" customHeight="1">
      <c r="AO2395" s="33"/>
      <c r="AP2395" s="33"/>
    </row>
    <row r="2396" spans="2:46" ht="18.649999999999999" customHeight="1" thickBot="1">
      <c r="D2396" s="22" t="s">
        <v>80</v>
      </c>
      <c r="E2396" s="22"/>
      <c r="F2396" s="22"/>
      <c r="G2396" s="22"/>
      <c r="H2396" s="22"/>
      <c r="I2396" s="22" t="s">
        <v>81</v>
      </c>
      <c r="J2396" s="22"/>
      <c r="K2396" s="22"/>
      <c r="L2396" s="22"/>
      <c r="M2396" s="23"/>
      <c r="N2396" s="23"/>
      <c r="O2396" s="24" t="s">
        <v>82</v>
      </c>
      <c r="P2396" s="23"/>
      <c r="Q2396" s="23"/>
      <c r="R2396" s="23"/>
      <c r="S2396" s="22"/>
      <c r="T2396" s="22" t="s">
        <v>83</v>
      </c>
      <c r="U2396" s="23"/>
      <c r="V2396" s="23"/>
      <c r="W2396" s="23"/>
      <c r="X2396" s="23"/>
      <c r="Y2396" s="24" t="s">
        <v>84</v>
      </c>
      <c r="Z2396" s="23"/>
      <c r="AA2396" s="23"/>
      <c r="AB2396" s="23"/>
      <c r="AC2396" s="24" t="s">
        <v>85</v>
      </c>
      <c r="AD2396" s="22"/>
      <c r="AE2396" s="22"/>
      <c r="AF2396" s="22"/>
      <c r="AG2396" s="22"/>
      <c r="AH2396" s="23"/>
      <c r="AI2396" s="24" t="s">
        <v>86</v>
      </c>
      <c r="AJ2396" s="23"/>
      <c r="AK2396" s="23"/>
      <c r="AL2396" s="22"/>
    </row>
    <row r="2397" spans="2:46" ht="18.649999999999999" customHeight="1" thickBot="1">
      <c r="B2397" s="11"/>
      <c r="D2397" s="217" t="s">
        <v>55</v>
      </c>
      <c r="E2397" s="218"/>
      <c r="F2397" s="219" t="s">
        <v>56</v>
      </c>
      <c r="G2397" s="220"/>
      <c r="H2397" s="204"/>
      <c r="I2397" s="217" t="s">
        <v>87</v>
      </c>
      <c r="J2397" s="218"/>
      <c r="K2397" s="219" t="s">
        <v>88</v>
      </c>
      <c r="L2397" s="220"/>
      <c r="M2397" s="23"/>
      <c r="N2397" s="213" t="s">
        <v>57</v>
      </c>
      <c r="O2397" s="214"/>
      <c r="P2397" s="215" t="s">
        <v>58</v>
      </c>
      <c r="Q2397" s="216"/>
      <c r="R2397" s="23"/>
      <c r="S2397" s="217" t="s">
        <v>59</v>
      </c>
      <c r="T2397" s="218"/>
      <c r="U2397" s="219" t="s">
        <v>60</v>
      </c>
      <c r="V2397" s="220"/>
      <c r="W2397" s="22"/>
      <c r="X2397" s="213" t="s">
        <v>61</v>
      </c>
      <c r="Y2397" s="214"/>
      <c r="Z2397" s="215" t="s">
        <v>62</v>
      </c>
      <c r="AA2397" s="216"/>
      <c r="AB2397" s="22"/>
      <c r="AC2397" s="217" t="s">
        <v>63</v>
      </c>
      <c r="AD2397" s="218"/>
      <c r="AE2397" s="219" t="s">
        <v>89</v>
      </c>
      <c r="AF2397" s="220"/>
      <c r="AG2397" s="22"/>
      <c r="AH2397" s="213" t="s">
        <v>64</v>
      </c>
      <c r="AI2397" s="214"/>
      <c r="AJ2397" s="215" t="s">
        <v>65</v>
      </c>
      <c r="AK2397" s="216"/>
      <c r="AL2397" s="22"/>
      <c r="AM2397" s="25" t="s">
        <v>2</v>
      </c>
      <c r="AO2397" s="132" t="s">
        <v>41</v>
      </c>
      <c r="AQ2397" s="32"/>
      <c r="AR2397" s="32"/>
      <c r="AS2397" s="32"/>
      <c r="AT2397" s="32"/>
    </row>
    <row r="2398" spans="2:46" ht="18.649999999999999" customHeight="1" thickTop="1" thickBot="1">
      <c r="B2398" s="36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9">
        <f t="shared" ref="L2398" si="10861">IF(0=(1-$J$9*$K$9*$B2398^2),10^14,$B2398*$K$9/(1-$J$9*$K$9*$B2398^2))</f>
        <v>-0.51395933398146421</v>
      </c>
      <c r="N2398" s="1">
        <f t="shared" ref="N2398" si="10862">D2398*I2398+F2398*I2401-E2398*J2398-G2398*J2401</f>
        <v>1</v>
      </c>
      <c r="O2398" s="9">
        <f t="shared" ref="O2398" si="10863">(D2398*J2398+E2398*I2398+F2398*J2401+G2398*I2401)</f>
        <v>0</v>
      </c>
      <c r="P2398" s="2">
        <f t="shared" ref="P2398" si="10864">D2398*K2398+F2398*K2401-E2398*L2398-G2398*L2401</f>
        <v>0</v>
      </c>
      <c r="Q2398" s="8">
        <f t="shared" ref="Q2398" si="10865">(D2398*L2398+E2398*K2398+F2398*L2401+G2398*K2401)</f>
        <v>-0.51395933398146421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10866">N2398*S2398+P2398*S2401-O2398*T2398-Q2398*T2401</f>
        <v>5.2636675573144522</v>
      </c>
      <c r="Y2398" s="9">
        <f t="shared" ref="Y2398" si="10867">(N2398*T2398+O2398*S2398+P2398*T2401+Q2398*S2401)</f>
        <v>0</v>
      </c>
      <c r="Z2398" s="2">
        <f t="shared" ref="Z2398" si="10868">N2398*U2398+P2398*U2401-O2398*V2398-Q2398*V2401</f>
        <v>0</v>
      </c>
      <c r="AA2398" s="8">
        <f t="shared" ref="AA2398" si="10869">(N2398*V2398+O2398*U2398+P2398*V2401+Q2398*U2401)</f>
        <v>-0.51395933398146421</v>
      </c>
      <c r="AB2398" s="22"/>
      <c r="AC2398" s="1">
        <v>1</v>
      </c>
      <c r="AD2398" s="9">
        <v>0</v>
      </c>
      <c r="AE2398" s="2">
        <v>0</v>
      </c>
      <c r="AF2398" s="9">
        <f t="shared" ref="AF2398" si="10870">$B2398*$AE$9</f>
        <v>5.5613334000000005</v>
      </c>
      <c r="AH2398" s="1">
        <f t="shared" ref="AH2398" si="10871">X2398*AC2398+Z2398*AC2401-Y2398*AD2398-AA2398*AD2401</f>
        <v>5.2636675573144522</v>
      </c>
      <c r="AI2398" s="9">
        <f t="shared" ref="AI2398" si="10872">(X2398*AD2398+Y2398*AC2398+Z2398*AD2401+AA2398*AC2401)</f>
        <v>0</v>
      </c>
      <c r="AJ2398" s="2">
        <f t="shared" ref="AJ2398" si="10873">X2398*AE2398+Z2398*AE2401-Y2398*AF2398-AA2398*AF2401</f>
        <v>0</v>
      </c>
      <c r="AK2398" s="8">
        <f t="shared" ref="AK2398" si="10874">(X2398*AF2398+Y2398*AE2398+Z2398*AF2401+AA2398*AE2401)</f>
        <v>28.759050859007814</v>
      </c>
      <c r="AM2398" s="26">
        <f t="shared" ref="AM2398" si="10875">20*LOG((2*$AH$9)/(($AH$9*AH2398+AJ2398+$AH$9*AH2401+AJ2401)^2+($AH$9*AI2398+AK2398+$AH$9*AI2401+AK2401)^2)^0.5)</f>
        <v>-38.181267446406004</v>
      </c>
      <c r="AO2398" s="133">
        <f t="shared" ref="AO2398" si="10876">((AI2398^2+AJ2398^2+AK2398^2+AL2398^2)/(AI2401^2+AJ2401^2+AK2401^2+AL2401^2))^0.5</f>
        <v>0.18024748301411311</v>
      </c>
      <c r="AP2398" s="13"/>
      <c r="AQ2398" s="32"/>
      <c r="AR2398" s="32"/>
      <c r="AS2398" s="32"/>
      <c r="AT2398" s="32"/>
    </row>
    <row r="2399" spans="2:46" ht="18.649999999999999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O2399" s="134"/>
      <c r="AP2399" s="33"/>
      <c r="AQ2399" s="32"/>
      <c r="AR2399" s="32"/>
      <c r="AS2399" s="32"/>
      <c r="AT2399" s="32"/>
    </row>
    <row r="2400" spans="2:46" ht="18.649999999999999" customHeight="1" thickBot="1">
      <c r="D2400" s="209" t="s">
        <v>66</v>
      </c>
      <c r="E2400" s="210"/>
      <c r="F2400" s="211" t="s">
        <v>67</v>
      </c>
      <c r="G2400" s="212"/>
      <c r="H2400" s="204"/>
      <c r="I2400" s="209" t="s">
        <v>68</v>
      </c>
      <c r="J2400" s="210"/>
      <c r="K2400" s="211" t="s">
        <v>69</v>
      </c>
      <c r="L2400" s="212"/>
      <c r="N2400" s="213" t="s">
        <v>70</v>
      </c>
      <c r="O2400" s="214"/>
      <c r="P2400" s="215" t="s">
        <v>71</v>
      </c>
      <c r="Q2400" s="216"/>
      <c r="S2400" s="209" t="s">
        <v>72</v>
      </c>
      <c r="T2400" s="210"/>
      <c r="U2400" s="211" t="s">
        <v>73</v>
      </c>
      <c r="V2400" s="212"/>
      <c r="W2400" s="22"/>
      <c r="X2400" s="213" t="s">
        <v>74</v>
      </c>
      <c r="Y2400" s="214"/>
      <c r="Z2400" s="215" t="s">
        <v>75</v>
      </c>
      <c r="AA2400" s="216"/>
      <c r="AB2400" s="22"/>
      <c r="AC2400" s="209" t="s">
        <v>76</v>
      </c>
      <c r="AD2400" s="210"/>
      <c r="AE2400" s="211" t="s">
        <v>77</v>
      </c>
      <c r="AF2400" s="212"/>
      <c r="AG2400" s="22"/>
      <c r="AH2400" s="213" t="s">
        <v>78</v>
      </c>
      <c r="AI2400" s="214"/>
      <c r="AJ2400" s="215" t="s">
        <v>79</v>
      </c>
      <c r="AK2400" s="216"/>
      <c r="AL2400" s="22"/>
      <c r="AM2400" s="44" t="s">
        <v>6</v>
      </c>
      <c r="AO2400" s="135" t="s">
        <v>42</v>
      </c>
      <c r="AP2400" s="33"/>
      <c r="AQ2400" s="32"/>
      <c r="AR2400" s="32"/>
      <c r="AS2400" s="32"/>
      <c r="AT2400" s="32"/>
    </row>
    <row r="2401" spans="2:46" ht="18.649999999999999" customHeight="1" thickTop="1" thickBot="1">
      <c r="D2401" s="1">
        <v>0</v>
      </c>
      <c r="E2401" s="8">
        <f t="shared" ref="E2401" si="10877">$E$9*$B2398</f>
        <v>3.8876306000000005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10878">D2401*I2398+F2401*I2401-E2401*J2398-G2401*J2401</f>
        <v>0</v>
      </c>
      <c r="O2401" s="9">
        <f t="shared" ref="O2401" si="10879">(D2401*J2398+E2401*I2398+F2401*J2401+G2401*I2401)</f>
        <v>3.8876306000000005</v>
      </c>
      <c r="P2401" s="2">
        <f t="shared" ref="P2401" si="10880">D2401*K2398+F2401*K2401-E2401*L2398-G2401*L2401</f>
        <v>2.9980840339419603</v>
      </c>
      <c r="Q2401" s="8">
        <f t="shared" ref="Q2401" si="10881">(D2401*L2398+E2401*K2398+F2401*L2401+G2401*K2401)</f>
        <v>0</v>
      </c>
      <c r="S2401" s="1">
        <v>0</v>
      </c>
      <c r="T2401" s="8">
        <f t="shared" ref="T2401" si="10882">$T$9*$B2398</f>
        <v>8.2957294000000008</v>
      </c>
      <c r="U2401" s="2">
        <v>1</v>
      </c>
      <c r="V2401" s="8">
        <v>0</v>
      </c>
      <c r="X2401" s="1">
        <f t="shared" ref="X2401" si="10883">N2401*S2398+P2401*S2401-O2401*T2398-Q2401*T2401</f>
        <v>0</v>
      </c>
      <c r="Y2401" s="9">
        <f t="shared" ref="Y2401" si="10884">(N2401*T2398+O2401*S2398+P2401*T2401+Q2401*S2401)</f>
        <v>28.758924464042924</v>
      </c>
      <c r="Z2401" s="2">
        <f t="shared" ref="Z2401" si="10885">N2401*U2398+P2401*U2401-O2401*V2398-Q2401*V2401</f>
        <v>2.9980840339419603</v>
      </c>
      <c r="AA2401" s="8">
        <f t="shared" ref="AA2401" si="10886">(N2401*V2398+O2401*U2398+P2401*V2401+Q2401*U2401)</f>
        <v>0</v>
      </c>
      <c r="AB2401" s="22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10887">X2401*AC2398+Z2401*AC2401-Y2401*AD2398-AA2401*AD2401</f>
        <v>0</v>
      </c>
      <c r="AI2401" s="9">
        <f t="shared" ref="AI2401" si="10888">(X2401*AD2398+Y2401*AC2398+Z2401*AD2401+AA2401*AC2401)</f>
        <v>28.758924464042924</v>
      </c>
      <c r="AJ2401" s="2">
        <f t="shared" ref="AJ2401" si="10889">X2401*AE2398+Z2401*AE2401-Y2401*AF2398-AA2401*AF2401</f>
        <v>-156.93988313601707</v>
      </c>
      <c r="AK2401" s="8">
        <f t="shared" ref="AK2401" si="10890">(X2401*AF2398+Y2401*AE2398+Z2401*AF2401+AA2401*AE2401)</f>
        <v>0</v>
      </c>
      <c r="AM2401" s="45">
        <f t="shared" ref="AM2401" si="10891">(180/PI())*ATAN(-1*(($AH$9*AJ2398+AL2398+$AH$9*AJ2401+AL2401)/($AH$9*AI2398+AK2398+$AH$9*AI2401+AK2401)))</f>
        <v>69.872272923195524</v>
      </c>
      <c r="AO2401" s="206">
        <f t="shared" ref="AO2401" si="10892">20*LOG(((($AH$9*AH2398+AJ2398-$AH$9*AH2401-AJ2401)^2+($AH$9*AI2398+AK2398-$AH$9*AI2401-AK2401)^2)/(($AH$9*AH2398+AJ2398+$AH$9*AH2401+AJ2401)^2+($AH$9*AI2398+AK2398+$AH$9*AI2401+AK2401)^2))^0.5)</f>
        <v>-6.6022289014248416E-4</v>
      </c>
      <c r="AP2401" s="33"/>
      <c r="AQ2401" s="32"/>
      <c r="AR2401" s="32"/>
      <c r="AS2401" s="32"/>
      <c r="AT2401" s="32"/>
    </row>
    <row r="2402" spans="2:46" ht="18.649999999999999" customHeight="1">
      <c r="AO2402" s="33"/>
      <c r="AP2402" s="33"/>
    </row>
    <row r="2403" spans="2:46" ht="18.649999999999999" customHeight="1" thickBot="1">
      <c r="D2403" s="22" t="s">
        <v>80</v>
      </c>
      <c r="E2403" s="22"/>
      <c r="F2403" s="22"/>
      <c r="G2403" s="22"/>
      <c r="H2403" s="22"/>
      <c r="I2403" s="22" t="s">
        <v>81</v>
      </c>
      <c r="J2403" s="22"/>
      <c r="K2403" s="22"/>
      <c r="L2403" s="22"/>
      <c r="M2403" s="23"/>
      <c r="N2403" s="23"/>
      <c r="O2403" s="24" t="s">
        <v>82</v>
      </c>
      <c r="P2403" s="23"/>
      <c r="Q2403" s="23"/>
      <c r="R2403" s="23"/>
      <c r="S2403" s="22"/>
      <c r="T2403" s="22" t="s">
        <v>83</v>
      </c>
      <c r="U2403" s="23"/>
      <c r="V2403" s="23"/>
      <c r="W2403" s="23"/>
      <c r="X2403" s="23"/>
      <c r="Y2403" s="24" t="s">
        <v>84</v>
      </c>
      <c r="Z2403" s="23"/>
      <c r="AA2403" s="23"/>
      <c r="AB2403" s="23"/>
      <c r="AC2403" s="24" t="s">
        <v>85</v>
      </c>
      <c r="AD2403" s="22"/>
      <c r="AE2403" s="22"/>
      <c r="AF2403" s="22"/>
      <c r="AG2403" s="22"/>
      <c r="AH2403" s="23"/>
      <c r="AI2403" s="24" t="s">
        <v>86</v>
      </c>
      <c r="AJ2403" s="23"/>
      <c r="AK2403" s="23"/>
      <c r="AL2403" s="22"/>
    </row>
    <row r="2404" spans="2:46" ht="18.649999999999999" customHeight="1" thickBot="1">
      <c r="B2404" s="11"/>
      <c r="D2404" s="217" t="s">
        <v>55</v>
      </c>
      <c r="E2404" s="218"/>
      <c r="F2404" s="219" t="s">
        <v>56</v>
      </c>
      <c r="G2404" s="220"/>
      <c r="H2404" s="204"/>
      <c r="I2404" s="217" t="s">
        <v>87</v>
      </c>
      <c r="J2404" s="218"/>
      <c r="K2404" s="219" t="s">
        <v>88</v>
      </c>
      <c r="L2404" s="220"/>
      <c r="M2404" s="23"/>
      <c r="N2404" s="213" t="s">
        <v>57</v>
      </c>
      <c r="O2404" s="214"/>
      <c r="P2404" s="215" t="s">
        <v>58</v>
      </c>
      <c r="Q2404" s="216"/>
      <c r="R2404" s="23"/>
      <c r="S2404" s="217" t="s">
        <v>59</v>
      </c>
      <c r="T2404" s="218"/>
      <c r="U2404" s="219" t="s">
        <v>60</v>
      </c>
      <c r="V2404" s="220"/>
      <c r="W2404" s="22"/>
      <c r="X2404" s="213" t="s">
        <v>61</v>
      </c>
      <c r="Y2404" s="214"/>
      <c r="Z2404" s="215" t="s">
        <v>62</v>
      </c>
      <c r="AA2404" s="216"/>
      <c r="AB2404" s="22"/>
      <c r="AC2404" s="217" t="s">
        <v>63</v>
      </c>
      <c r="AD2404" s="218"/>
      <c r="AE2404" s="219" t="s">
        <v>89</v>
      </c>
      <c r="AF2404" s="220"/>
      <c r="AG2404" s="22"/>
      <c r="AH2404" s="213" t="s">
        <v>64</v>
      </c>
      <c r="AI2404" s="214"/>
      <c r="AJ2404" s="215" t="s">
        <v>65</v>
      </c>
      <c r="AK2404" s="216"/>
      <c r="AL2404" s="22"/>
      <c r="AM2404" s="25" t="s">
        <v>2</v>
      </c>
      <c r="AO2404" s="132" t="s">
        <v>41</v>
      </c>
      <c r="AQ2404" s="32"/>
      <c r="AR2404" s="32"/>
      <c r="AS2404" s="32"/>
      <c r="AT2404" s="32"/>
    </row>
    <row r="2405" spans="2:46" ht="18.649999999999999" customHeight="1" thickTop="1" thickBot="1">
      <c r="B2405" s="36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9">
        <f t="shared" ref="L2405" si="10893">IF(0=(1-$J$9*$K$9*$B2405^2),10^14,$B2405*$K$9/(1-$J$9*$K$9*$B2405^2))</f>
        <v>-0.51223446047624877</v>
      </c>
      <c r="N2405" s="1">
        <f t="shared" ref="N2405" si="10894">D2405*I2405+F2405*I2408-E2405*J2405-G2405*J2408</f>
        <v>1</v>
      </c>
      <c r="O2405" s="9">
        <f t="shared" ref="O2405" si="10895">(D2405*J2405+E2405*I2405+F2405*J2408+G2405*I2408)</f>
        <v>0</v>
      </c>
      <c r="P2405" s="2">
        <f t="shared" ref="P2405" si="10896">D2405*K2405+F2405*K2408-E2405*L2405-G2405*L2408</f>
        <v>0</v>
      </c>
      <c r="Q2405" s="8">
        <f t="shared" ref="Q2405" si="10897">(D2405*L2405+E2405*K2405+F2405*L2408+G2405*K2408)</f>
        <v>-0.51223446047624877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10898">N2405*S2405+P2405*S2408-O2405*T2405-Q2405*T2408</f>
        <v>5.2617472736801414</v>
      </c>
      <c r="Y2405" s="9">
        <f t="shared" ref="Y2405" si="10899">(N2405*T2405+O2405*S2405+P2405*T2408+Q2405*S2408)</f>
        <v>0</v>
      </c>
      <c r="Z2405" s="2">
        <f t="shared" ref="Z2405" si="10900">N2405*U2405+P2405*U2408-O2405*V2405-Q2405*V2408</f>
        <v>0</v>
      </c>
      <c r="AA2405" s="8">
        <f t="shared" ref="AA2405" si="10901">(N2405*V2405+O2405*U2405+P2405*V2408+Q2405*U2408)</f>
        <v>-0.51223446047624877</v>
      </c>
      <c r="AB2405" s="22"/>
      <c r="AC2405" s="1">
        <v>1</v>
      </c>
      <c r="AD2405" s="9">
        <v>0</v>
      </c>
      <c r="AE2405" s="2">
        <v>0</v>
      </c>
      <c r="AF2405" s="9">
        <f t="shared" ref="AF2405" si="10902">$B2405*$AE$9</f>
        <v>5.5775471999999997</v>
      </c>
      <c r="AH2405" s="1">
        <f t="shared" ref="AH2405" si="10903">X2405*AC2405+Z2405*AC2408-Y2405*AD2405-AA2405*AD2408</f>
        <v>5.2617472736801414</v>
      </c>
      <c r="AI2405" s="9">
        <f t="shared" ref="AI2405" si="10904">(X2405*AD2405+Y2405*AC2405+Z2405*AD2408+AA2405*AC2408)</f>
        <v>0</v>
      </c>
      <c r="AJ2405" s="2">
        <f t="shared" ref="AJ2405" si="10905">X2405*AE2405+Z2405*AE2408-Y2405*AF2405-AA2405*AF2408</f>
        <v>0</v>
      </c>
      <c r="AK2405" s="8">
        <f t="shared" ref="AK2405" si="10906">(X2405*AF2405+Y2405*AE2405+Z2405*AF2408+AA2405*AE2408)</f>
        <v>28.835409312946055</v>
      </c>
      <c r="AM2405" s="26">
        <f t="shared" ref="AM2405" si="10907">20*LOG((2*$AH$9)/(($AH$9*AH2405+AJ2405+$AH$9*AH2408+AJ2408)^2+($AH$9*AI2405+AK2405+$AH$9*AI2408+AK2408)^2)^0.5)</f>
        <v>-38.228850766949741</v>
      </c>
      <c r="AO2405" s="133">
        <f t="shared" ref="AO2405" si="10908">((AI2405^2+AJ2405^2+AK2405^2+AL2405^2)/(AI2408^2+AJ2408^2+AK2408^2+AL2408^2))^0.5</f>
        <v>0.17972103713420859</v>
      </c>
      <c r="AP2405" s="13"/>
      <c r="AQ2405" s="32"/>
      <c r="AR2405" s="32"/>
      <c r="AS2405" s="32"/>
      <c r="AT2405" s="32"/>
    </row>
    <row r="2406" spans="2:46" ht="18.649999999999999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O2406" s="134"/>
      <c r="AP2406" s="33"/>
      <c r="AQ2406" s="32"/>
      <c r="AR2406" s="32"/>
      <c r="AS2406" s="32"/>
      <c r="AT2406" s="32"/>
    </row>
    <row r="2407" spans="2:46" ht="18.649999999999999" customHeight="1" thickBot="1">
      <c r="D2407" s="209" t="s">
        <v>66</v>
      </c>
      <c r="E2407" s="210"/>
      <c r="F2407" s="211" t="s">
        <v>67</v>
      </c>
      <c r="G2407" s="212"/>
      <c r="H2407" s="204"/>
      <c r="I2407" s="209" t="s">
        <v>68</v>
      </c>
      <c r="J2407" s="210"/>
      <c r="K2407" s="211" t="s">
        <v>69</v>
      </c>
      <c r="L2407" s="212"/>
      <c r="N2407" s="213" t="s">
        <v>70</v>
      </c>
      <c r="O2407" s="214"/>
      <c r="P2407" s="215" t="s">
        <v>71</v>
      </c>
      <c r="Q2407" s="216"/>
      <c r="S2407" s="209" t="s">
        <v>72</v>
      </c>
      <c r="T2407" s="210"/>
      <c r="U2407" s="211" t="s">
        <v>73</v>
      </c>
      <c r="V2407" s="212"/>
      <c r="W2407" s="22"/>
      <c r="X2407" s="213" t="s">
        <v>74</v>
      </c>
      <c r="Y2407" s="214"/>
      <c r="Z2407" s="215" t="s">
        <v>75</v>
      </c>
      <c r="AA2407" s="216"/>
      <c r="AB2407" s="22"/>
      <c r="AC2407" s="209" t="s">
        <v>76</v>
      </c>
      <c r="AD2407" s="210"/>
      <c r="AE2407" s="211" t="s">
        <v>77</v>
      </c>
      <c r="AF2407" s="212"/>
      <c r="AG2407" s="22"/>
      <c r="AH2407" s="213" t="s">
        <v>78</v>
      </c>
      <c r="AI2407" s="214"/>
      <c r="AJ2407" s="215" t="s">
        <v>79</v>
      </c>
      <c r="AK2407" s="216"/>
      <c r="AL2407" s="22"/>
      <c r="AM2407" s="44" t="s">
        <v>6</v>
      </c>
      <c r="AO2407" s="135" t="s">
        <v>42</v>
      </c>
      <c r="AP2407" s="33"/>
      <c r="AQ2407" s="32"/>
      <c r="AR2407" s="32"/>
      <c r="AS2407" s="32"/>
      <c r="AT2407" s="32"/>
    </row>
    <row r="2408" spans="2:46" ht="18.649999999999999" customHeight="1" thickTop="1" thickBot="1">
      <c r="D2408" s="1">
        <v>0</v>
      </c>
      <c r="E2408" s="8">
        <f t="shared" ref="E2408" si="10909">$E$9*$B2405</f>
        <v>3.8989648000000003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10910">D2408*I2405+F2408*I2408-E2408*J2405-G2408*J2408</f>
        <v>0</v>
      </c>
      <c r="O2408" s="9">
        <f t="shared" ref="O2408" si="10911">(D2408*J2405+E2408*I2405+F2408*J2408+G2408*I2408)</f>
        <v>3.8989648000000003</v>
      </c>
      <c r="P2408" s="2">
        <f t="shared" ref="P2408" si="10912">D2408*K2405+F2408*K2408-E2408*L2405-G2408*L2408</f>
        <v>2.9971841307438853</v>
      </c>
      <c r="Q2408" s="8">
        <f t="shared" ref="Q2408" si="10913">(D2408*L2405+E2408*K2405+F2408*L2408+G2408*K2408)</f>
        <v>0</v>
      </c>
      <c r="S2408" s="1">
        <v>0</v>
      </c>
      <c r="T2408" s="8">
        <f t="shared" ref="T2408" si="10914">$T$9*$B2405</f>
        <v>8.3199152000000005</v>
      </c>
      <c r="U2408" s="2">
        <v>1</v>
      </c>
      <c r="V2408" s="8">
        <v>0</v>
      </c>
      <c r="X2408" s="1">
        <f t="shared" ref="X2408" si="10915">N2408*S2405+P2408*S2408-O2408*T2405-Q2408*T2408</f>
        <v>0</v>
      </c>
      <c r="Y2408" s="9">
        <f t="shared" ref="Y2408" si="10916">(N2408*T2405+O2408*S2405+P2408*T2408+Q2408*S2408)</f>
        <v>28.835282606574843</v>
      </c>
      <c r="Z2408" s="2">
        <f t="shared" ref="Z2408" si="10917">N2408*U2405+P2408*U2408-O2408*V2405-Q2408*V2408</f>
        <v>2.9971841307438853</v>
      </c>
      <c r="AA2408" s="8">
        <f t="shared" ref="AA2408" si="10918">(N2408*V2405+O2408*U2405+P2408*V2408+Q2408*U2408)</f>
        <v>0</v>
      </c>
      <c r="AB2408" s="22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10919">X2408*AC2405+Z2408*AC2408-Y2408*AD2405-AA2408*AD2408</f>
        <v>0</v>
      </c>
      <c r="AI2408" s="9">
        <f t="shared" ref="AI2408" si="10920">(X2408*AD2405+Y2408*AC2405+Z2408*AD2408+AA2408*AC2408)</f>
        <v>28.835282606574843</v>
      </c>
      <c r="AJ2408" s="2">
        <f t="shared" ref="AJ2408" si="10921">X2408*AE2405+Z2408*AE2408-Y2408*AF2405-AA2408*AF2408</f>
        <v>-157.83296563276633</v>
      </c>
      <c r="AK2408" s="8">
        <f t="shared" ref="AK2408" si="10922">(X2408*AF2405+Y2408*AE2405+Z2408*AF2408+AA2408*AE2408)</f>
        <v>0</v>
      </c>
      <c r="AM2408" s="45">
        <f t="shared" ref="AM2408" si="10923">(180/PI())*ATAN(-1*(($AH$9*AJ2405+AL2405+$AH$9*AJ2408+AL2408)/($AH$9*AI2405+AK2405+$AH$9*AI2408+AK2408)))</f>
        <v>69.928168456432601</v>
      </c>
      <c r="AO2408" s="206">
        <f t="shared" ref="AO2408" si="10924">20*LOG(((($AH$9*AH2405+AJ2405-$AH$9*AH2408-AJ2408)^2+($AH$9*AI2405+AK2405-$AH$9*AI2408-AK2408)^2)/(($AH$9*AH2405+AJ2405+$AH$9*AH2408+AJ2408)^2+($AH$9*AI2405+AK2405+$AH$9*AI2408+AK2408)^2))^0.5)</f>
        <v>-6.5302812421015914E-4</v>
      </c>
      <c r="AP2408" s="33"/>
      <c r="AQ2408" s="32"/>
      <c r="AR2408" s="32"/>
      <c r="AS2408" s="32"/>
      <c r="AT2408" s="32"/>
    </row>
    <row r="2409" spans="2:46" ht="18.649999999999999" customHeight="1">
      <c r="AO2409" s="33"/>
      <c r="AP2409" s="33"/>
    </row>
    <row r="2410" spans="2:46" ht="18.649999999999999" customHeight="1" thickBot="1">
      <c r="D2410" s="22" t="s">
        <v>80</v>
      </c>
      <c r="E2410" s="22"/>
      <c r="F2410" s="22"/>
      <c r="G2410" s="22"/>
      <c r="H2410" s="22"/>
      <c r="I2410" s="22" t="s">
        <v>81</v>
      </c>
      <c r="J2410" s="22"/>
      <c r="K2410" s="22"/>
      <c r="L2410" s="22"/>
      <c r="M2410" s="23"/>
      <c r="N2410" s="23"/>
      <c r="O2410" s="24" t="s">
        <v>82</v>
      </c>
      <c r="P2410" s="23"/>
      <c r="Q2410" s="23"/>
      <c r="R2410" s="23"/>
      <c r="S2410" s="22"/>
      <c r="T2410" s="22" t="s">
        <v>83</v>
      </c>
      <c r="U2410" s="23"/>
      <c r="V2410" s="23"/>
      <c r="W2410" s="23"/>
      <c r="X2410" s="23"/>
      <c r="Y2410" s="24" t="s">
        <v>84</v>
      </c>
      <c r="Z2410" s="23"/>
      <c r="AA2410" s="23"/>
      <c r="AB2410" s="23"/>
      <c r="AC2410" s="24" t="s">
        <v>85</v>
      </c>
      <c r="AD2410" s="22"/>
      <c r="AE2410" s="22"/>
      <c r="AF2410" s="22"/>
      <c r="AG2410" s="22"/>
      <c r="AH2410" s="23"/>
      <c r="AI2410" s="24" t="s">
        <v>86</v>
      </c>
      <c r="AJ2410" s="23"/>
      <c r="AK2410" s="23"/>
      <c r="AL2410" s="22"/>
    </row>
    <row r="2411" spans="2:46" ht="18.649999999999999" customHeight="1" thickBot="1">
      <c r="B2411" s="11"/>
      <c r="D2411" s="217" t="s">
        <v>55</v>
      </c>
      <c r="E2411" s="218"/>
      <c r="F2411" s="219" t="s">
        <v>56</v>
      </c>
      <c r="G2411" s="220"/>
      <c r="H2411" s="204"/>
      <c r="I2411" s="217" t="s">
        <v>87</v>
      </c>
      <c r="J2411" s="218"/>
      <c r="K2411" s="219" t="s">
        <v>88</v>
      </c>
      <c r="L2411" s="220"/>
      <c r="M2411" s="23"/>
      <c r="N2411" s="213" t="s">
        <v>57</v>
      </c>
      <c r="O2411" s="214"/>
      <c r="P2411" s="215" t="s">
        <v>58</v>
      </c>
      <c r="Q2411" s="216"/>
      <c r="R2411" s="23"/>
      <c r="S2411" s="217" t="s">
        <v>59</v>
      </c>
      <c r="T2411" s="218"/>
      <c r="U2411" s="219" t="s">
        <v>60</v>
      </c>
      <c r="V2411" s="220"/>
      <c r="W2411" s="22"/>
      <c r="X2411" s="213" t="s">
        <v>61</v>
      </c>
      <c r="Y2411" s="214"/>
      <c r="Z2411" s="215" t="s">
        <v>62</v>
      </c>
      <c r="AA2411" s="216"/>
      <c r="AB2411" s="22"/>
      <c r="AC2411" s="217" t="s">
        <v>63</v>
      </c>
      <c r="AD2411" s="218"/>
      <c r="AE2411" s="219" t="s">
        <v>89</v>
      </c>
      <c r="AF2411" s="220"/>
      <c r="AG2411" s="22"/>
      <c r="AH2411" s="213" t="s">
        <v>64</v>
      </c>
      <c r="AI2411" s="214"/>
      <c r="AJ2411" s="215" t="s">
        <v>65</v>
      </c>
      <c r="AK2411" s="216"/>
      <c r="AL2411" s="22"/>
      <c r="AM2411" s="25" t="s">
        <v>2</v>
      </c>
      <c r="AO2411" s="132" t="s">
        <v>41</v>
      </c>
      <c r="AQ2411" s="32"/>
      <c r="AR2411" s="32"/>
      <c r="AS2411" s="32"/>
      <c r="AT2411" s="32"/>
    </row>
    <row r="2412" spans="2:46" ht="18.649999999999999" customHeight="1" thickTop="1" thickBot="1">
      <c r="B2412" s="36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9">
        <f t="shared" ref="L2412" si="10925">IF(0=(1-$J$9*$K$9*$B2412^2),10^14,$B2412*$K$9/(1-$J$9*$K$9*$B2412^2))</f>
        <v>-0.51052178904033785</v>
      </c>
      <c r="N2412" s="1">
        <f t="shared" ref="N2412" si="10926">D2412*I2412+F2412*I2415-E2412*J2412-G2412*J2415</f>
        <v>1</v>
      </c>
      <c r="O2412" s="9">
        <f t="shared" ref="O2412" si="10927">(D2412*J2412+E2412*I2412+F2412*J2415+G2412*I2415)</f>
        <v>0</v>
      </c>
      <c r="P2412" s="2">
        <f t="shared" ref="P2412" si="10928">D2412*K2412+F2412*K2415-E2412*L2412-G2412*L2415</f>
        <v>0</v>
      </c>
      <c r="Q2412" s="8">
        <f t="shared" ref="Q2412" si="10929">(D2412*L2412+E2412*K2412+F2412*L2415+G2412*K2415)</f>
        <v>-0.51052178904033785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10930">N2412*S2412+P2412*S2415-O2412*T2412-Q2412*T2415</f>
        <v>5.2598453704532719</v>
      </c>
      <c r="Y2412" s="9">
        <f t="shared" ref="Y2412" si="10931">(N2412*T2412+O2412*S2412+P2412*T2415+Q2412*S2415)</f>
        <v>0</v>
      </c>
      <c r="Z2412" s="2">
        <f t="shared" ref="Z2412" si="10932">N2412*U2412+P2412*U2415-O2412*V2412-Q2412*V2415</f>
        <v>0</v>
      </c>
      <c r="AA2412" s="8">
        <f t="shared" ref="AA2412" si="10933">(N2412*V2412+O2412*U2412+P2412*V2415+Q2412*U2415)</f>
        <v>-0.51052178904033785</v>
      </c>
      <c r="AB2412" s="22"/>
      <c r="AC2412" s="1">
        <v>1</v>
      </c>
      <c r="AD2412" s="9">
        <v>0</v>
      </c>
      <c r="AE2412" s="2">
        <v>0</v>
      </c>
      <c r="AF2412" s="9">
        <f t="shared" ref="AF2412" si="10934">$B2412*$AE$9</f>
        <v>5.5937610000000006</v>
      </c>
      <c r="AH2412" s="1">
        <f t="shared" ref="AH2412" si="10935">X2412*AC2412+Z2412*AC2415-Y2412*AD2412-AA2412*AD2415</f>
        <v>5.2598453704532719</v>
      </c>
      <c r="AI2412" s="9">
        <f t="shared" ref="AI2412" si="10936">(X2412*AD2412+Y2412*AC2412+Z2412*AD2415+AA2412*AC2415)</f>
        <v>0</v>
      </c>
      <c r="AJ2412" s="2">
        <f t="shared" ref="AJ2412" si="10937">X2412*AE2412+Z2412*AE2415-Y2412*AF2412-AA2412*AF2415</f>
        <v>0</v>
      </c>
      <c r="AK2412" s="8">
        <f t="shared" ref="AK2412" si="10938">(X2412*AF2412+Y2412*AE2412+Z2412*AF2415+AA2412*AE2415)</f>
        <v>28.91179611023173</v>
      </c>
      <c r="AM2412" s="26">
        <f t="shared" ref="AM2412" si="10939">20*LOG((2*$AH$9)/(($AH$9*AH2412+AJ2412+$AH$9*AH2415+AJ2415)^2+($AH$9*AI2412+AK2412+$AH$9*AI2415+AK2415)^2)^0.5)</f>
        <v>-38.27631491937511</v>
      </c>
      <c r="AO2412" s="133">
        <f t="shared" ref="AO2412" si="10940">((AI2412^2+AJ2412^2+AK2412^2+AL2412^2)/(AI2415^2+AJ2415^2+AK2415^2+AL2415^2))^0.5</f>
        <v>0.17919766406207105</v>
      </c>
      <c r="AP2412" s="13"/>
      <c r="AQ2412" s="32"/>
      <c r="AR2412" s="32"/>
      <c r="AS2412" s="32"/>
      <c r="AT2412" s="32"/>
    </row>
    <row r="2413" spans="2:46" ht="18.649999999999999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O2413" s="134"/>
      <c r="AP2413" s="33"/>
      <c r="AQ2413" s="32"/>
      <c r="AR2413" s="32"/>
      <c r="AS2413" s="32"/>
      <c r="AT2413" s="32"/>
    </row>
    <row r="2414" spans="2:46" ht="18.649999999999999" customHeight="1" thickBot="1">
      <c r="D2414" s="209" t="s">
        <v>66</v>
      </c>
      <c r="E2414" s="210"/>
      <c r="F2414" s="211" t="s">
        <v>67</v>
      </c>
      <c r="G2414" s="212"/>
      <c r="H2414" s="204"/>
      <c r="I2414" s="209" t="s">
        <v>68</v>
      </c>
      <c r="J2414" s="210"/>
      <c r="K2414" s="211" t="s">
        <v>69</v>
      </c>
      <c r="L2414" s="212"/>
      <c r="N2414" s="213" t="s">
        <v>70</v>
      </c>
      <c r="O2414" s="214"/>
      <c r="P2414" s="215" t="s">
        <v>71</v>
      </c>
      <c r="Q2414" s="216"/>
      <c r="S2414" s="209" t="s">
        <v>72</v>
      </c>
      <c r="T2414" s="210"/>
      <c r="U2414" s="211" t="s">
        <v>73</v>
      </c>
      <c r="V2414" s="212"/>
      <c r="W2414" s="22"/>
      <c r="X2414" s="213" t="s">
        <v>74</v>
      </c>
      <c r="Y2414" s="214"/>
      <c r="Z2414" s="215" t="s">
        <v>75</v>
      </c>
      <c r="AA2414" s="216"/>
      <c r="AB2414" s="22"/>
      <c r="AC2414" s="209" t="s">
        <v>76</v>
      </c>
      <c r="AD2414" s="210"/>
      <c r="AE2414" s="211" t="s">
        <v>77</v>
      </c>
      <c r="AF2414" s="212"/>
      <c r="AG2414" s="22"/>
      <c r="AH2414" s="213" t="s">
        <v>78</v>
      </c>
      <c r="AI2414" s="214"/>
      <c r="AJ2414" s="215" t="s">
        <v>79</v>
      </c>
      <c r="AK2414" s="216"/>
      <c r="AL2414" s="22"/>
      <c r="AM2414" s="44" t="s">
        <v>6</v>
      </c>
      <c r="AO2414" s="135" t="s">
        <v>42</v>
      </c>
      <c r="AP2414" s="33"/>
      <c r="AQ2414" s="32"/>
      <c r="AR2414" s="32"/>
      <c r="AS2414" s="32"/>
      <c r="AT2414" s="32"/>
    </row>
    <row r="2415" spans="2:46" ht="18.649999999999999" customHeight="1" thickTop="1" thickBot="1">
      <c r="D2415" s="1">
        <v>0</v>
      </c>
      <c r="E2415" s="8">
        <f t="shared" ref="E2415" si="10941">$E$9*$B2412</f>
        <v>3.9102990000000006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10942">D2415*I2412+F2415*I2415-E2415*J2412-G2415*J2415</f>
        <v>0</v>
      </c>
      <c r="O2415" s="9">
        <f t="shared" ref="O2415" si="10943">(D2415*J2412+E2415*I2412+F2415*J2415+G2415*I2415)</f>
        <v>3.9102990000000006</v>
      </c>
      <c r="P2415" s="2">
        <f t="shared" ref="P2415" si="10944">D2415*K2412+F2415*K2415-E2415*L2412-G2415*L2415</f>
        <v>2.9962928411626444</v>
      </c>
      <c r="Q2415" s="8">
        <f t="shared" ref="Q2415" si="10945">(D2415*L2412+E2415*K2412+F2415*L2415+G2415*K2415)</f>
        <v>0</v>
      </c>
      <c r="S2415" s="1">
        <v>0</v>
      </c>
      <c r="T2415" s="8">
        <f t="shared" ref="T2415" si="10946">$T$9*$B2412</f>
        <v>8.3441010000000002</v>
      </c>
      <c r="U2415" s="2">
        <v>1</v>
      </c>
      <c r="V2415" s="8">
        <v>0</v>
      </c>
      <c r="X2415" s="1">
        <f t="shared" ref="X2415" si="10947">N2415*S2412+P2415*S2415-O2415*T2412-Q2415*T2415</f>
        <v>0</v>
      </c>
      <c r="Y2415" s="9">
        <f t="shared" ref="Y2415" si="10948">(N2415*T2412+O2415*S2412+P2415*T2415+Q2415*S2415)</f>
        <v>28.911669092238064</v>
      </c>
      <c r="Z2415" s="2">
        <f t="shared" ref="Z2415" si="10949">N2415*U2412+P2415*U2415-O2415*V2412-Q2415*V2415</f>
        <v>2.9962928411626444</v>
      </c>
      <c r="AA2415" s="8">
        <f t="shared" ref="AA2415" si="10950">(N2415*V2412+O2415*U2412+P2415*V2415+Q2415*U2415)</f>
        <v>0</v>
      </c>
      <c r="AB2415" s="22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10951">X2415*AC2412+Z2415*AC2415-Y2415*AD2412-AA2415*AD2415</f>
        <v>0</v>
      </c>
      <c r="AI2415" s="9">
        <f t="shared" ref="AI2415" si="10952">(X2415*AD2412+Y2415*AC2412+Z2415*AD2415+AA2415*AC2415)</f>
        <v>28.911669092238064</v>
      </c>
      <c r="AJ2415" s="2">
        <f t="shared" ref="AJ2415" si="10953">X2415*AE2412+Z2415*AE2415-Y2415*AF2412-AA2415*AF2415</f>
        <v>-158.72867417190406</v>
      </c>
      <c r="AK2415" s="8">
        <f t="shared" ref="AK2415" si="10954">(X2415*AF2412+Y2415*AE2412+Z2415*AF2415+AA2415*AE2415)</f>
        <v>0</v>
      </c>
      <c r="AM2415" s="45">
        <f t="shared" ref="AM2415" si="10955">(180/PI())*ATAN(-1*(($AH$9*AJ2412+AL2412+$AH$9*AJ2415+AL2415)/($AH$9*AI2412+AK2412+$AH$9*AI2415+AK2415)))</f>
        <v>69.983760996199308</v>
      </c>
      <c r="AO2415" s="206">
        <f t="shared" ref="AO2415" si="10956">20*LOG(((($AH$9*AH2412+AJ2412-$AH$9*AH2415-AJ2415)^2+($AH$9*AI2412+AK2412-$AH$9*AI2415-AK2415)^2)/(($AH$9*AH2412+AJ2412+$AH$9*AH2415+AJ2415)^2+($AH$9*AI2412+AK2412+$AH$9*AI2415+AK2415)^2))^0.5)</f>
        <v>-6.4592949396767942E-4</v>
      </c>
      <c r="AP2415" s="33"/>
      <c r="AQ2415" s="32"/>
      <c r="AR2415" s="32"/>
      <c r="AS2415" s="32"/>
      <c r="AT2415" s="32"/>
    </row>
    <row r="2416" spans="2:46" ht="18.649999999999999" customHeight="1">
      <c r="AO2416" s="33"/>
      <c r="AP2416" s="33"/>
    </row>
    <row r="2417" spans="2:46" ht="18.649999999999999" customHeight="1" thickBot="1">
      <c r="D2417" s="22" t="s">
        <v>80</v>
      </c>
      <c r="E2417" s="22"/>
      <c r="F2417" s="22"/>
      <c r="G2417" s="22"/>
      <c r="H2417" s="22"/>
      <c r="I2417" s="22" t="s">
        <v>81</v>
      </c>
      <c r="J2417" s="22"/>
      <c r="K2417" s="22"/>
      <c r="L2417" s="22"/>
      <c r="M2417" s="23"/>
      <c r="N2417" s="23"/>
      <c r="O2417" s="24" t="s">
        <v>82</v>
      </c>
      <c r="P2417" s="23"/>
      <c r="Q2417" s="23"/>
      <c r="R2417" s="23"/>
      <c r="S2417" s="22"/>
      <c r="T2417" s="22" t="s">
        <v>83</v>
      </c>
      <c r="U2417" s="23"/>
      <c r="V2417" s="23"/>
      <c r="W2417" s="23"/>
      <c r="X2417" s="23"/>
      <c r="Y2417" s="24" t="s">
        <v>84</v>
      </c>
      <c r="Z2417" s="23"/>
      <c r="AA2417" s="23"/>
      <c r="AB2417" s="23"/>
      <c r="AC2417" s="24" t="s">
        <v>85</v>
      </c>
      <c r="AD2417" s="22"/>
      <c r="AE2417" s="22"/>
      <c r="AF2417" s="22"/>
      <c r="AG2417" s="22"/>
      <c r="AH2417" s="23"/>
      <c r="AI2417" s="24" t="s">
        <v>86</v>
      </c>
      <c r="AJ2417" s="23"/>
      <c r="AK2417" s="23"/>
      <c r="AL2417" s="22"/>
    </row>
    <row r="2418" spans="2:46" ht="18.649999999999999" customHeight="1" thickBot="1">
      <c r="B2418" s="11"/>
      <c r="D2418" s="217" t="s">
        <v>55</v>
      </c>
      <c r="E2418" s="218"/>
      <c r="F2418" s="219" t="s">
        <v>56</v>
      </c>
      <c r="G2418" s="220"/>
      <c r="H2418" s="204"/>
      <c r="I2418" s="217" t="s">
        <v>87</v>
      </c>
      <c r="J2418" s="218"/>
      <c r="K2418" s="219" t="s">
        <v>88</v>
      </c>
      <c r="L2418" s="220"/>
      <c r="M2418" s="23"/>
      <c r="N2418" s="213" t="s">
        <v>57</v>
      </c>
      <c r="O2418" s="214"/>
      <c r="P2418" s="215" t="s">
        <v>58</v>
      </c>
      <c r="Q2418" s="216"/>
      <c r="R2418" s="23"/>
      <c r="S2418" s="217" t="s">
        <v>59</v>
      </c>
      <c r="T2418" s="218"/>
      <c r="U2418" s="219" t="s">
        <v>60</v>
      </c>
      <c r="V2418" s="220"/>
      <c r="W2418" s="22"/>
      <c r="X2418" s="213" t="s">
        <v>61</v>
      </c>
      <c r="Y2418" s="214"/>
      <c r="Z2418" s="215" t="s">
        <v>62</v>
      </c>
      <c r="AA2418" s="216"/>
      <c r="AB2418" s="22"/>
      <c r="AC2418" s="217" t="s">
        <v>63</v>
      </c>
      <c r="AD2418" s="218"/>
      <c r="AE2418" s="219" t="s">
        <v>89</v>
      </c>
      <c r="AF2418" s="220"/>
      <c r="AG2418" s="22"/>
      <c r="AH2418" s="213" t="s">
        <v>64</v>
      </c>
      <c r="AI2418" s="214"/>
      <c r="AJ2418" s="215" t="s">
        <v>65</v>
      </c>
      <c r="AK2418" s="216"/>
      <c r="AL2418" s="22"/>
      <c r="AM2418" s="25" t="s">
        <v>2</v>
      </c>
      <c r="AO2418" s="132" t="s">
        <v>41</v>
      </c>
      <c r="AQ2418" s="32"/>
      <c r="AR2418" s="32"/>
      <c r="AS2418" s="32"/>
      <c r="AT2418" s="32"/>
    </row>
    <row r="2419" spans="2:46" ht="18.649999999999999" customHeight="1" thickTop="1" thickBot="1">
      <c r="B2419" s="36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9">
        <f t="shared" ref="L2419" si="10957">IF(0=(1-$J$9*$K$9*$B2419^2),10^14,$B2419*$K$9/(1-$J$9*$K$9*$B2419^2))</f>
        <v>-0.50882118532176124</v>
      </c>
      <c r="N2419" s="1">
        <f t="shared" ref="N2419" si="10958">D2419*I2419+F2419*I2422-E2419*J2419-G2419*J2422</f>
        <v>1</v>
      </c>
      <c r="O2419" s="9">
        <f t="shared" ref="O2419" si="10959">(D2419*J2419+E2419*I2419+F2419*J2422+G2419*I2422)</f>
        <v>0</v>
      </c>
      <c r="P2419" s="2">
        <f t="shared" ref="P2419" si="10960">D2419*K2419+F2419*K2422-E2419*L2419-G2419*L2422</f>
        <v>0</v>
      </c>
      <c r="Q2419" s="8">
        <f t="shared" ref="Q2419" si="10961">(D2419*L2419+E2419*K2419+F2419*L2422+G2419*K2422)</f>
        <v>-0.50882118532176124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10962">N2419*S2419+P2419*S2422-O2419*T2419-Q2419*T2422</f>
        <v>5.257961608688448</v>
      </c>
      <c r="Y2419" s="9">
        <f t="shared" ref="Y2419" si="10963">(N2419*T2419+O2419*S2419+P2419*T2422+Q2419*S2422)</f>
        <v>0</v>
      </c>
      <c r="Z2419" s="2">
        <f t="shared" ref="Z2419" si="10964">N2419*U2419+P2419*U2422-O2419*V2419-Q2419*V2422</f>
        <v>0</v>
      </c>
      <c r="AA2419" s="8">
        <f t="shared" ref="AA2419" si="10965">(N2419*V2419+O2419*U2419+P2419*V2422+Q2419*U2422)</f>
        <v>-0.50882118532176124</v>
      </c>
      <c r="AB2419" s="22"/>
      <c r="AC2419" s="1">
        <v>1</v>
      </c>
      <c r="AD2419" s="9">
        <v>0</v>
      </c>
      <c r="AE2419" s="2">
        <v>0</v>
      </c>
      <c r="AF2419" s="9">
        <f t="shared" ref="AF2419" si="10966">$B2419*$AE$9</f>
        <v>5.6099747999999998</v>
      </c>
      <c r="AH2419" s="1">
        <f t="shared" ref="AH2419" si="10967">X2419*AC2419+Z2419*AC2422-Y2419*AD2419-AA2419*AD2422</f>
        <v>5.257961608688448</v>
      </c>
      <c r="AI2419" s="9">
        <f t="shared" ref="AI2419" si="10968">(X2419*AD2419+Y2419*AC2419+Z2419*AD2422+AA2419*AC2422)</f>
        <v>0</v>
      </c>
      <c r="AJ2419" s="2">
        <f t="shared" ref="AJ2419" si="10969">X2419*AE2419+Z2419*AE2422-Y2419*AF2419-AA2419*AF2422</f>
        <v>0</v>
      </c>
      <c r="AK2419" s="8">
        <f t="shared" ref="AK2419" si="10970">(X2419*AF2419+Y2419*AE2419+Z2419*AF2422+AA2419*AE2422)</f>
        <v>28.988210938787894</v>
      </c>
      <c r="AM2419" s="26">
        <f t="shared" ref="AM2419" si="10971">20*LOG((2*$AH$9)/(($AH$9*AH2419+AJ2419+$AH$9*AH2422+AJ2422)^2+($AH$9*AI2419+AK2419+$AH$9*AI2422+AK2422)^2)^0.5)</f>
        <v>-38.3236604090052</v>
      </c>
      <c r="AO2419" s="133">
        <f t="shared" ref="AO2419" si="10972">((AI2419^2+AJ2419^2+AK2419^2+AL2419^2)/(AI2422^2+AJ2422^2+AK2422^2+AL2422^2))^0.5</f>
        <v>0.1786773369197755</v>
      </c>
      <c r="AP2419" s="13"/>
      <c r="AQ2419" s="32"/>
      <c r="AR2419" s="32"/>
      <c r="AS2419" s="32"/>
      <c r="AT2419" s="32"/>
    </row>
    <row r="2420" spans="2:46" ht="18.649999999999999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O2420" s="134"/>
      <c r="AP2420" s="33"/>
      <c r="AQ2420" s="32"/>
      <c r="AR2420" s="32"/>
      <c r="AS2420" s="32"/>
      <c r="AT2420" s="32"/>
    </row>
    <row r="2421" spans="2:46" ht="18.649999999999999" customHeight="1" thickBot="1">
      <c r="D2421" s="209" t="s">
        <v>66</v>
      </c>
      <c r="E2421" s="210"/>
      <c r="F2421" s="211" t="s">
        <v>67</v>
      </c>
      <c r="G2421" s="212"/>
      <c r="H2421" s="204"/>
      <c r="I2421" s="209" t="s">
        <v>68</v>
      </c>
      <c r="J2421" s="210"/>
      <c r="K2421" s="211" t="s">
        <v>69</v>
      </c>
      <c r="L2421" s="212"/>
      <c r="N2421" s="213" t="s">
        <v>70</v>
      </c>
      <c r="O2421" s="214"/>
      <c r="P2421" s="215" t="s">
        <v>71</v>
      </c>
      <c r="Q2421" s="216"/>
      <c r="S2421" s="209" t="s">
        <v>72</v>
      </c>
      <c r="T2421" s="210"/>
      <c r="U2421" s="211" t="s">
        <v>73</v>
      </c>
      <c r="V2421" s="212"/>
      <c r="W2421" s="22"/>
      <c r="X2421" s="213" t="s">
        <v>74</v>
      </c>
      <c r="Y2421" s="214"/>
      <c r="Z2421" s="215" t="s">
        <v>75</v>
      </c>
      <c r="AA2421" s="216"/>
      <c r="AB2421" s="22"/>
      <c r="AC2421" s="209" t="s">
        <v>76</v>
      </c>
      <c r="AD2421" s="210"/>
      <c r="AE2421" s="211" t="s">
        <v>77</v>
      </c>
      <c r="AF2421" s="212"/>
      <c r="AG2421" s="22"/>
      <c r="AH2421" s="213" t="s">
        <v>78</v>
      </c>
      <c r="AI2421" s="214"/>
      <c r="AJ2421" s="215" t="s">
        <v>79</v>
      </c>
      <c r="AK2421" s="216"/>
      <c r="AL2421" s="22"/>
      <c r="AM2421" s="44" t="s">
        <v>6</v>
      </c>
      <c r="AO2421" s="135" t="s">
        <v>42</v>
      </c>
      <c r="AP2421" s="33"/>
      <c r="AQ2421" s="32"/>
      <c r="AR2421" s="32"/>
      <c r="AS2421" s="32"/>
      <c r="AT2421" s="32"/>
    </row>
    <row r="2422" spans="2:46" ht="18.649999999999999" customHeight="1" thickTop="1" thickBot="1">
      <c r="D2422" s="1">
        <v>0</v>
      </c>
      <c r="E2422" s="8">
        <f t="shared" ref="E2422" si="10973">$E$9*$B2419</f>
        <v>3.9216332000000005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10974">D2422*I2419+F2422*I2422-E2422*J2419-G2422*J2422</f>
        <v>0</v>
      </c>
      <c r="O2422" s="9">
        <f t="shared" ref="O2422" si="10975">(D2422*J2419+E2422*I2419+F2422*J2422+G2422*I2422)</f>
        <v>3.9216332000000005</v>
      </c>
      <c r="P2422" s="2">
        <f t="shared" ref="P2422" si="10976">D2422*K2419+F2422*K2422-E2422*L2419-G2422*L2422</f>
        <v>2.995410053221172</v>
      </c>
      <c r="Q2422" s="8">
        <f t="shared" ref="Q2422" si="10977">(D2422*L2419+E2422*K2419+F2422*L2422+G2422*K2422)</f>
        <v>0</v>
      </c>
      <c r="S2422" s="1">
        <v>0</v>
      </c>
      <c r="T2422" s="8">
        <f t="shared" ref="T2422" si="10978">$T$9*$B2419</f>
        <v>8.3682867999999999</v>
      </c>
      <c r="U2422" s="2">
        <v>1</v>
      </c>
      <c r="V2422" s="8">
        <v>0</v>
      </c>
      <c r="X2422" s="1">
        <f t="shared" ref="X2422" si="10979">N2422*S2419+P2422*S2422-O2422*T2419-Q2422*T2422</f>
        <v>0</v>
      </c>
      <c r="Y2422" s="9">
        <f t="shared" ref="Y2422" si="10980">(N2422*T2419+O2422*S2419+P2422*T2422+Q2422*S2422)</f>
        <v>28.988083608958028</v>
      </c>
      <c r="Z2422" s="2">
        <f t="shared" ref="Z2422" si="10981">N2422*U2419+P2422*U2422-O2422*V2419-Q2422*V2422</f>
        <v>2.995410053221172</v>
      </c>
      <c r="AA2422" s="8">
        <f t="shared" ref="AA2422" si="10982">(N2422*V2419+O2422*U2419+P2422*V2422+Q2422*U2422)</f>
        <v>0</v>
      </c>
      <c r="AB2422" s="22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10983">X2422*AC2419+Z2422*AC2422-Y2422*AD2419-AA2422*AD2422</f>
        <v>0</v>
      </c>
      <c r="AI2422" s="9">
        <f t="shared" ref="AI2422" si="10984">(X2422*AD2419+Y2422*AC2419+Z2422*AD2422+AA2422*AC2422)</f>
        <v>28.988083608958028</v>
      </c>
      <c r="AJ2422" s="2">
        <f t="shared" ref="AJ2422" si="10985">X2422*AE2419+Z2422*AE2422-Y2422*AF2419-AA2422*AF2422</f>
        <v>-159.6270084933264</v>
      </c>
      <c r="AK2422" s="8">
        <f t="shared" ref="AK2422" si="10986">(X2422*AF2419+Y2422*AE2419+Z2422*AF2422+AA2422*AE2422)</f>
        <v>0</v>
      </c>
      <c r="AM2422" s="45">
        <f t="shared" ref="AM2422" si="10987">(180/PI())*ATAN(-1*(($AH$9*AJ2419+AL2419+$AH$9*AJ2422+AL2422)/($AH$9*AI2419+AK2419+$AH$9*AI2422+AK2422)))</f>
        <v>70.039052948875366</v>
      </c>
      <c r="AO2422" s="206">
        <f t="shared" ref="AO2422" si="10988">20*LOG(((($AH$9*AH2419+AJ2419-$AH$9*AH2422-AJ2422)^2+($AH$9*AI2419+AK2419-$AH$9*AI2422-AK2422)^2)/(($AH$9*AH2419+AJ2419+$AH$9*AH2422+AJ2422)^2+($AH$9*AI2419+AK2419+$AH$9*AI2422+AK2422)^2))^0.5)</f>
        <v>-6.3892549232516364E-4</v>
      </c>
      <c r="AP2422" s="33"/>
      <c r="AQ2422" s="32"/>
      <c r="AR2422" s="32"/>
      <c r="AS2422" s="32"/>
      <c r="AT2422" s="32"/>
    </row>
    <row r="2423" spans="2:46" ht="18.649999999999999" customHeight="1">
      <c r="AO2423" s="33"/>
      <c r="AP2423" s="33"/>
    </row>
    <row r="2424" spans="2:46" ht="18.649999999999999" customHeight="1" thickBot="1">
      <c r="D2424" s="22" t="s">
        <v>80</v>
      </c>
      <c r="E2424" s="22"/>
      <c r="F2424" s="22"/>
      <c r="G2424" s="22"/>
      <c r="H2424" s="22"/>
      <c r="I2424" s="22" t="s">
        <v>81</v>
      </c>
      <c r="J2424" s="22"/>
      <c r="K2424" s="22"/>
      <c r="L2424" s="22"/>
      <c r="M2424" s="23"/>
      <c r="N2424" s="23"/>
      <c r="O2424" s="24" t="s">
        <v>82</v>
      </c>
      <c r="P2424" s="23"/>
      <c r="Q2424" s="23"/>
      <c r="R2424" s="23"/>
      <c r="S2424" s="22"/>
      <c r="T2424" s="22" t="s">
        <v>83</v>
      </c>
      <c r="U2424" s="23"/>
      <c r="V2424" s="23"/>
      <c r="W2424" s="23"/>
      <c r="X2424" s="23"/>
      <c r="Y2424" s="24" t="s">
        <v>84</v>
      </c>
      <c r="Z2424" s="23"/>
      <c r="AA2424" s="23"/>
      <c r="AB2424" s="23"/>
      <c r="AC2424" s="24" t="s">
        <v>85</v>
      </c>
      <c r="AD2424" s="22"/>
      <c r="AE2424" s="22"/>
      <c r="AF2424" s="22"/>
      <c r="AG2424" s="22"/>
      <c r="AH2424" s="23"/>
      <c r="AI2424" s="24" t="s">
        <v>86</v>
      </c>
      <c r="AJ2424" s="23"/>
      <c r="AK2424" s="23"/>
      <c r="AL2424" s="22"/>
    </row>
    <row r="2425" spans="2:46" ht="18.649999999999999" customHeight="1" thickBot="1">
      <c r="B2425" s="11"/>
      <c r="D2425" s="217" t="s">
        <v>55</v>
      </c>
      <c r="E2425" s="218"/>
      <c r="F2425" s="219" t="s">
        <v>56</v>
      </c>
      <c r="G2425" s="220"/>
      <c r="H2425" s="204"/>
      <c r="I2425" s="217" t="s">
        <v>87</v>
      </c>
      <c r="J2425" s="218"/>
      <c r="K2425" s="219" t="s">
        <v>88</v>
      </c>
      <c r="L2425" s="220"/>
      <c r="M2425" s="23"/>
      <c r="N2425" s="213" t="s">
        <v>57</v>
      </c>
      <c r="O2425" s="214"/>
      <c r="P2425" s="215" t="s">
        <v>58</v>
      </c>
      <c r="Q2425" s="216"/>
      <c r="R2425" s="23"/>
      <c r="S2425" s="217" t="s">
        <v>59</v>
      </c>
      <c r="T2425" s="218"/>
      <c r="U2425" s="219" t="s">
        <v>60</v>
      </c>
      <c r="V2425" s="220"/>
      <c r="W2425" s="22"/>
      <c r="X2425" s="213" t="s">
        <v>61</v>
      </c>
      <c r="Y2425" s="214"/>
      <c r="Z2425" s="215" t="s">
        <v>62</v>
      </c>
      <c r="AA2425" s="216"/>
      <c r="AB2425" s="22"/>
      <c r="AC2425" s="217" t="s">
        <v>63</v>
      </c>
      <c r="AD2425" s="218"/>
      <c r="AE2425" s="219" t="s">
        <v>89</v>
      </c>
      <c r="AF2425" s="220"/>
      <c r="AG2425" s="22"/>
      <c r="AH2425" s="213" t="s">
        <v>64</v>
      </c>
      <c r="AI2425" s="214"/>
      <c r="AJ2425" s="215" t="s">
        <v>65</v>
      </c>
      <c r="AK2425" s="216"/>
      <c r="AL2425" s="22"/>
      <c r="AM2425" s="25" t="s">
        <v>2</v>
      </c>
      <c r="AO2425" s="132" t="s">
        <v>41</v>
      </c>
      <c r="AQ2425" s="32"/>
      <c r="AR2425" s="32"/>
      <c r="AS2425" s="32"/>
      <c r="AT2425" s="32"/>
    </row>
    <row r="2426" spans="2:46" ht="18.649999999999999" customHeight="1" thickTop="1" thickBot="1">
      <c r="B2426" s="36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9">
        <f t="shared" ref="L2426" si="10989">IF(0=(1-$J$9*$K$9*$B2426^2),10^14,$B2426*$K$9/(1-$J$9*$K$9*$B2426^2))</f>
        <v>-0.50713251698755746</v>
      </c>
      <c r="N2426" s="1">
        <f t="shared" ref="N2426" si="10990">D2426*I2426+F2426*I2429-E2426*J2426-G2426*J2429</f>
        <v>1</v>
      </c>
      <c r="O2426" s="9">
        <f t="shared" ref="O2426" si="10991">(D2426*J2426+E2426*I2426+F2426*J2429+G2426*I2429)</f>
        <v>0</v>
      </c>
      <c r="P2426" s="2">
        <f t="shared" ref="P2426" si="10992">D2426*K2426+F2426*K2429-E2426*L2426-G2426*L2429</f>
        <v>0</v>
      </c>
      <c r="Q2426" s="8">
        <f t="shared" ref="Q2426" si="10993">(D2426*L2426+E2426*K2426+F2426*L2429+G2426*K2429)</f>
        <v>-0.50713251698755746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10994">N2426*S2426+P2426*S2429-O2426*T2426-Q2426*T2429</f>
        <v>5.2560957533871102</v>
      </c>
      <c r="Y2426" s="9">
        <f t="shared" ref="Y2426" si="10995">(N2426*T2426+O2426*S2426+P2426*T2429+Q2426*S2429)</f>
        <v>0</v>
      </c>
      <c r="Z2426" s="2">
        <f t="shared" ref="Z2426" si="10996">N2426*U2426+P2426*U2429-O2426*V2426-Q2426*V2429</f>
        <v>0</v>
      </c>
      <c r="AA2426" s="8">
        <f t="shared" ref="AA2426" si="10997">(N2426*V2426+O2426*U2426+P2426*V2429+Q2426*U2429)</f>
        <v>-0.50713251698755746</v>
      </c>
      <c r="AB2426" s="22"/>
      <c r="AC2426" s="1">
        <v>1</v>
      </c>
      <c r="AD2426" s="9">
        <v>0</v>
      </c>
      <c r="AE2426" s="2">
        <v>0</v>
      </c>
      <c r="AF2426" s="9">
        <f t="shared" ref="AF2426" si="10998">$B2426*$AE$9</f>
        <v>5.6261886000000008</v>
      </c>
      <c r="AH2426" s="1">
        <f t="shared" ref="AH2426" si="10999">X2426*AC2426+Z2426*AC2429-Y2426*AD2426-AA2426*AD2429</f>
        <v>5.2560957533871102</v>
      </c>
      <c r="AI2426" s="9">
        <f t="shared" ref="AI2426" si="11000">(X2426*AD2426+Y2426*AC2426+Z2426*AD2429+AA2426*AC2429)</f>
        <v>0</v>
      </c>
      <c r="AJ2426" s="2">
        <f t="shared" ref="AJ2426" si="11001">X2426*AE2426+Z2426*AE2429-Y2426*AF2426-AA2426*AF2429</f>
        <v>0</v>
      </c>
      <c r="AK2426" s="8">
        <f t="shared" ref="AK2426" si="11002">(X2426*AF2426+Y2426*AE2426+Z2426*AF2429+AA2426*AE2429)</f>
        <v>29.064653491227418</v>
      </c>
      <c r="AM2426" s="26">
        <f t="shared" ref="AM2426" si="11003">20*LOG((2*$AH$9)/(($AH$9*AH2426+AJ2426+$AH$9*AH2429+AJ2429)^2+($AH$9*AI2426+AK2426+$AH$9*AI2429+AK2429)^2)^0.5)</f>
        <v>-38.370887739230199</v>
      </c>
      <c r="AO2426" s="133">
        <f t="shared" ref="AO2426" si="11004">((AI2426^2+AJ2426^2+AK2426^2+AL2426^2)/(AI2429^2+AJ2429^2+AK2429^2+AL2429^2))^0.5</f>
        <v>0.17816002914250445</v>
      </c>
      <c r="AP2426" s="13"/>
      <c r="AQ2426" s="32"/>
      <c r="AR2426" s="32"/>
      <c r="AS2426" s="32"/>
      <c r="AT2426" s="32"/>
    </row>
    <row r="2427" spans="2:46" ht="18.649999999999999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O2427" s="134"/>
      <c r="AP2427" s="33"/>
      <c r="AQ2427" s="32"/>
      <c r="AR2427" s="32"/>
      <c r="AS2427" s="32"/>
      <c r="AT2427" s="32"/>
    </row>
    <row r="2428" spans="2:46" ht="18.649999999999999" customHeight="1" thickBot="1">
      <c r="D2428" s="209" t="s">
        <v>66</v>
      </c>
      <c r="E2428" s="210"/>
      <c r="F2428" s="211" t="s">
        <v>67</v>
      </c>
      <c r="G2428" s="212"/>
      <c r="H2428" s="204"/>
      <c r="I2428" s="209" t="s">
        <v>68</v>
      </c>
      <c r="J2428" s="210"/>
      <c r="K2428" s="211" t="s">
        <v>69</v>
      </c>
      <c r="L2428" s="212"/>
      <c r="N2428" s="213" t="s">
        <v>70</v>
      </c>
      <c r="O2428" s="214"/>
      <c r="P2428" s="215" t="s">
        <v>71</v>
      </c>
      <c r="Q2428" s="216"/>
      <c r="S2428" s="209" t="s">
        <v>72</v>
      </c>
      <c r="T2428" s="210"/>
      <c r="U2428" s="211" t="s">
        <v>73</v>
      </c>
      <c r="V2428" s="212"/>
      <c r="W2428" s="22"/>
      <c r="X2428" s="213" t="s">
        <v>74</v>
      </c>
      <c r="Y2428" s="214"/>
      <c r="Z2428" s="215" t="s">
        <v>75</v>
      </c>
      <c r="AA2428" s="216"/>
      <c r="AB2428" s="22"/>
      <c r="AC2428" s="209" t="s">
        <v>76</v>
      </c>
      <c r="AD2428" s="210"/>
      <c r="AE2428" s="211" t="s">
        <v>77</v>
      </c>
      <c r="AF2428" s="212"/>
      <c r="AG2428" s="22"/>
      <c r="AH2428" s="213" t="s">
        <v>78</v>
      </c>
      <c r="AI2428" s="214"/>
      <c r="AJ2428" s="215" t="s">
        <v>79</v>
      </c>
      <c r="AK2428" s="216"/>
      <c r="AL2428" s="22"/>
      <c r="AM2428" s="44" t="s">
        <v>6</v>
      </c>
      <c r="AO2428" s="135" t="s">
        <v>42</v>
      </c>
      <c r="AP2428" s="33"/>
      <c r="AQ2428" s="32"/>
      <c r="AR2428" s="32"/>
      <c r="AS2428" s="32"/>
      <c r="AT2428" s="32"/>
    </row>
    <row r="2429" spans="2:46" ht="18.649999999999999" customHeight="1" thickTop="1" thickBot="1">
      <c r="D2429" s="1">
        <v>0</v>
      </c>
      <c r="E2429" s="8">
        <f t="shared" ref="E2429" si="11005">$E$9*$B2426</f>
        <v>3.9329674000000003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11006">D2429*I2426+F2429*I2429-E2429*J2426-G2429*J2429</f>
        <v>0</v>
      </c>
      <c r="O2429" s="9">
        <f t="shared" ref="O2429" si="11007">(D2429*J2426+E2429*I2426+F2429*J2429+G2429*I2429)</f>
        <v>3.9329674000000003</v>
      </c>
      <c r="P2429" s="2">
        <f t="shared" ref="P2429" si="11008">D2429*K2426+F2429*K2429-E2429*L2426-G2429*L2429</f>
        <v>2.9945356567920101</v>
      </c>
      <c r="Q2429" s="8">
        <f t="shared" ref="Q2429" si="11009">(D2429*L2426+E2429*K2426+F2429*L2429+G2429*K2429)</f>
        <v>0</v>
      </c>
      <c r="S2429" s="1">
        <v>0</v>
      </c>
      <c r="T2429" s="8">
        <f t="shared" ref="T2429" si="11010">$T$9*$B2426</f>
        <v>8.3924725999999996</v>
      </c>
      <c r="U2429" s="2">
        <v>1</v>
      </c>
      <c r="V2429" s="8">
        <v>0</v>
      </c>
      <c r="X2429" s="1">
        <f t="shared" ref="X2429" si="11011">N2429*S2426+P2429*S2429-O2429*T2426-Q2429*T2429</f>
        <v>0</v>
      </c>
      <c r="Y2429" s="9">
        <f t="shared" ref="Y2429" si="11012">(N2429*T2426+O2429*S2426+P2429*T2429+Q2429*S2429)</f>
        <v>29.064525849349945</v>
      </c>
      <c r="Z2429" s="2">
        <f t="shared" ref="Z2429" si="11013">N2429*U2426+P2429*U2429-O2429*V2426-Q2429*V2429</f>
        <v>2.9945356567920101</v>
      </c>
      <c r="AA2429" s="8">
        <f t="shared" ref="AA2429" si="11014">(N2429*V2426+O2429*U2426+P2429*V2429+Q2429*U2429)</f>
        <v>0</v>
      </c>
      <c r="AB2429" s="22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11015">X2429*AC2426+Z2429*AC2429-Y2429*AD2426-AA2429*AD2429</f>
        <v>0</v>
      </c>
      <c r="AI2429" s="9">
        <f t="shared" ref="AI2429" si="11016">(X2429*AD2426+Y2429*AC2426+Z2429*AD2429+AA2429*AC2429)</f>
        <v>29.064525849349945</v>
      </c>
      <c r="AJ2429" s="2">
        <f t="shared" ref="AJ2429" si="11017">X2429*AE2426+Z2429*AE2429-Y2429*AF2426-AA2429*AF2429</f>
        <v>-160.527968341226</v>
      </c>
      <c r="AK2429" s="8">
        <f t="shared" ref="AK2429" si="11018">(X2429*AF2426+Y2429*AE2426+Z2429*AF2429+AA2429*AE2429)</f>
        <v>0</v>
      </c>
      <c r="AM2429" s="45">
        <f t="shared" ref="AM2429" si="11019">(180/PI())*ATAN(-1*(($AH$9*AJ2426+AL2426+$AH$9*AJ2429+AL2429)/($AH$9*AI2426+AK2426+$AH$9*AI2429+AK2429)))</f>
        <v>70.094046695929237</v>
      </c>
      <c r="AO2429" s="206">
        <f t="shared" ref="AO2429" si="11020">20*LOG(((($AH$9*AH2426+AJ2426-$AH$9*AH2429-AJ2429)^2+($AH$9*AI2426+AK2426-$AH$9*AI2429-AK2429)^2)/(($AH$9*AH2426+AJ2426+$AH$9*AH2429+AJ2429)^2+($AH$9*AI2426+AK2426+$AH$9*AI2429+AK2429)^2))^0.5)</f>
        <v>-6.3201463901193524E-4</v>
      </c>
      <c r="AP2429" s="33"/>
      <c r="AQ2429" s="32"/>
      <c r="AR2429" s="32"/>
      <c r="AS2429" s="32"/>
      <c r="AT2429" s="32"/>
    </row>
    <row r="2430" spans="2:46" ht="18.649999999999999" customHeight="1">
      <c r="AO2430" s="33"/>
      <c r="AP2430" s="33"/>
    </row>
    <row r="2431" spans="2:46" ht="18.649999999999999" customHeight="1" thickBot="1">
      <c r="D2431" s="22" t="s">
        <v>80</v>
      </c>
      <c r="E2431" s="22"/>
      <c r="F2431" s="22"/>
      <c r="G2431" s="22"/>
      <c r="H2431" s="22"/>
      <c r="I2431" s="22" t="s">
        <v>81</v>
      </c>
      <c r="J2431" s="22"/>
      <c r="K2431" s="22"/>
      <c r="L2431" s="22"/>
      <c r="M2431" s="23"/>
      <c r="N2431" s="23"/>
      <c r="O2431" s="24" t="s">
        <v>82</v>
      </c>
      <c r="P2431" s="23"/>
      <c r="Q2431" s="23"/>
      <c r="R2431" s="23"/>
      <c r="S2431" s="22"/>
      <c r="T2431" s="22" t="s">
        <v>83</v>
      </c>
      <c r="U2431" s="23"/>
      <c r="V2431" s="23"/>
      <c r="W2431" s="23"/>
      <c r="X2431" s="23"/>
      <c r="Y2431" s="24" t="s">
        <v>84</v>
      </c>
      <c r="Z2431" s="23"/>
      <c r="AA2431" s="23"/>
      <c r="AB2431" s="23"/>
      <c r="AC2431" s="24" t="s">
        <v>85</v>
      </c>
      <c r="AD2431" s="22"/>
      <c r="AE2431" s="22"/>
      <c r="AF2431" s="22"/>
      <c r="AG2431" s="22"/>
      <c r="AH2431" s="23"/>
      <c r="AI2431" s="24" t="s">
        <v>86</v>
      </c>
      <c r="AJ2431" s="23"/>
      <c r="AK2431" s="23"/>
      <c r="AL2431" s="22"/>
    </row>
    <row r="2432" spans="2:46" ht="18.649999999999999" customHeight="1" thickBot="1">
      <c r="B2432" s="11"/>
      <c r="D2432" s="217" t="s">
        <v>55</v>
      </c>
      <c r="E2432" s="218"/>
      <c r="F2432" s="219" t="s">
        <v>56</v>
      </c>
      <c r="G2432" s="220"/>
      <c r="H2432" s="204"/>
      <c r="I2432" s="217" t="s">
        <v>87</v>
      </c>
      <c r="J2432" s="218"/>
      <c r="K2432" s="219" t="s">
        <v>88</v>
      </c>
      <c r="L2432" s="220"/>
      <c r="M2432" s="23"/>
      <c r="N2432" s="213" t="s">
        <v>57</v>
      </c>
      <c r="O2432" s="214"/>
      <c r="P2432" s="215" t="s">
        <v>58</v>
      </c>
      <c r="Q2432" s="216"/>
      <c r="R2432" s="23"/>
      <c r="S2432" s="217" t="s">
        <v>59</v>
      </c>
      <c r="T2432" s="218"/>
      <c r="U2432" s="219" t="s">
        <v>60</v>
      </c>
      <c r="V2432" s="220"/>
      <c r="W2432" s="22"/>
      <c r="X2432" s="213" t="s">
        <v>61</v>
      </c>
      <c r="Y2432" s="214"/>
      <c r="Z2432" s="215" t="s">
        <v>62</v>
      </c>
      <c r="AA2432" s="216"/>
      <c r="AB2432" s="22"/>
      <c r="AC2432" s="217" t="s">
        <v>63</v>
      </c>
      <c r="AD2432" s="218"/>
      <c r="AE2432" s="219" t="s">
        <v>89</v>
      </c>
      <c r="AF2432" s="220"/>
      <c r="AG2432" s="22"/>
      <c r="AH2432" s="213" t="s">
        <v>64</v>
      </c>
      <c r="AI2432" s="214"/>
      <c r="AJ2432" s="215" t="s">
        <v>65</v>
      </c>
      <c r="AK2432" s="216"/>
      <c r="AL2432" s="22"/>
      <c r="AM2432" s="25" t="s">
        <v>2</v>
      </c>
      <c r="AO2432" s="132" t="s">
        <v>41</v>
      </c>
      <c r="AQ2432" s="32"/>
      <c r="AR2432" s="32"/>
      <c r="AS2432" s="32"/>
      <c r="AT2432" s="32"/>
    </row>
    <row r="2433" spans="2:46" ht="18.649999999999999" customHeight="1" thickTop="1" thickBot="1">
      <c r="B2433" s="36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9">
        <f t="shared" ref="L2433" si="11021">IF(0=(1-$J$9*$K$9*$B2433^2),10^14,$B2433*$K$9/(1-$J$9*$K$9*$B2433^2))</f>
        <v>-0.50545565368533907</v>
      </c>
      <c r="N2433" s="1">
        <f t="shared" ref="N2433" si="11022">D2433*I2433+F2433*I2436-E2433*J2433-G2433*J2436</f>
        <v>1</v>
      </c>
      <c r="O2433" s="9">
        <f t="shared" ref="O2433" si="11023">(D2433*J2433+E2433*I2433+F2433*J2436+G2433*I2436)</f>
        <v>0</v>
      </c>
      <c r="P2433" s="2">
        <f t="shared" ref="P2433" si="11024">D2433*K2433+F2433*K2436-E2433*L2433-G2433*L2436</f>
        <v>0</v>
      </c>
      <c r="Q2433" s="8">
        <f t="shared" ref="Q2433" si="11025">(D2433*L2433+E2433*K2433+F2433*L2436+G2433*K2436)</f>
        <v>-0.50545565368533907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11026">N2433*S2433+P2433*S2436-O2433*T2433-Q2433*T2436</f>
        <v>5.2542475734181995</v>
      </c>
      <c r="Y2433" s="9">
        <f t="shared" ref="Y2433" si="11027">(N2433*T2433+O2433*S2433+P2433*T2436+Q2433*S2436)</f>
        <v>0</v>
      </c>
      <c r="Z2433" s="2">
        <f t="shared" ref="Z2433" si="11028">N2433*U2433+P2433*U2436-O2433*V2433-Q2433*V2436</f>
        <v>0</v>
      </c>
      <c r="AA2433" s="8">
        <f t="shared" ref="AA2433" si="11029">(N2433*V2433+O2433*U2433+P2433*V2436+Q2433*U2436)</f>
        <v>-0.50545565368533907</v>
      </c>
      <c r="AB2433" s="22"/>
      <c r="AC2433" s="1">
        <v>1</v>
      </c>
      <c r="AD2433" s="9">
        <v>0</v>
      </c>
      <c r="AE2433" s="2">
        <v>0</v>
      </c>
      <c r="AF2433" s="9">
        <f t="shared" ref="AF2433" si="11030">$B2433*$AE$9</f>
        <v>5.6424023999999999</v>
      </c>
      <c r="AH2433" s="1">
        <f t="shared" ref="AH2433" si="11031">X2433*AC2433+Z2433*AC2436-Y2433*AD2433-AA2433*AD2436</f>
        <v>5.2542475734181995</v>
      </c>
      <c r="AI2433" s="9">
        <f t="shared" ref="AI2433" si="11032">(X2433*AD2433+Y2433*AC2433+Z2433*AD2436+AA2433*AC2436)</f>
        <v>0</v>
      </c>
      <c r="AJ2433" s="2">
        <f t="shared" ref="AJ2433" si="11033">X2433*AE2433+Z2433*AE2436-Y2433*AF2433-AA2433*AF2436</f>
        <v>0</v>
      </c>
      <c r="AK2433" s="8">
        <f t="shared" ref="AK2433" si="11034">(X2433*AF2433+Y2433*AE2433+Z2433*AF2436+AA2433*AE2436)</f>
        <v>29.141123464763687</v>
      </c>
      <c r="AM2433" s="26">
        <f t="shared" ref="AM2433" si="11035">20*LOG((2*$AH$9)/(($AH$9*AH2433+AJ2433+$AH$9*AH2436+AJ2436)^2+($AH$9*AI2433+AK2433+$AH$9*AI2436+AK2436)^2)^0.5)</f>
        <v>-38.41799741148855</v>
      </c>
      <c r="AO2433" s="133">
        <f t="shared" ref="AO2433" si="11036">((AI2433^2+AJ2433^2+AK2433^2+AL2433^2)/(AI2436^2+AJ2436^2+AK2436^2+AL2436^2))^0.5</f>
        <v>0.17764571447399521</v>
      </c>
      <c r="AP2433" s="13"/>
      <c r="AQ2433" s="32"/>
      <c r="AR2433" s="32"/>
      <c r="AS2433" s="32"/>
      <c r="AT2433" s="32"/>
    </row>
    <row r="2434" spans="2:46" ht="18.649999999999999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O2434" s="134"/>
      <c r="AP2434" s="33"/>
      <c r="AQ2434" s="32"/>
      <c r="AR2434" s="32"/>
      <c r="AS2434" s="32"/>
      <c r="AT2434" s="32"/>
    </row>
    <row r="2435" spans="2:46" ht="18.649999999999999" customHeight="1" thickBot="1">
      <c r="D2435" s="209" t="s">
        <v>66</v>
      </c>
      <c r="E2435" s="210"/>
      <c r="F2435" s="211" t="s">
        <v>67</v>
      </c>
      <c r="G2435" s="212"/>
      <c r="H2435" s="204"/>
      <c r="I2435" s="209" t="s">
        <v>68</v>
      </c>
      <c r="J2435" s="210"/>
      <c r="K2435" s="211" t="s">
        <v>69</v>
      </c>
      <c r="L2435" s="212"/>
      <c r="N2435" s="213" t="s">
        <v>70</v>
      </c>
      <c r="O2435" s="214"/>
      <c r="P2435" s="215" t="s">
        <v>71</v>
      </c>
      <c r="Q2435" s="216"/>
      <c r="S2435" s="209" t="s">
        <v>72</v>
      </c>
      <c r="T2435" s="210"/>
      <c r="U2435" s="211" t="s">
        <v>73</v>
      </c>
      <c r="V2435" s="212"/>
      <c r="W2435" s="22"/>
      <c r="X2435" s="213" t="s">
        <v>74</v>
      </c>
      <c r="Y2435" s="214"/>
      <c r="Z2435" s="215" t="s">
        <v>75</v>
      </c>
      <c r="AA2435" s="216"/>
      <c r="AB2435" s="22"/>
      <c r="AC2435" s="209" t="s">
        <v>76</v>
      </c>
      <c r="AD2435" s="210"/>
      <c r="AE2435" s="211" t="s">
        <v>77</v>
      </c>
      <c r="AF2435" s="212"/>
      <c r="AG2435" s="22"/>
      <c r="AH2435" s="213" t="s">
        <v>78</v>
      </c>
      <c r="AI2435" s="214"/>
      <c r="AJ2435" s="215" t="s">
        <v>79</v>
      </c>
      <c r="AK2435" s="216"/>
      <c r="AL2435" s="22"/>
      <c r="AM2435" s="44" t="s">
        <v>6</v>
      </c>
      <c r="AO2435" s="135" t="s">
        <v>42</v>
      </c>
      <c r="AP2435" s="33"/>
      <c r="AQ2435" s="32"/>
      <c r="AR2435" s="32"/>
      <c r="AS2435" s="32"/>
      <c r="AT2435" s="32"/>
    </row>
    <row r="2436" spans="2:46" ht="18.649999999999999" customHeight="1" thickTop="1" thickBot="1">
      <c r="D2436" s="1">
        <v>0</v>
      </c>
      <c r="E2436" s="8">
        <f t="shared" ref="E2436" si="11037">$E$9*$B2433</f>
        <v>3.9443016000000002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11038">D2436*I2433+F2436*I2436-E2436*J2433-G2436*J2436</f>
        <v>0</v>
      </c>
      <c r="O2436" s="9">
        <f t="shared" ref="O2436" si="11039">(D2436*J2433+E2436*I2433+F2436*J2436+G2436*I2436)</f>
        <v>3.9443016000000002</v>
      </c>
      <c r="P2436" s="2">
        <f t="shared" ref="P2436" si="11040">D2436*K2433+F2436*K2436-E2436*L2433-G2436*L2436</f>
        <v>2.993669543560129</v>
      </c>
      <c r="Q2436" s="8">
        <f t="shared" ref="Q2436" si="11041">(D2436*L2433+E2436*K2433+F2436*L2436+G2436*K2436)</f>
        <v>0</v>
      </c>
      <c r="S2436" s="1">
        <v>0</v>
      </c>
      <c r="T2436" s="8">
        <f t="shared" ref="T2436" si="11042">$T$9*$B2433</f>
        <v>8.4166583999999993</v>
      </c>
      <c r="U2436" s="2">
        <v>1</v>
      </c>
      <c r="V2436" s="8">
        <v>0</v>
      </c>
      <c r="X2436" s="1">
        <f t="shared" ref="X2436" si="11043">N2436*S2433+P2436*S2436-O2436*T2433-Q2436*T2436</f>
        <v>0</v>
      </c>
      <c r="Y2436" s="9">
        <f t="shared" ref="Y2436" si="11044">(N2436*T2433+O2436*S2433+P2436*T2436+Q2436*S2436)</f>
        <v>29.140995510629523</v>
      </c>
      <c r="Z2436" s="2">
        <f t="shared" ref="Z2436" si="11045">N2436*U2433+P2436*U2436-O2436*V2433-Q2436*V2436</f>
        <v>2.993669543560129</v>
      </c>
      <c r="AA2436" s="8">
        <f t="shared" ref="AA2436" si="11046">(N2436*V2433+O2436*U2433+P2436*V2436+Q2436*U2436)</f>
        <v>0</v>
      </c>
      <c r="AB2436" s="22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11047">X2436*AC2433+Z2436*AC2436-Y2436*AD2433-AA2436*AD2436</f>
        <v>0</v>
      </c>
      <c r="AI2436" s="9">
        <f t="shared" ref="AI2436" si="11048">(X2436*AD2433+Y2436*AC2433+Z2436*AD2436+AA2436*AC2436)</f>
        <v>29.140995510629523</v>
      </c>
      <c r="AJ2436" s="2">
        <f t="shared" ref="AJ2436" si="11049">X2436*AE2433+Z2436*AE2436-Y2436*AF2433-AA2436*AF2436</f>
        <v>-161.43155346400513</v>
      </c>
      <c r="AK2436" s="8">
        <f t="shared" ref="AK2436" si="11050">(X2436*AF2433+Y2436*AE2433+Z2436*AF2436+AA2436*AE2436)</f>
        <v>0</v>
      </c>
      <c r="AM2436" s="45">
        <f t="shared" ref="AM2436" si="11051">(180/PI())*ATAN(-1*(($AH$9*AJ2433+AL2433+$AH$9*AJ2436+AL2436)/($AH$9*AI2433+AK2433+$AH$9*AI2436+AK2436)))</f>
        <v>70.148744594233492</v>
      </c>
      <c r="AO2436" s="206">
        <f t="shared" ref="AO2436" si="11052">20*LOG(((($AH$9*AH2433+AJ2433-$AH$9*AH2436-AJ2436)^2+($AH$9*AI2433+AK2433-$AH$9*AI2436-AK2436)^2)/(($AH$9*AH2433+AJ2433+$AH$9*AH2436+AJ2436)^2+($AH$9*AI2433+AK2433+$AH$9*AI2436+AK2436)^2))^0.5)</f>
        <v>-6.2519548003908622E-4</v>
      </c>
      <c r="AP2436" s="33"/>
      <c r="AQ2436" s="32"/>
      <c r="AR2436" s="32"/>
      <c r="AS2436" s="32"/>
      <c r="AT2436" s="32"/>
    </row>
    <row r="2437" spans="2:46" ht="18.649999999999999" customHeight="1">
      <c r="AO2437" s="33"/>
      <c r="AP2437" s="33"/>
    </row>
    <row r="2438" spans="2:46" ht="18.649999999999999" customHeight="1" thickBot="1">
      <c r="D2438" s="22" t="s">
        <v>80</v>
      </c>
      <c r="E2438" s="22"/>
      <c r="F2438" s="22"/>
      <c r="G2438" s="22"/>
      <c r="H2438" s="22"/>
      <c r="I2438" s="22" t="s">
        <v>81</v>
      </c>
      <c r="J2438" s="22"/>
      <c r="K2438" s="22"/>
      <c r="L2438" s="22"/>
      <c r="M2438" s="23"/>
      <c r="N2438" s="23"/>
      <c r="O2438" s="24" t="s">
        <v>82</v>
      </c>
      <c r="P2438" s="23"/>
      <c r="Q2438" s="23"/>
      <c r="R2438" s="23"/>
      <c r="S2438" s="22"/>
      <c r="T2438" s="22" t="s">
        <v>83</v>
      </c>
      <c r="U2438" s="23"/>
      <c r="V2438" s="23"/>
      <c r="W2438" s="23"/>
      <c r="X2438" s="23"/>
      <c r="Y2438" s="24" t="s">
        <v>84</v>
      </c>
      <c r="Z2438" s="23"/>
      <c r="AA2438" s="23"/>
      <c r="AB2438" s="23"/>
      <c r="AC2438" s="24" t="s">
        <v>85</v>
      </c>
      <c r="AD2438" s="22"/>
      <c r="AE2438" s="22"/>
      <c r="AF2438" s="22"/>
      <c r="AG2438" s="22"/>
      <c r="AH2438" s="23"/>
      <c r="AI2438" s="24" t="s">
        <v>86</v>
      </c>
      <c r="AJ2438" s="23"/>
      <c r="AK2438" s="23"/>
      <c r="AL2438" s="22"/>
    </row>
    <row r="2439" spans="2:46" ht="18.649999999999999" customHeight="1" thickBot="1">
      <c r="B2439" s="11"/>
      <c r="D2439" s="217" t="s">
        <v>55</v>
      </c>
      <c r="E2439" s="218"/>
      <c r="F2439" s="219" t="s">
        <v>56</v>
      </c>
      <c r="G2439" s="220"/>
      <c r="H2439" s="204"/>
      <c r="I2439" s="217" t="s">
        <v>87</v>
      </c>
      <c r="J2439" s="218"/>
      <c r="K2439" s="219" t="s">
        <v>88</v>
      </c>
      <c r="L2439" s="220"/>
      <c r="M2439" s="23"/>
      <c r="N2439" s="213" t="s">
        <v>57</v>
      </c>
      <c r="O2439" s="214"/>
      <c r="P2439" s="215" t="s">
        <v>58</v>
      </c>
      <c r="Q2439" s="216"/>
      <c r="R2439" s="23"/>
      <c r="S2439" s="217" t="s">
        <v>59</v>
      </c>
      <c r="T2439" s="218"/>
      <c r="U2439" s="219" t="s">
        <v>60</v>
      </c>
      <c r="V2439" s="220"/>
      <c r="W2439" s="22"/>
      <c r="X2439" s="213" t="s">
        <v>61</v>
      </c>
      <c r="Y2439" s="214"/>
      <c r="Z2439" s="215" t="s">
        <v>62</v>
      </c>
      <c r="AA2439" s="216"/>
      <c r="AB2439" s="22"/>
      <c r="AC2439" s="217" t="s">
        <v>63</v>
      </c>
      <c r="AD2439" s="218"/>
      <c r="AE2439" s="219" t="s">
        <v>89</v>
      </c>
      <c r="AF2439" s="220"/>
      <c r="AG2439" s="22"/>
      <c r="AH2439" s="213" t="s">
        <v>64</v>
      </c>
      <c r="AI2439" s="214"/>
      <c r="AJ2439" s="215" t="s">
        <v>65</v>
      </c>
      <c r="AK2439" s="216"/>
      <c r="AL2439" s="22"/>
      <c r="AM2439" s="25" t="s">
        <v>2</v>
      </c>
      <c r="AO2439" s="132" t="s">
        <v>41</v>
      </c>
      <c r="AQ2439" s="32"/>
      <c r="AR2439" s="32"/>
      <c r="AS2439" s="32"/>
      <c r="AT2439" s="32"/>
    </row>
    <row r="2440" spans="2:46" ht="18.649999999999999" customHeight="1" thickTop="1" thickBot="1">
      <c r="B2440" s="36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9">
        <f t="shared" ref="L2440" si="11053">IF(0=(1-$J$9*$K$9*$B2440^2),10^14,$B2440*$K$9/(1-$J$9*$K$9*$B2440^2))</f>
        <v>-0.50379046700574115</v>
      </c>
      <c r="N2440" s="1">
        <f t="shared" ref="N2440" si="11054">D2440*I2440+F2440*I2443-E2440*J2440-G2440*J2443</f>
        <v>1</v>
      </c>
      <c r="O2440" s="9">
        <f t="shared" ref="O2440" si="11055">(D2440*J2440+E2440*I2440+F2440*J2443+G2440*I2443)</f>
        <v>0</v>
      </c>
      <c r="P2440" s="2">
        <f t="shared" ref="P2440" si="11056">D2440*K2440+F2440*K2443-E2440*L2440-G2440*L2443</f>
        <v>0</v>
      </c>
      <c r="Q2440" s="8">
        <f t="shared" ref="Q2440" si="11057">(D2440*L2440+E2440*K2440+F2440*L2443+G2440*K2443)</f>
        <v>-0.50379046700574115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11058">N2440*S2440+P2440*S2443-O2440*T2440-Q2440*T2443</f>
        <v>5.2524168414407022</v>
      </c>
      <c r="Y2440" s="9">
        <f t="shared" ref="Y2440" si="11059">(N2440*T2440+O2440*S2440+P2440*T2443+Q2440*S2443)</f>
        <v>0</v>
      </c>
      <c r="Z2440" s="2">
        <f t="shared" ref="Z2440" si="11060">N2440*U2440+P2440*U2443-O2440*V2440-Q2440*V2443</f>
        <v>0</v>
      </c>
      <c r="AA2440" s="8">
        <f t="shared" ref="AA2440" si="11061">(N2440*V2440+O2440*U2440+P2440*V2443+Q2440*U2443)</f>
        <v>-0.50379046700574115</v>
      </c>
      <c r="AB2440" s="22"/>
      <c r="AC2440" s="1">
        <v>1</v>
      </c>
      <c r="AD2440" s="9">
        <v>0</v>
      </c>
      <c r="AE2440" s="2">
        <v>0</v>
      </c>
      <c r="AF2440" s="9">
        <f t="shared" ref="AF2440" si="11062">$B2440*$AE$9</f>
        <v>5.6586162000000009</v>
      </c>
      <c r="AH2440" s="1">
        <f t="shared" ref="AH2440" si="11063">X2440*AC2440+Z2440*AC2443-Y2440*AD2440-AA2440*AD2443</f>
        <v>5.2524168414407022</v>
      </c>
      <c r="AI2440" s="9">
        <f t="shared" ref="AI2440" si="11064">(X2440*AD2440+Y2440*AC2440+Z2440*AD2443+AA2440*AC2443)</f>
        <v>0</v>
      </c>
      <c r="AJ2440" s="2">
        <f t="shared" ref="AJ2440" si="11065">X2440*AE2440+Z2440*AE2443-Y2440*AF2440-AA2440*AF2443</f>
        <v>0</v>
      </c>
      <c r="AK2440" s="8">
        <f t="shared" ref="AK2440" si="11066">(X2440*AF2440+Y2440*AE2440+Z2440*AF2443+AA2440*AE2443)</f>
        <v>29.217620561123454</v>
      </c>
      <c r="AM2440" s="26">
        <f t="shared" ref="AM2440" si="11067">20*LOG((2*$AH$9)/(($AH$9*AH2440+AJ2440+$AH$9*AH2443+AJ2443)^2+($AH$9*AI2440+AK2440+$AH$9*AI2443+AK2443)^2)^0.5)</f>
        <v>-38.464989925249292</v>
      </c>
      <c r="AO2440" s="133">
        <f t="shared" ref="AO2440" si="11068">((AI2440^2+AJ2440^2+AK2440^2+AL2440^2)/(AI2443^2+AJ2443^2+AK2443^2+AL2443^2))^0.5</f>
        <v>0.17713436696206569</v>
      </c>
      <c r="AP2440" s="13"/>
      <c r="AQ2440" s="32"/>
      <c r="AR2440" s="32"/>
      <c r="AS2440" s="32"/>
      <c r="AT2440" s="32"/>
    </row>
    <row r="2441" spans="2:46" ht="18.649999999999999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O2441" s="134"/>
      <c r="AP2441" s="33"/>
      <c r="AQ2441" s="32"/>
      <c r="AR2441" s="32"/>
      <c r="AS2441" s="32"/>
      <c r="AT2441" s="32"/>
    </row>
    <row r="2442" spans="2:46" ht="18.649999999999999" customHeight="1" thickBot="1">
      <c r="D2442" s="209" t="s">
        <v>66</v>
      </c>
      <c r="E2442" s="210"/>
      <c r="F2442" s="211" t="s">
        <v>67</v>
      </c>
      <c r="G2442" s="212"/>
      <c r="H2442" s="204"/>
      <c r="I2442" s="209" t="s">
        <v>68</v>
      </c>
      <c r="J2442" s="210"/>
      <c r="K2442" s="211" t="s">
        <v>69</v>
      </c>
      <c r="L2442" s="212"/>
      <c r="N2442" s="213" t="s">
        <v>70</v>
      </c>
      <c r="O2442" s="214"/>
      <c r="P2442" s="215" t="s">
        <v>71</v>
      </c>
      <c r="Q2442" s="216"/>
      <c r="S2442" s="209" t="s">
        <v>72</v>
      </c>
      <c r="T2442" s="210"/>
      <c r="U2442" s="211" t="s">
        <v>73</v>
      </c>
      <c r="V2442" s="212"/>
      <c r="W2442" s="22"/>
      <c r="X2442" s="213" t="s">
        <v>74</v>
      </c>
      <c r="Y2442" s="214"/>
      <c r="Z2442" s="215" t="s">
        <v>75</v>
      </c>
      <c r="AA2442" s="216"/>
      <c r="AB2442" s="22"/>
      <c r="AC2442" s="209" t="s">
        <v>76</v>
      </c>
      <c r="AD2442" s="210"/>
      <c r="AE2442" s="211" t="s">
        <v>77</v>
      </c>
      <c r="AF2442" s="212"/>
      <c r="AG2442" s="22"/>
      <c r="AH2442" s="213" t="s">
        <v>78</v>
      </c>
      <c r="AI2442" s="214"/>
      <c r="AJ2442" s="215" t="s">
        <v>79</v>
      </c>
      <c r="AK2442" s="216"/>
      <c r="AL2442" s="22"/>
      <c r="AM2442" s="44" t="s">
        <v>6</v>
      </c>
      <c r="AO2442" s="135" t="s">
        <v>42</v>
      </c>
      <c r="AP2442" s="33"/>
      <c r="AQ2442" s="32"/>
      <c r="AR2442" s="32"/>
      <c r="AS2442" s="32"/>
      <c r="AT2442" s="32"/>
    </row>
    <row r="2443" spans="2:46" ht="18.649999999999999" customHeight="1" thickTop="1" thickBot="1">
      <c r="D2443" s="1">
        <v>0</v>
      </c>
      <c r="E2443" s="8">
        <f t="shared" ref="E2443" si="11069">$E$9*$B2440</f>
        <v>3.9556358000000005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11070">D2443*I2440+F2443*I2443-E2443*J2440-G2443*J2443</f>
        <v>0</v>
      </c>
      <c r="O2443" s="9">
        <f t="shared" ref="O2443" si="11071">(D2443*J2440+E2443*I2440+F2443*J2443+G2443*I2443)</f>
        <v>3.9556358000000005</v>
      </c>
      <c r="P2443" s="2">
        <f t="shared" ref="P2443" si="11072">D2443*K2440+F2443*K2443-E2443*L2440-G2443*L2443</f>
        <v>2.9928116069866286</v>
      </c>
      <c r="Q2443" s="8">
        <f t="shared" ref="Q2443" si="11073">(D2443*L2440+E2443*K2440+F2443*L2443+G2443*K2443)</f>
        <v>0</v>
      </c>
      <c r="S2443" s="1">
        <v>0</v>
      </c>
      <c r="T2443" s="8">
        <f t="shared" ref="T2443" si="11074">$T$9*$B2440</f>
        <v>8.4408442000000008</v>
      </c>
      <c r="U2443" s="2">
        <v>1</v>
      </c>
      <c r="V2443" s="8">
        <v>0</v>
      </c>
      <c r="X2443" s="1">
        <f t="shared" ref="X2443" si="11075">N2443*S2440+P2443*S2443-O2443*T2440-Q2443*T2443</f>
        <v>0</v>
      </c>
      <c r="Y2443" s="9">
        <f t="shared" ref="Y2443" si="11076">(N2443*T2440+O2443*S2440+P2443*T2443+Q2443*S2443)</f>
        <v>29.217492294525766</v>
      </c>
      <c r="Z2443" s="2">
        <f t="shared" ref="Z2443" si="11077">N2443*U2440+P2443*U2443-O2443*V2440-Q2443*V2443</f>
        <v>2.9928116069866286</v>
      </c>
      <c r="AA2443" s="8">
        <f t="shared" ref="AA2443" si="11078">(N2443*V2440+O2443*U2440+P2443*V2443+Q2443*U2443)</f>
        <v>0</v>
      </c>
      <c r="AB2443" s="22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11079">X2443*AC2440+Z2443*AC2443-Y2443*AD2440-AA2443*AD2443</f>
        <v>0</v>
      </c>
      <c r="AI2443" s="9">
        <f t="shared" ref="AI2443" si="11080">(X2443*AD2440+Y2443*AC2440+Z2443*AD2443+AA2443*AC2443)</f>
        <v>29.217492294525766</v>
      </c>
      <c r="AJ2443" s="2">
        <f t="shared" ref="AJ2443" si="11081">X2443*AE2440+Z2443*AE2443-Y2443*AF2440-AA2443*AF2443</f>
        <v>-162.33776361419206</v>
      </c>
      <c r="AK2443" s="8">
        <f t="shared" ref="AK2443" si="11082">(X2443*AF2440+Y2443*AE2440+Z2443*AF2443+AA2443*AE2443)</f>
        <v>0</v>
      </c>
      <c r="AM2443" s="45">
        <f t="shared" ref="AM2443" si="11083">(180/PI())*ATAN(-1*(($AH$9*AJ2440+AL2440+$AH$9*AJ2443+AL2443)/($AH$9*AI2440+AK2440+$AH$9*AI2443+AK2443)))</f>
        <v>70.203148976375786</v>
      </c>
      <c r="AO2443" s="206">
        <f t="shared" ref="AO2443" si="11084">20*LOG(((($AH$9*AH2440+AJ2440-$AH$9*AH2443-AJ2443)^2+($AH$9*AI2440+AK2440-$AH$9*AI2443-AK2443)^2)/(($AH$9*AH2440+AJ2440+$AH$9*AH2443+AJ2443)^2+($AH$9*AI2440+AK2440+$AH$9*AI2443+AK2443)^2))^0.5)</f>
        <v>-6.1846658719869551E-4</v>
      </c>
      <c r="AP2443" s="33"/>
      <c r="AQ2443" s="32"/>
      <c r="AR2443" s="32"/>
      <c r="AS2443" s="32"/>
      <c r="AT2443" s="32"/>
    </row>
    <row r="2444" spans="2:46" ht="18.649999999999999" customHeight="1">
      <c r="AO2444" s="33"/>
      <c r="AP2444" s="33"/>
    </row>
    <row r="2445" spans="2:46" ht="18.649999999999999" customHeight="1" thickBot="1">
      <c r="D2445" s="22" t="s">
        <v>80</v>
      </c>
      <c r="E2445" s="22"/>
      <c r="F2445" s="22"/>
      <c r="G2445" s="22"/>
      <c r="H2445" s="22"/>
      <c r="I2445" s="22" t="s">
        <v>81</v>
      </c>
      <c r="J2445" s="22"/>
      <c r="K2445" s="22"/>
      <c r="L2445" s="22"/>
      <c r="M2445" s="23"/>
      <c r="N2445" s="23"/>
      <c r="O2445" s="24" t="s">
        <v>82</v>
      </c>
      <c r="P2445" s="23"/>
      <c r="Q2445" s="23"/>
      <c r="R2445" s="23"/>
      <c r="S2445" s="22"/>
      <c r="T2445" s="22" t="s">
        <v>83</v>
      </c>
      <c r="U2445" s="23"/>
      <c r="V2445" s="23"/>
      <c r="W2445" s="23"/>
      <c r="X2445" s="23"/>
      <c r="Y2445" s="24" t="s">
        <v>84</v>
      </c>
      <c r="Z2445" s="23"/>
      <c r="AA2445" s="23"/>
      <c r="AB2445" s="23"/>
      <c r="AC2445" s="24" t="s">
        <v>85</v>
      </c>
      <c r="AD2445" s="22"/>
      <c r="AE2445" s="22"/>
      <c r="AF2445" s="22"/>
      <c r="AG2445" s="22"/>
      <c r="AH2445" s="23"/>
      <c r="AI2445" s="24" t="s">
        <v>86</v>
      </c>
      <c r="AJ2445" s="23"/>
      <c r="AK2445" s="23"/>
      <c r="AL2445" s="22"/>
    </row>
    <row r="2446" spans="2:46" ht="18.649999999999999" customHeight="1" thickBot="1">
      <c r="B2446" s="11"/>
      <c r="D2446" s="217" t="s">
        <v>55</v>
      </c>
      <c r="E2446" s="218"/>
      <c r="F2446" s="219" t="s">
        <v>56</v>
      </c>
      <c r="G2446" s="220"/>
      <c r="H2446" s="204"/>
      <c r="I2446" s="217" t="s">
        <v>87</v>
      </c>
      <c r="J2446" s="218"/>
      <c r="K2446" s="219" t="s">
        <v>88</v>
      </c>
      <c r="L2446" s="220"/>
      <c r="M2446" s="23"/>
      <c r="N2446" s="213" t="s">
        <v>57</v>
      </c>
      <c r="O2446" s="214"/>
      <c r="P2446" s="215" t="s">
        <v>58</v>
      </c>
      <c r="Q2446" s="216"/>
      <c r="R2446" s="23"/>
      <c r="S2446" s="217" t="s">
        <v>59</v>
      </c>
      <c r="T2446" s="218"/>
      <c r="U2446" s="219" t="s">
        <v>60</v>
      </c>
      <c r="V2446" s="220"/>
      <c r="W2446" s="22"/>
      <c r="X2446" s="213" t="s">
        <v>61</v>
      </c>
      <c r="Y2446" s="214"/>
      <c r="Z2446" s="215" t="s">
        <v>62</v>
      </c>
      <c r="AA2446" s="216"/>
      <c r="AB2446" s="22"/>
      <c r="AC2446" s="217" t="s">
        <v>63</v>
      </c>
      <c r="AD2446" s="218"/>
      <c r="AE2446" s="219" t="s">
        <v>89</v>
      </c>
      <c r="AF2446" s="220"/>
      <c r="AG2446" s="22"/>
      <c r="AH2446" s="213" t="s">
        <v>64</v>
      </c>
      <c r="AI2446" s="214"/>
      <c r="AJ2446" s="215" t="s">
        <v>65</v>
      </c>
      <c r="AK2446" s="216"/>
      <c r="AL2446" s="22"/>
      <c r="AM2446" s="25" t="s">
        <v>2</v>
      </c>
      <c r="AO2446" s="132" t="s">
        <v>41</v>
      </c>
      <c r="AQ2446" s="32"/>
      <c r="AR2446" s="32"/>
      <c r="AS2446" s="32"/>
      <c r="AT2446" s="32"/>
    </row>
    <row r="2447" spans="2:46" ht="18.649999999999999" customHeight="1" thickTop="1" thickBot="1">
      <c r="B2447" s="36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9">
        <f t="shared" ref="L2447" si="11085">IF(0=(1-$J$9*$K$9*$B2447^2),10^14,$B2447*$K$9/(1-$J$9*$K$9*$B2447^2))</f>
        <v>-0.5021368304457301</v>
      </c>
      <c r="N2447" s="1">
        <f t="shared" ref="N2447" si="11086">D2447*I2447+F2447*I2450-E2447*J2447-G2447*J2450</f>
        <v>1</v>
      </c>
      <c r="O2447" s="9">
        <f t="shared" ref="O2447" si="11087">(D2447*J2447+E2447*I2447+F2447*J2450+G2447*I2450)</f>
        <v>0</v>
      </c>
      <c r="P2447" s="2">
        <f t="shared" ref="P2447" si="11088">D2447*K2447+F2447*K2450-E2447*L2447-G2447*L2450</f>
        <v>0</v>
      </c>
      <c r="Q2447" s="8">
        <f t="shared" ref="Q2447" si="11089">(D2447*L2447+E2447*K2447+F2447*L2450+G2447*K2450)</f>
        <v>-0.5021368304457301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11090">N2447*S2447+P2447*S2450-O2447*T2447-Q2447*T2450</f>
        <v>5.2506033338280123</v>
      </c>
      <c r="Y2447" s="9">
        <f t="shared" ref="Y2447" si="11091">(N2447*T2447+O2447*S2447+P2447*T2450+Q2447*S2450)</f>
        <v>0</v>
      </c>
      <c r="Z2447" s="2">
        <f t="shared" ref="Z2447" si="11092">N2447*U2447+P2447*U2450-O2447*V2447-Q2447*V2450</f>
        <v>0</v>
      </c>
      <c r="AA2447" s="8">
        <f t="shared" ref="AA2447" si="11093">(N2447*V2447+O2447*U2447+P2447*V2450+Q2447*U2450)</f>
        <v>-0.5021368304457301</v>
      </c>
      <c r="AB2447" s="22"/>
      <c r="AC2447" s="1">
        <v>1</v>
      </c>
      <c r="AD2447" s="9">
        <v>0</v>
      </c>
      <c r="AE2447" s="2">
        <v>0</v>
      </c>
      <c r="AF2447" s="9">
        <f t="shared" ref="AF2447" si="11094">$B2447*$AE$9</f>
        <v>5.674829999999992</v>
      </c>
      <c r="AH2447" s="1">
        <f t="shared" ref="AH2447" si="11095">X2447*AC2447+Z2447*AC2450-Y2447*AD2447-AA2447*AD2450</f>
        <v>5.2506033338280123</v>
      </c>
      <c r="AI2447" s="9">
        <f t="shared" ref="AI2447" si="11096">(X2447*AD2447+Y2447*AC2447+Z2447*AD2450+AA2447*AC2450)</f>
        <v>0</v>
      </c>
      <c r="AJ2447" s="2">
        <f t="shared" ref="AJ2447" si="11097">X2447*AE2447+Z2447*AE2450-Y2447*AF2447-AA2447*AF2450</f>
        <v>0</v>
      </c>
      <c r="AK2447" s="8">
        <f t="shared" ref="AK2447" si="11098">(X2447*AF2447+Y2447*AE2447+Z2447*AF2450+AA2447*AE2450)</f>
        <v>29.294144486461448</v>
      </c>
      <c r="AM2447" s="26">
        <f t="shared" ref="AM2447" si="11099">20*LOG((2*$AH$9)/(($AH$9*AH2447+AJ2447+$AH$9*AH2450+AJ2450)^2+($AH$9*AI2447+AK2447+$AH$9*AI2450+AK2450)^2)^0.5)</f>
        <v>-38.511865777995375</v>
      </c>
      <c r="AO2447" s="133">
        <f t="shared" ref="AO2447" si="11100">((AI2447^2+AJ2447^2+AK2447^2+AL2447^2)/(AI2450^2+AJ2450^2+AK2450^2+AL2450^2))^0.5</f>
        <v>0.1766259609542187</v>
      </c>
      <c r="AP2447" s="13"/>
      <c r="AQ2447" s="32"/>
      <c r="AR2447" s="32"/>
      <c r="AS2447" s="32"/>
      <c r="AT2447" s="32"/>
    </row>
    <row r="2448" spans="2:46" ht="18.649999999999999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O2448" s="134"/>
      <c r="AP2448" s="33"/>
      <c r="AQ2448" s="32"/>
      <c r="AR2448" s="32"/>
      <c r="AS2448" s="32"/>
      <c r="AT2448" s="32"/>
    </row>
    <row r="2449" spans="2:46" ht="18.649999999999999" customHeight="1" thickBot="1">
      <c r="D2449" s="209" t="s">
        <v>66</v>
      </c>
      <c r="E2449" s="210"/>
      <c r="F2449" s="211" t="s">
        <v>67</v>
      </c>
      <c r="G2449" s="212"/>
      <c r="H2449" s="204"/>
      <c r="I2449" s="209" t="s">
        <v>68</v>
      </c>
      <c r="J2449" s="210"/>
      <c r="K2449" s="211" t="s">
        <v>69</v>
      </c>
      <c r="L2449" s="212"/>
      <c r="N2449" s="213" t="s">
        <v>70</v>
      </c>
      <c r="O2449" s="214"/>
      <c r="P2449" s="215" t="s">
        <v>71</v>
      </c>
      <c r="Q2449" s="216"/>
      <c r="S2449" s="209" t="s">
        <v>72</v>
      </c>
      <c r="T2449" s="210"/>
      <c r="U2449" s="211" t="s">
        <v>73</v>
      </c>
      <c r="V2449" s="212"/>
      <c r="W2449" s="22"/>
      <c r="X2449" s="213" t="s">
        <v>74</v>
      </c>
      <c r="Y2449" s="214"/>
      <c r="Z2449" s="215" t="s">
        <v>75</v>
      </c>
      <c r="AA2449" s="216"/>
      <c r="AB2449" s="22"/>
      <c r="AC2449" s="209" t="s">
        <v>76</v>
      </c>
      <c r="AD2449" s="210"/>
      <c r="AE2449" s="211" t="s">
        <v>77</v>
      </c>
      <c r="AF2449" s="212"/>
      <c r="AG2449" s="22"/>
      <c r="AH2449" s="213" t="s">
        <v>78</v>
      </c>
      <c r="AI2449" s="214"/>
      <c r="AJ2449" s="215" t="s">
        <v>79</v>
      </c>
      <c r="AK2449" s="216"/>
      <c r="AL2449" s="22"/>
      <c r="AM2449" s="44" t="s">
        <v>6</v>
      </c>
      <c r="AO2449" s="135" t="s">
        <v>42</v>
      </c>
      <c r="AP2449" s="33"/>
      <c r="AQ2449" s="32"/>
      <c r="AR2449" s="32"/>
      <c r="AS2449" s="32"/>
      <c r="AT2449" s="32"/>
    </row>
    <row r="2450" spans="2:46" ht="18.649999999999999" customHeight="1" thickTop="1" thickBot="1">
      <c r="D2450" s="1">
        <v>0</v>
      </c>
      <c r="E2450" s="8">
        <f t="shared" ref="E2450" si="11101">$E$9*$B2447</f>
        <v>3.966969999999995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11102">D2450*I2447+F2450*I2450-E2450*J2447-G2450*J2450</f>
        <v>0</v>
      </c>
      <c r="O2450" s="9">
        <f t="shared" ref="O2450" si="11103">(D2450*J2447+E2450*I2447+F2450*J2450+G2450*I2450)</f>
        <v>3.966969999999995</v>
      </c>
      <c r="P2450" s="2">
        <f t="shared" ref="P2450" si="11104">D2450*K2447+F2450*K2450-E2450*L2447-G2450*L2450</f>
        <v>2.9919617422732951</v>
      </c>
      <c r="Q2450" s="8">
        <f t="shared" ref="Q2450" si="11105">(D2450*L2447+E2450*K2447+F2450*L2450+G2450*K2450)</f>
        <v>0</v>
      </c>
      <c r="S2450" s="1">
        <v>0</v>
      </c>
      <c r="T2450" s="8">
        <f t="shared" ref="T2450" si="11106">$T$9*$B2447</f>
        <v>8.4650299999999881</v>
      </c>
      <c r="U2450" s="2">
        <v>1</v>
      </c>
      <c r="V2450" s="8">
        <v>0</v>
      </c>
      <c r="X2450" s="1">
        <f t="shared" ref="X2450" si="11107">N2450*S2447+P2450*S2450-O2450*T2447-Q2450*T2450</f>
        <v>0</v>
      </c>
      <c r="Y2450" s="9">
        <f t="shared" ref="Y2450" si="11108">(N2450*T2447+O2450*S2447+P2450*T2450+Q2450*S2450)</f>
        <v>29.294015907195671</v>
      </c>
      <c r="Z2450" s="2">
        <f t="shared" ref="Z2450" si="11109">N2450*U2447+P2450*U2450-O2450*V2447-Q2450*V2450</f>
        <v>2.9919617422732951</v>
      </c>
      <c r="AA2450" s="8">
        <f t="shared" ref="AA2450" si="11110">(N2450*V2447+O2450*U2447+P2450*V2450+Q2450*U2450)</f>
        <v>0</v>
      </c>
      <c r="AB2450" s="22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11111">X2450*AC2447+Z2450*AC2450-Y2450*AD2447-AA2450*AD2450</f>
        <v>0</v>
      </c>
      <c r="AI2450" s="9">
        <f t="shared" ref="AI2450" si="11112">(X2450*AD2447+Y2450*AC2447+Z2450*AD2450+AA2450*AC2450)</f>
        <v>29.294015907195671</v>
      </c>
      <c r="AJ2450" s="2">
        <f t="shared" ref="AJ2450" si="11113">X2450*AE2447+Z2450*AE2450-Y2450*AF2447-AA2450*AF2450</f>
        <v>-163.24659854835767</v>
      </c>
      <c r="AK2450" s="8">
        <f t="shared" ref="AK2450" si="11114">(X2450*AF2447+Y2450*AE2447+Z2450*AF2450+AA2450*AE2450)</f>
        <v>0</v>
      </c>
      <c r="AM2450" s="45">
        <f t="shared" ref="AM2450" si="11115">(180/PI())*ATAN(-1*(($AH$9*AJ2447+AL2447+$AH$9*AJ2450+AL2450)/($AH$9*AI2447+AK2447+$AH$9*AI2450+AK2450)))</f>
        <v>70.257262150964962</v>
      </c>
      <c r="AO2450" s="206">
        <f t="shared" ref="AO2450" si="11116">20*LOG(((($AH$9*AH2447+AJ2447-$AH$9*AH2450-AJ2450)^2+($AH$9*AI2447+AK2447-$AH$9*AI2450-AK2450)^2)/(($AH$9*AH2447+AJ2447+$AH$9*AH2450+AJ2450)^2+($AH$9*AI2447+AK2447+$AH$9*AI2450+AK2450)^2))^0.5)</f>
        <v>-6.1182655754184049E-4</v>
      </c>
      <c r="AP2450" s="33"/>
      <c r="AQ2450" s="32"/>
      <c r="AR2450" s="32"/>
      <c r="AS2450" s="32"/>
      <c r="AT2450" s="32"/>
    </row>
    <row r="2451" spans="2:46" ht="18.649999999999999" customHeight="1">
      <c r="AO2451" s="33"/>
      <c r="AP2451" s="33"/>
    </row>
    <row r="2452" spans="2:46" ht="18.649999999999999" customHeight="1" thickBot="1">
      <c r="D2452" s="22" t="s">
        <v>80</v>
      </c>
      <c r="E2452" s="22"/>
      <c r="F2452" s="22"/>
      <c r="G2452" s="22"/>
      <c r="H2452" s="22"/>
      <c r="I2452" s="22" t="s">
        <v>81</v>
      </c>
      <c r="J2452" s="22"/>
      <c r="K2452" s="22"/>
      <c r="L2452" s="22"/>
      <c r="M2452" s="23"/>
      <c r="N2452" s="23"/>
      <c r="O2452" s="24" t="s">
        <v>82</v>
      </c>
      <c r="P2452" s="23"/>
      <c r="Q2452" s="23"/>
      <c r="R2452" s="23"/>
      <c r="S2452" s="22"/>
      <c r="T2452" s="22" t="s">
        <v>83</v>
      </c>
      <c r="U2452" s="23"/>
      <c r="V2452" s="23"/>
      <c r="W2452" s="23"/>
      <c r="X2452" s="23"/>
      <c r="Y2452" s="24" t="s">
        <v>84</v>
      </c>
      <c r="Z2452" s="23"/>
      <c r="AA2452" s="23"/>
      <c r="AB2452" s="23"/>
      <c r="AC2452" s="24" t="s">
        <v>85</v>
      </c>
      <c r="AD2452" s="22"/>
      <c r="AE2452" s="22"/>
      <c r="AF2452" s="22"/>
      <c r="AG2452" s="22"/>
      <c r="AH2452" s="23"/>
      <c r="AI2452" s="24" t="s">
        <v>86</v>
      </c>
      <c r="AJ2452" s="23"/>
      <c r="AK2452" s="23"/>
      <c r="AL2452" s="22"/>
    </row>
    <row r="2453" spans="2:46" ht="18.649999999999999" customHeight="1" thickBot="1">
      <c r="B2453" s="11"/>
      <c r="D2453" s="217" t="s">
        <v>55</v>
      </c>
      <c r="E2453" s="218"/>
      <c r="F2453" s="219" t="s">
        <v>56</v>
      </c>
      <c r="G2453" s="220"/>
      <c r="H2453" s="204"/>
      <c r="I2453" s="217" t="s">
        <v>87</v>
      </c>
      <c r="J2453" s="218"/>
      <c r="K2453" s="219" t="s">
        <v>88</v>
      </c>
      <c r="L2453" s="220"/>
      <c r="M2453" s="23"/>
      <c r="N2453" s="213" t="s">
        <v>57</v>
      </c>
      <c r="O2453" s="214"/>
      <c r="P2453" s="215" t="s">
        <v>58</v>
      </c>
      <c r="Q2453" s="216"/>
      <c r="R2453" s="23"/>
      <c r="S2453" s="217" t="s">
        <v>59</v>
      </c>
      <c r="T2453" s="218"/>
      <c r="U2453" s="219" t="s">
        <v>60</v>
      </c>
      <c r="V2453" s="220"/>
      <c r="W2453" s="22"/>
      <c r="X2453" s="213" t="s">
        <v>61</v>
      </c>
      <c r="Y2453" s="214"/>
      <c r="Z2453" s="215" t="s">
        <v>62</v>
      </c>
      <c r="AA2453" s="216"/>
      <c r="AB2453" s="22"/>
      <c r="AC2453" s="217" t="s">
        <v>63</v>
      </c>
      <c r="AD2453" s="218"/>
      <c r="AE2453" s="219" t="s">
        <v>89</v>
      </c>
      <c r="AF2453" s="220"/>
      <c r="AG2453" s="22"/>
      <c r="AH2453" s="213" t="s">
        <v>64</v>
      </c>
      <c r="AI2453" s="214"/>
      <c r="AJ2453" s="215" t="s">
        <v>65</v>
      </c>
      <c r="AK2453" s="216"/>
      <c r="AL2453" s="22"/>
      <c r="AM2453" s="25" t="s">
        <v>2</v>
      </c>
      <c r="AO2453" s="132" t="s">
        <v>41</v>
      </c>
      <c r="AQ2453" s="32"/>
      <c r="AR2453" s="32"/>
      <c r="AS2453" s="32"/>
      <c r="AT2453" s="32"/>
    </row>
    <row r="2454" spans="2:46" ht="18" customHeight="1" thickTop="1" thickBot="1">
      <c r="B2454" s="36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9">
        <f t="shared" ref="L2454" si="11117">IF(0=(1-$J$9*$K$9*$B2454^2),10^14,$B2454*$K$9/(1-$J$9*$K$9*$B2454^2))</f>
        <v>-0.50049461937274564</v>
      </c>
      <c r="N2454" s="1">
        <f t="shared" ref="N2454" si="11118">D2454*I2454+F2454*I2457-E2454*J2454-G2454*J2457</f>
        <v>1</v>
      </c>
      <c r="O2454" s="9">
        <f t="shared" ref="O2454" si="11119">(D2454*J2454+E2454*I2454+F2454*J2457+G2454*I2457)</f>
        <v>0</v>
      </c>
      <c r="P2454" s="2">
        <f t="shared" ref="P2454" si="11120">D2454*K2454+F2454*K2457-E2454*L2454-G2454*L2457</f>
        <v>0</v>
      </c>
      <c r="Q2454" s="8">
        <f t="shared" ref="Q2454" si="11121">(D2454*L2454+E2454*K2454+F2454*L2457+G2454*K2457)</f>
        <v>-0.50049461937274564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11122">N2454*S2454+P2454*S2457-O2454*T2454-Q2454*T2457</f>
        <v>5.2488068305940923</v>
      </c>
      <c r="Y2454" s="9">
        <f t="shared" ref="Y2454" si="11123">(N2454*T2454+O2454*S2454+P2454*T2457+Q2454*S2457)</f>
        <v>0</v>
      </c>
      <c r="Z2454" s="2">
        <f t="shared" ref="Z2454" si="11124">N2454*U2454+P2454*U2457-O2454*V2454-Q2454*V2457</f>
        <v>0</v>
      </c>
      <c r="AA2454" s="8">
        <f t="shared" ref="AA2454" si="11125">(N2454*V2454+O2454*U2454+P2454*V2457+Q2454*U2457)</f>
        <v>-0.50049461937274564</v>
      </c>
      <c r="AB2454" s="22"/>
      <c r="AC2454" s="1">
        <v>1</v>
      </c>
      <c r="AD2454" s="9">
        <v>0</v>
      </c>
      <c r="AE2454" s="2">
        <v>0</v>
      </c>
      <c r="AF2454" s="9">
        <f t="shared" ref="AF2454" si="11126">$B2454*$AE$9</f>
        <v>5.6910437999999921</v>
      </c>
      <c r="AH2454" s="1">
        <f t="shared" ref="AH2454" si="11127">X2454*AC2454+Z2454*AC2457-Y2454*AD2454-AA2454*AD2457</f>
        <v>5.2488068305940923</v>
      </c>
      <c r="AI2454" s="9">
        <f t="shared" ref="AI2454" si="11128">(X2454*AD2454+Y2454*AC2454+Z2454*AD2457+AA2454*AC2457)</f>
        <v>0</v>
      </c>
      <c r="AJ2454" s="2">
        <f t="shared" ref="AJ2454" si="11129">X2454*AE2454+Z2454*AE2457-Y2454*AF2454-AA2454*AF2457</f>
        <v>0</v>
      </c>
      <c r="AK2454" s="8">
        <f t="shared" ref="AK2454" si="11130">(X2454*AF2454+Y2454*AE2454+Z2454*AF2457+AA2454*AE2457)</f>
        <v>29.370694951277372</v>
      </c>
      <c r="AM2454" s="26">
        <f t="shared" ref="AM2454" si="11131">20*LOG((2*$AH$9)/(($AH$9*AH2454+AJ2454+$AH$9*AH2457+AJ2457)^2+($AH$9*AI2454+AK2454+$AH$9*AI2457+AK2457)^2)^0.5)</f>
        <v>-38.558625465208152</v>
      </c>
      <c r="AO2454" s="133">
        <f t="shared" ref="AO2454" si="11132">((AI2454^2+AJ2454^2+AK2454^2+AL2454^2)/(AI2457^2+AJ2457^2+AK2457^2+AL2457^2))^0.5</f>
        <v>0.1761204710933211</v>
      </c>
      <c r="AP2454" s="13"/>
      <c r="AQ2454" s="32"/>
      <c r="AR2454" s="32"/>
      <c r="AS2454" s="32"/>
      <c r="AT2454" s="32"/>
    </row>
    <row r="2455" spans="2:46" ht="18.649999999999999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O2455" s="134"/>
      <c r="AP2455" s="33"/>
      <c r="AQ2455" s="32"/>
      <c r="AR2455" s="32"/>
      <c r="AS2455" s="32"/>
      <c r="AT2455" s="32"/>
    </row>
    <row r="2456" spans="2:46" ht="18.649999999999999" customHeight="1" thickBot="1">
      <c r="D2456" s="209" t="s">
        <v>66</v>
      </c>
      <c r="E2456" s="210"/>
      <c r="F2456" s="211" t="s">
        <v>67</v>
      </c>
      <c r="G2456" s="212"/>
      <c r="H2456" s="204"/>
      <c r="I2456" s="209" t="s">
        <v>68</v>
      </c>
      <c r="J2456" s="210"/>
      <c r="K2456" s="211" t="s">
        <v>69</v>
      </c>
      <c r="L2456" s="212"/>
      <c r="N2456" s="213" t="s">
        <v>70</v>
      </c>
      <c r="O2456" s="214"/>
      <c r="P2456" s="215" t="s">
        <v>71</v>
      </c>
      <c r="Q2456" s="216"/>
      <c r="S2456" s="209" t="s">
        <v>72</v>
      </c>
      <c r="T2456" s="210"/>
      <c r="U2456" s="211" t="s">
        <v>73</v>
      </c>
      <c r="V2456" s="212"/>
      <c r="W2456" s="22"/>
      <c r="X2456" s="213" t="s">
        <v>74</v>
      </c>
      <c r="Y2456" s="214"/>
      <c r="Z2456" s="215" t="s">
        <v>75</v>
      </c>
      <c r="AA2456" s="216"/>
      <c r="AB2456" s="22"/>
      <c r="AC2456" s="209" t="s">
        <v>76</v>
      </c>
      <c r="AD2456" s="210"/>
      <c r="AE2456" s="211" t="s">
        <v>77</v>
      </c>
      <c r="AF2456" s="212"/>
      <c r="AG2456" s="22"/>
      <c r="AH2456" s="213" t="s">
        <v>78</v>
      </c>
      <c r="AI2456" s="214"/>
      <c r="AJ2456" s="215" t="s">
        <v>79</v>
      </c>
      <c r="AK2456" s="216"/>
      <c r="AL2456" s="22"/>
      <c r="AM2456" s="44" t="s">
        <v>6</v>
      </c>
      <c r="AO2456" s="135" t="s">
        <v>42</v>
      </c>
      <c r="AP2456" s="33"/>
      <c r="AQ2456" s="32"/>
      <c r="AR2456" s="32"/>
      <c r="AS2456" s="32"/>
      <c r="AT2456" s="32"/>
    </row>
    <row r="2457" spans="2:46" ht="18.649999999999999" customHeight="1" thickTop="1" thickBot="1">
      <c r="D2457" s="1">
        <v>0</v>
      </c>
      <c r="E2457" s="8">
        <f t="shared" ref="E2457" si="11133">$E$9*$B2454</f>
        <v>3.9783041999999944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11134">D2457*I2454+F2457*I2457-E2457*J2454-G2457*J2457</f>
        <v>0</v>
      </c>
      <c r="O2457" s="9">
        <f t="shared" ref="O2457" si="11135">(D2457*J2454+E2457*I2454+F2457*J2457+G2457*I2457)</f>
        <v>3.9783041999999944</v>
      </c>
      <c r="P2457" s="2">
        <f t="shared" ref="P2457" si="11136">D2457*K2454+F2457*K2457-E2457*L2454-G2457*L2457</f>
        <v>2.9911198463279929</v>
      </c>
      <c r="Q2457" s="8">
        <f t="shared" ref="Q2457" si="11137">(D2457*L2454+E2457*K2454+F2457*L2457+G2457*K2457)</f>
        <v>0</v>
      </c>
      <c r="S2457" s="1">
        <v>0</v>
      </c>
      <c r="T2457" s="8">
        <f t="shared" ref="T2457" si="11138">$T$9*$B2454</f>
        <v>8.4892157999999878</v>
      </c>
      <c r="U2457" s="2">
        <v>1</v>
      </c>
      <c r="V2457" s="8">
        <v>0</v>
      </c>
      <c r="X2457" s="1">
        <f t="shared" ref="X2457" si="11139">N2457*S2454+P2457*S2457-O2457*T2454-Q2457*T2457</f>
        <v>0</v>
      </c>
      <c r="Y2457" s="9">
        <f t="shared" ref="Y2457" si="11140">(N2457*T2454+O2457*S2454+P2457*T2457+Q2457*S2457)</f>
        <v>29.370566059141126</v>
      </c>
      <c r="Z2457" s="2">
        <f t="shared" ref="Z2457" si="11141">N2457*U2454+P2457*U2457-O2457*V2454-Q2457*V2457</f>
        <v>2.9911198463279929</v>
      </c>
      <c r="AA2457" s="8">
        <f t="shared" ref="AA2457" si="11142">(N2457*V2454+O2457*U2454+P2457*V2457+Q2457*U2457)</f>
        <v>0</v>
      </c>
      <c r="AB2457" s="22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11143">X2457*AC2454+Z2457*AC2457-Y2457*AD2454-AA2457*AD2457</f>
        <v>0</v>
      </c>
      <c r="AI2457" s="9">
        <f t="shared" ref="AI2457" si="11144">(X2457*AD2454+Y2457*AC2454+Z2457*AD2457+AA2457*AC2457)</f>
        <v>29.370566059141126</v>
      </c>
      <c r="AJ2457" s="2">
        <f t="shared" ref="AJ2457" si="11145">X2457*AE2454+Z2457*AE2457-Y2457*AF2454-AA2457*AF2457</f>
        <v>-164.15805802703733</v>
      </c>
      <c r="AK2457" s="8">
        <f t="shared" ref="AK2457" si="11146">(X2457*AF2454+Y2457*AE2454+Z2457*AF2457+AA2457*AE2457)</f>
        <v>0</v>
      </c>
      <c r="AM2457" s="45">
        <f t="shared" ref="AM2457" si="11147">(180/PI())*ATAN(-1*(($AH$9*AJ2454+AL2454+$AH$9*AJ2457+AL2457)/($AH$9*AI2454+AK2454+$AH$9*AI2457+AK2457)))</f>
        <v>70.311086402932872</v>
      </c>
      <c r="AO2457" s="206">
        <f t="shared" ref="AO2457" si="11148">20*LOG(((($AH$9*AH2454+AJ2454-$AH$9*AH2457-AJ2457)^2+($AH$9*AI2454+AK2454-$AH$9*AI2457-AK2457)^2)/(($AH$9*AH2454+AJ2454+$AH$9*AH2457+AJ2457)^2+($AH$9*AI2454+AK2454+$AH$9*AI2457+AK2457)^2))^0.5)</f>
        <v>-6.0527401290676587E-4</v>
      </c>
      <c r="AP2457" s="33"/>
      <c r="AQ2457" s="32"/>
      <c r="AR2457" s="32"/>
      <c r="AS2457" s="32"/>
      <c r="AT2457" s="32"/>
    </row>
    <row r="2458" spans="2:46" ht="18.649999999999999" customHeight="1">
      <c r="AO2458" s="33"/>
      <c r="AP2458" s="33"/>
    </row>
    <row r="2459" spans="2:46" ht="18.649999999999999" customHeight="1" thickBot="1">
      <c r="D2459" s="22" t="s">
        <v>80</v>
      </c>
      <c r="E2459" s="22"/>
      <c r="F2459" s="22"/>
      <c r="G2459" s="22"/>
      <c r="H2459" s="22"/>
      <c r="I2459" s="22" t="s">
        <v>81</v>
      </c>
      <c r="J2459" s="22"/>
      <c r="K2459" s="22"/>
      <c r="L2459" s="22"/>
      <c r="M2459" s="23"/>
      <c r="N2459" s="23"/>
      <c r="O2459" s="24" t="s">
        <v>82</v>
      </c>
      <c r="P2459" s="23"/>
      <c r="Q2459" s="23"/>
      <c r="R2459" s="23"/>
      <c r="S2459" s="22"/>
      <c r="T2459" s="22" t="s">
        <v>83</v>
      </c>
      <c r="U2459" s="23"/>
      <c r="V2459" s="23"/>
      <c r="W2459" s="23"/>
      <c r="X2459" s="23"/>
      <c r="Y2459" s="24" t="s">
        <v>84</v>
      </c>
      <c r="Z2459" s="23"/>
      <c r="AA2459" s="23"/>
      <c r="AB2459" s="23"/>
      <c r="AC2459" s="24" t="s">
        <v>85</v>
      </c>
      <c r="AD2459" s="22"/>
      <c r="AE2459" s="22"/>
      <c r="AF2459" s="22"/>
      <c r="AG2459" s="22"/>
      <c r="AH2459" s="23"/>
      <c r="AI2459" s="24" t="s">
        <v>86</v>
      </c>
      <c r="AJ2459" s="23"/>
      <c r="AK2459" s="23"/>
      <c r="AL2459" s="22"/>
    </row>
    <row r="2460" spans="2:46" ht="18.649999999999999" customHeight="1" thickBot="1">
      <c r="B2460" s="11"/>
      <c r="D2460" s="217" t="s">
        <v>55</v>
      </c>
      <c r="E2460" s="218"/>
      <c r="F2460" s="219" t="s">
        <v>56</v>
      </c>
      <c r="G2460" s="220"/>
      <c r="H2460" s="204"/>
      <c r="I2460" s="217" t="s">
        <v>87</v>
      </c>
      <c r="J2460" s="218"/>
      <c r="K2460" s="219" t="s">
        <v>88</v>
      </c>
      <c r="L2460" s="220"/>
      <c r="M2460" s="23"/>
      <c r="N2460" s="213" t="s">
        <v>57</v>
      </c>
      <c r="O2460" s="214"/>
      <c r="P2460" s="215" t="s">
        <v>58</v>
      </c>
      <c r="Q2460" s="216"/>
      <c r="R2460" s="23"/>
      <c r="S2460" s="217" t="s">
        <v>59</v>
      </c>
      <c r="T2460" s="218"/>
      <c r="U2460" s="219" t="s">
        <v>60</v>
      </c>
      <c r="V2460" s="220"/>
      <c r="W2460" s="22"/>
      <c r="X2460" s="213" t="s">
        <v>61</v>
      </c>
      <c r="Y2460" s="214"/>
      <c r="Z2460" s="215" t="s">
        <v>62</v>
      </c>
      <c r="AA2460" s="216"/>
      <c r="AB2460" s="22"/>
      <c r="AC2460" s="217" t="s">
        <v>63</v>
      </c>
      <c r="AD2460" s="218"/>
      <c r="AE2460" s="219" t="s">
        <v>89</v>
      </c>
      <c r="AF2460" s="220"/>
      <c r="AG2460" s="22"/>
      <c r="AH2460" s="213" t="s">
        <v>64</v>
      </c>
      <c r="AI2460" s="214"/>
      <c r="AJ2460" s="215" t="s">
        <v>65</v>
      </c>
      <c r="AK2460" s="216"/>
      <c r="AL2460" s="22"/>
      <c r="AM2460" s="25" t="s">
        <v>2</v>
      </c>
      <c r="AO2460" s="132" t="s">
        <v>41</v>
      </c>
      <c r="AQ2460" s="32"/>
      <c r="AR2460" s="32"/>
      <c r="AS2460" s="32"/>
      <c r="AT2460" s="32"/>
    </row>
    <row r="2461" spans="2:46" ht="18.649999999999999" customHeight="1" thickTop="1" thickBot="1">
      <c r="B2461" s="36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9">
        <f t="shared" ref="L2461" si="11149">IF(0=(1-$J$9*$K$9*$B2461^2),10^14,$B2461*$K$9/(1-$J$9*$K$9*$B2461^2))</f>
        <v>-0.49886371098966642</v>
      </c>
      <c r="N2461" s="1">
        <f t="shared" ref="N2461" si="11150">D2461*I2461+F2461*I2464-E2461*J2461-G2461*J2464</f>
        <v>1</v>
      </c>
      <c r="O2461" s="9">
        <f t="shared" ref="O2461" si="11151">(D2461*J2461+E2461*I2461+F2461*J2464+G2461*I2464)</f>
        <v>0</v>
      </c>
      <c r="P2461" s="2">
        <f t="shared" ref="P2461" si="11152">D2461*K2461+F2461*K2464-E2461*L2461-G2461*L2464</f>
        <v>0</v>
      </c>
      <c r="Q2461" s="8">
        <f t="shared" ref="Q2461" si="11153">(D2461*L2461+E2461*K2461+F2461*L2464+G2461*K2464)</f>
        <v>-0.49886371098966642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11154">N2461*S2461+P2461*S2464-O2461*T2461-Q2461*T2464</f>
        <v>5.247027115321357</v>
      </c>
      <c r="Y2461" s="9">
        <f t="shared" ref="Y2461" si="11155">(N2461*T2461+O2461*S2461+P2461*T2464+Q2461*S2464)</f>
        <v>0</v>
      </c>
      <c r="Z2461" s="2">
        <f t="shared" ref="Z2461" si="11156">N2461*U2461+P2461*U2464-O2461*V2461-Q2461*V2464</f>
        <v>0</v>
      </c>
      <c r="AA2461" s="8">
        <f t="shared" ref="AA2461" si="11157">(N2461*V2461+O2461*U2461+P2461*V2464+Q2461*U2464)</f>
        <v>-0.49886371098966642</v>
      </c>
      <c r="AB2461" s="22"/>
      <c r="AC2461" s="1">
        <v>1</v>
      </c>
      <c r="AD2461" s="9">
        <v>0</v>
      </c>
      <c r="AE2461" s="2">
        <v>0</v>
      </c>
      <c r="AF2461" s="9">
        <f t="shared" ref="AF2461" si="11158">$B2461*$AE$9</f>
        <v>5.7072575999999922</v>
      </c>
      <c r="AH2461" s="1">
        <f t="shared" ref="AH2461" si="11159">X2461*AC2461+Z2461*AC2464-Y2461*AD2461-AA2461*AD2464</f>
        <v>5.247027115321357</v>
      </c>
      <c r="AI2461" s="9">
        <f t="shared" ref="AI2461" si="11160">(X2461*AD2461+Y2461*AC2461+Z2461*AD2464+AA2461*AC2464)</f>
        <v>0</v>
      </c>
      <c r="AJ2461" s="2">
        <f t="shared" ref="AJ2461" si="11161">X2461*AE2461+Z2461*AE2464-Y2461*AF2461-AA2461*AF2464</f>
        <v>0</v>
      </c>
      <c r="AK2461" s="8">
        <f t="shared" ref="AK2461" si="11162">(X2461*AF2461+Y2461*AE2461+Z2461*AF2464+AA2461*AE2464)</f>
        <v>29.447271670334182</v>
      </c>
      <c r="AM2461" s="26">
        <f t="shared" ref="AM2461" si="11163">20*LOG((2*$AH$9)/(($AH$9*AH2461+AJ2461+$AH$9*AH2464+AJ2464)^2+($AH$9*AI2461+AK2461+$AH$9*AI2464+AK2464)^2)^0.5)</f>
        <v>-38.605269480352653</v>
      </c>
      <c r="AO2461" s="133">
        <f t="shared" ref="AO2461" si="11164">((AI2461^2+AJ2461^2+AK2461^2+AL2461^2)/(AI2464^2+AJ2464^2+AK2464^2+AL2464^2))^0.5</f>
        <v>0.17561787231335993</v>
      </c>
      <c r="AP2461" s="13"/>
      <c r="AQ2461" s="32"/>
      <c r="AR2461" s="32"/>
      <c r="AS2461" s="32"/>
      <c r="AT2461" s="32"/>
    </row>
    <row r="2462" spans="2:46" ht="18.649999999999999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O2462" s="134"/>
      <c r="AP2462" s="33"/>
      <c r="AQ2462" s="32"/>
      <c r="AR2462" s="32"/>
      <c r="AS2462" s="32"/>
      <c r="AT2462" s="32"/>
    </row>
    <row r="2463" spans="2:46" ht="18.649999999999999" customHeight="1" thickBot="1">
      <c r="D2463" s="209" t="s">
        <v>66</v>
      </c>
      <c r="E2463" s="210"/>
      <c r="F2463" s="211" t="s">
        <v>67</v>
      </c>
      <c r="G2463" s="212"/>
      <c r="H2463" s="204"/>
      <c r="I2463" s="209" t="s">
        <v>68</v>
      </c>
      <c r="J2463" s="210"/>
      <c r="K2463" s="211" t="s">
        <v>69</v>
      </c>
      <c r="L2463" s="212"/>
      <c r="N2463" s="213" t="s">
        <v>70</v>
      </c>
      <c r="O2463" s="214"/>
      <c r="P2463" s="215" t="s">
        <v>71</v>
      </c>
      <c r="Q2463" s="216"/>
      <c r="S2463" s="209" t="s">
        <v>72</v>
      </c>
      <c r="T2463" s="210"/>
      <c r="U2463" s="211" t="s">
        <v>73</v>
      </c>
      <c r="V2463" s="212"/>
      <c r="W2463" s="22"/>
      <c r="X2463" s="213" t="s">
        <v>74</v>
      </c>
      <c r="Y2463" s="214"/>
      <c r="Z2463" s="215" t="s">
        <v>75</v>
      </c>
      <c r="AA2463" s="216"/>
      <c r="AB2463" s="22"/>
      <c r="AC2463" s="209" t="s">
        <v>76</v>
      </c>
      <c r="AD2463" s="210"/>
      <c r="AE2463" s="211" t="s">
        <v>77</v>
      </c>
      <c r="AF2463" s="212"/>
      <c r="AG2463" s="22"/>
      <c r="AH2463" s="213" t="s">
        <v>78</v>
      </c>
      <c r="AI2463" s="214"/>
      <c r="AJ2463" s="215" t="s">
        <v>79</v>
      </c>
      <c r="AK2463" s="216"/>
      <c r="AL2463" s="22"/>
      <c r="AM2463" s="44" t="s">
        <v>6</v>
      </c>
      <c r="AO2463" s="135" t="s">
        <v>42</v>
      </c>
      <c r="AP2463" s="33"/>
      <c r="AQ2463" s="32"/>
      <c r="AR2463" s="32"/>
      <c r="AS2463" s="32"/>
      <c r="AT2463" s="32"/>
    </row>
    <row r="2464" spans="2:46" ht="18.649999999999999" customHeight="1" thickTop="1" thickBot="1">
      <c r="D2464" s="1">
        <v>0</v>
      </c>
      <c r="E2464" s="8">
        <f t="shared" ref="E2464" si="11165">$E$9*$B2461</f>
        <v>3.9896383999999947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11166">D2464*I2461+F2464*I2464-E2464*J2461-G2464*J2464</f>
        <v>0</v>
      </c>
      <c r="O2464" s="9">
        <f t="shared" ref="O2464" si="11167">(D2464*J2461+E2464*I2461+F2464*J2464+G2464*I2464)</f>
        <v>3.9896383999999947</v>
      </c>
      <c r="P2464" s="2">
        <f t="shared" ref="P2464" si="11168">D2464*K2461+F2464*K2464-E2464*L2461-G2464*L2464</f>
        <v>2.9902858177308724</v>
      </c>
      <c r="Q2464" s="8">
        <f t="shared" ref="Q2464" si="11169">(D2464*L2461+E2464*K2461+F2464*L2464+G2464*K2464)</f>
        <v>0</v>
      </c>
      <c r="S2464" s="1">
        <v>0</v>
      </c>
      <c r="T2464" s="8">
        <f t="shared" ref="T2464" si="11170">$T$9*$B2461</f>
        <v>8.5134015999999875</v>
      </c>
      <c r="U2464" s="2">
        <v>1</v>
      </c>
      <c r="V2464" s="8">
        <v>0</v>
      </c>
      <c r="X2464" s="1">
        <f t="shared" ref="X2464" si="11171">N2464*S2461+P2464*S2464-O2464*T2461-Q2464*T2464</f>
        <v>0</v>
      </c>
      <c r="Y2464" s="9">
        <f t="shared" ref="Y2464" si="11172">(N2464*T2461+O2464*S2461+P2464*T2464+Q2464*S2464)</f>
        <v>29.447142465127275</v>
      </c>
      <c r="Z2464" s="2">
        <f t="shared" ref="Z2464" si="11173">N2464*U2461+P2464*U2464-O2464*V2461-Q2464*V2464</f>
        <v>2.9902858177308724</v>
      </c>
      <c r="AA2464" s="8">
        <f t="shared" ref="AA2464" si="11174">(N2464*V2461+O2464*U2461+P2464*V2464+Q2464*U2464)</f>
        <v>0</v>
      </c>
      <c r="AB2464" s="22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11175">X2464*AC2461+Z2464*AC2464-Y2464*AD2461-AA2464*AD2464</f>
        <v>0</v>
      </c>
      <c r="AI2464" s="9">
        <f t="shared" ref="AI2464" si="11176">(X2464*AD2461+Y2464*AC2461+Z2464*AD2464+AA2464*AC2464)</f>
        <v>29.447142465127275</v>
      </c>
      <c r="AJ2464" s="2">
        <f t="shared" ref="AJ2464" si="11177">X2464*AE2461+Z2464*AE2464-Y2464*AF2461-AA2464*AF2464</f>
        <v>-165.07214181464929</v>
      </c>
      <c r="AK2464" s="8">
        <f t="shared" ref="AK2464" si="11178">(X2464*AF2461+Y2464*AE2461+Z2464*AF2464+AA2464*AE2464)</f>
        <v>0</v>
      </c>
      <c r="AM2464" s="45">
        <f t="shared" ref="AM2464" si="11179">(180/PI())*ATAN(-1*(($AH$9*AJ2461+AL2461+$AH$9*AJ2464+AL2464)/($AH$9*AI2461+AK2461+$AH$9*AI2464+AK2464)))</f>
        <v>70.364623993831373</v>
      </c>
      <c r="AO2464" s="206">
        <f t="shared" ref="AO2464" si="11180">20*LOG(((($AH$9*AH2461+AJ2461-$AH$9*AH2464-AJ2464)^2+($AH$9*AI2461+AK2461-$AH$9*AI2464-AK2464)^2)/(($AH$9*AH2461+AJ2461+$AH$9*AH2464+AJ2464)^2+($AH$9*AI2461+AK2461+$AH$9*AI2464+AK2464)^2))^0.5)</f>
        <v>-5.9880759941812801E-4</v>
      </c>
      <c r="AP2464" s="33"/>
      <c r="AQ2464" s="32"/>
      <c r="AR2464" s="32"/>
      <c r="AS2464" s="32"/>
      <c r="AT2464" s="32"/>
    </row>
    <row r="2465" spans="2:46" ht="18.649999999999999" customHeight="1">
      <c r="AO2465" s="33"/>
      <c r="AP2465" s="33"/>
    </row>
    <row r="2466" spans="2:46" ht="18.649999999999999" customHeight="1" thickBot="1">
      <c r="D2466" s="22" t="s">
        <v>80</v>
      </c>
      <c r="E2466" s="22"/>
      <c r="F2466" s="22"/>
      <c r="G2466" s="22"/>
      <c r="H2466" s="22"/>
      <c r="I2466" s="22" t="s">
        <v>81</v>
      </c>
      <c r="J2466" s="22"/>
      <c r="K2466" s="22"/>
      <c r="L2466" s="22"/>
      <c r="M2466" s="23"/>
      <c r="N2466" s="23"/>
      <c r="O2466" s="24" t="s">
        <v>82</v>
      </c>
      <c r="P2466" s="23"/>
      <c r="Q2466" s="23"/>
      <c r="R2466" s="23"/>
      <c r="S2466" s="22"/>
      <c r="T2466" s="22" t="s">
        <v>83</v>
      </c>
      <c r="U2466" s="23"/>
      <c r="V2466" s="23"/>
      <c r="W2466" s="23"/>
      <c r="X2466" s="23"/>
      <c r="Y2466" s="24" t="s">
        <v>84</v>
      </c>
      <c r="Z2466" s="23"/>
      <c r="AA2466" s="23"/>
      <c r="AB2466" s="23"/>
      <c r="AC2466" s="24" t="s">
        <v>85</v>
      </c>
      <c r="AD2466" s="22"/>
      <c r="AE2466" s="22"/>
      <c r="AF2466" s="22"/>
      <c r="AG2466" s="22"/>
      <c r="AH2466" s="23"/>
      <c r="AI2466" s="24" t="s">
        <v>86</v>
      </c>
      <c r="AJ2466" s="23"/>
      <c r="AK2466" s="23"/>
      <c r="AL2466" s="22"/>
    </row>
    <row r="2467" spans="2:46" ht="18.649999999999999" customHeight="1" thickBot="1">
      <c r="B2467" s="11"/>
      <c r="D2467" s="217" t="s">
        <v>55</v>
      </c>
      <c r="E2467" s="218"/>
      <c r="F2467" s="219" t="s">
        <v>56</v>
      </c>
      <c r="G2467" s="220"/>
      <c r="H2467" s="204"/>
      <c r="I2467" s="217" t="s">
        <v>87</v>
      </c>
      <c r="J2467" s="218"/>
      <c r="K2467" s="219" t="s">
        <v>88</v>
      </c>
      <c r="L2467" s="220"/>
      <c r="M2467" s="23"/>
      <c r="N2467" s="213" t="s">
        <v>57</v>
      </c>
      <c r="O2467" s="214"/>
      <c r="P2467" s="215" t="s">
        <v>58</v>
      </c>
      <c r="Q2467" s="216"/>
      <c r="R2467" s="23"/>
      <c r="S2467" s="217" t="s">
        <v>59</v>
      </c>
      <c r="T2467" s="218"/>
      <c r="U2467" s="219" t="s">
        <v>60</v>
      </c>
      <c r="V2467" s="220"/>
      <c r="W2467" s="22"/>
      <c r="X2467" s="213" t="s">
        <v>61</v>
      </c>
      <c r="Y2467" s="214"/>
      <c r="Z2467" s="215" t="s">
        <v>62</v>
      </c>
      <c r="AA2467" s="216"/>
      <c r="AB2467" s="22"/>
      <c r="AC2467" s="217" t="s">
        <v>63</v>
      </c>
      <c r="AD2467" s="218"/>
      <c r="AE2467" s="219" t="s">
        <v>89</v>
      </c>
      <c r="AF2467" s="220"/>
      <c r="AG2467" s="22"/>
      <c r="AH2467" s="213" t="s">
        <v>64</v>
      </c>
      <c r="AI2467" s="214"/>
      <c r="AJ2467" s="215" t="s">
        <v>65</v>
      </c>
      <c r="AK2467" s="216"/>
      <c r="AL2467" s="22"/>
      <c r="AM2467" s="25" t="s">
        <v>2</v>
      </c>
      <c r="AO2467" s="132" t="s">
        <v>41</v>
      </c>
      <c r="AQ2467" s="32"/>
      <c r="AR2467" s="32"/>
      <c r="AS2467" s="32"/>
      <c r="AT2467" s="32"/>
    </row>
    <row r="2468" spans="2:46" ht="18.649999999999999" customHeight="1" thickTop="1" thickBot="1">
      <c r="B2468" s="36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9">
        <f t="shared" ref="L2468" si="11181">IF(0=(1-$J$9*$K$9*$B2468^2),10^14,$B2468*$K$9/(1-$J$9*$K$9*$B2468^2))</f>
        <v>-0.4972439843005601</v>
      </c>
      <c r="N2468" s="1">
        <f t="shared" ref="N2468" si="11182">D2468*I2468+F2468*I2471-E2468*J2468-G2468*J2471</f>
        <v>1</v>
      </c>
      <c r="O2468" s="9">
        <f t="shared" ref="O2468" si="11183">(D2468*J2468+E2468*I2468+F2468*J2471+G2468*I2471)</f>
        <v>0</v>
      </c>
      <c r="P2468" s="2">
        <f t="shared" ref="P2468" si="11184">D2468*K2468+F2468*K2471-E2468*L2468-G2468*L2471</f>
        <v>0</v>
      </c>
      <c r="Q2468" s="8">
        <f t="shared" ref="Q2468" si="11185">(D2468*L2468+E2468*K2468+F2468*L2471+G2468*K2471)</f>
        <v>-0.4972439843005601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11186">N2468*S2468+P2468*S2471-O2468*T2468-Q2468*T2471</f>
        <v>5.2452639750902534</v>
      </c>
      <c r="Y2468" s="9">
        <f t="shared" ref="Y2468" si="11187">(N2468*T2468+O2468*S2468+P2468*T2471+Q2468*S2471)</f>
        <v>0</v>
      </c>
      <c r="Z2468" s="2">
        <f t="shared" ref="Z2468" si="11188">N2468*U2468+P2468*U2471-O2468*V2468-Q2468*V2471</f>
        <v>0</v>
      </c>
      <c r="AA2468" s="8">
        <f t="shared" ref="AA2468" si="11189">(N2468*V2468+O2468*U2468+P2468*V2471+Q2468*U2471)</f>
        <v>-0.4972439843005601</v>
      </c>
      <c r="AB2468" s="22"/>
      <c r="AC2468" s="1">
        <v>1</v>
      </c>
      <c r="AD2468" s="9">
        <v>0</v>
      </c>
      <c r="AE2468" s="2">
        <v>0</v>
      </c>
      <c r="AF2468" s="9">
        <f t="shared" ref="AF2468" si="11190">$B2468*$AE$9</f>
        <v>5.7234713999999922</v>
      </c>
      <c r="AH2468" s="1">
        <f t="shared" ref="AH2468" si="11191">X2468*AC2468+Z2468*AC2471-Y2468*AD2468-AA2468*AD2471</f>
        <v>5.2452639750902534</v>
      </c>
      <c r="AI2468" s="9">
        <f t="shared" ref="AI2468" si="11192">(X2468*AD2468+Y2468*AC2468+Z2468*AD2471+AA2468*AC2471)</f>
        <v>0</v>
      </c>
      <c r="AJ2468" s="2">
        <f t="shared" ref="AJ2468" si="11193">X2468*AE2468+Z2468*AE2471-Y2468*AF2468-AA2468*AF2471</f>
        <v>0</v>
      </c>
      <c r="AK2468" s="8">
        <f t="shared" ref="AK2468" si="11194">(X2468*AF2468+Y2468*AE2468+Z2468*AF2471+AA2468*AE2471)</f>
        <v>29.523874362578777</v>
      </c>
      <c r="AM2468" s="26">
        <f t="shared" ref="AM2468" si="11195">20*LOG((2*$AH$9)/(($AH$9*AH2468+AJ2468+$AH$9*AH2471+AJ2471)^2+($AH$9*AI2468+AK2468+$AH$9*AI2471+AK2471)^2)^0.5)</f>
        <v>-38.65179831486401</v>
      </c>
      <c r="AO2468" s="133">
        <f t="shared" ref="AO2468" si="11196">((AI2468^2+AJ2468^2+AK2468^2+AL2468^2)/(AI2471^2+AJ2471^2+AK2471^2+AL2471^2))^0.5</f>
        <v>0.17511813983526922</v>
      </c>
      <c r="AP2468" s="13"/>
      <c r="AQ2468" s="32"/>
      <c r="AR2468" s="32"/>
      <c r="AS2468" s="32"/>
      <c r="AT2468" s="32"/>
    </row>
    <row r="2469" spans="2:46" ht="18.649999999999999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O2469" s="134"/>
      <c r="AP2469" s="33"/>
      <c r="AQ2469" s="32"/>
      <c r="AR2469" s="32"/>
      <c r="AS2469" s="32"/>
      <c r="AT2469" s="32"/>
    </row>
    <row r="2470" spans="2:46" ht="18.649999999999999" customHeight="1" thickBot="1">
      <c r="D2470" s="209" t="s">
        <v>66</v>
      </c>
      <c r="E2470" s="210"/>
      <c r="F2470" s="211" t="s">
        <v>67</v>
      </c>
      <c r="G2470" s="212"/>
      <c r="H2470" s="204"/>
      <c r="I2470" s="209" t="s">
        <v>68</v>
      </c>
      <c r="J2470" s="210"/>
      <c r="K2470" s="211" t="s">
        <v>69</v>
      </c>
      <c r="L2470" s="212"/>
      <c r="N2470" s="213" t="s">
        <v>70</v>
      </c>
      <c r="O2470" s="214"/>
      <c r="P2470" s="215" t="s">
        <v>71</v>
      </c>
      <c r="Q2470" s="216"/>
      <c r="S2470" s="209" t="s">
        <v>72</v>
      </c>
      <c r="T2470" s="210"/>
      <c r="U2470" s="211" t="s">
        <v>73</v>
      </c>
      <c r="V2470" s="212"/>
      <c r="W2470" s="22"/>
      <c r="X2470" s="213" t="s">
        <v>74</v>
      </c>
      <c r="Y2470" s="214"/>
      <c r="Z2470" s="215" t="s">
        <v>75</v>
      </c>
      <c r="AA2470" s="216"/>
      <c r="AB2470" s="22"/>
      <c r="AC2470" s="209" t="s">
        <v>76</v>
      </c>
      <c r="AD2470" s="210"/>
      <c r="AE2470" s="211" t="s">
        <v>77</v>
      </c>
      <c r="AF2470" s="212"/>
      <c r="AG2470" s="22"/>
      <c r="AH2470" s="213" t="s">
        <v>78</v>
      </c>
      <c r="AI2470" s="214"/>
      <c r="AJ2470" s="215" t="s">
        <v>79</v>
      </c>
      <c r="AK2470" s="216"/>
      <c r="AL2470" s="22"/>
      <c r="AM2470" s="44" t="s">
        <v>6</v>
      </c>
      <c r="AO2470" s="135" t="s">
        <v>42</v>
      </c>
      <c r="AP2470" s="33"/>
      <c r="AQ2470" s="32"/>
      <c r="AR2470" s="32"/>
      <c r="AS2470" s="32"/>
      <c r="AT2470" s="32"/>
    </row>
    <row r="2471" spans="2:46" ht="18.649999999999999" customHeight="1" thickTop="1" thickBot="1">
      <c r="D2471" s="1">
        <v>0</v>
      </c>
      <c r="E2471" s="8">
        <f t="shared" ref="E2471" si="11197">$E$9*$B2468</f>
        <v>4.0009725999999946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11198">D2471*I2468+F2471*I2471-E2471*J2468-G2471*J2471</f>
        <v>0</v>
      </c>
      <c r="O2471" s="9">
        <f t="shared" ref="O2471" si="11199">(D2471*J2468+E2471*I2468+F2471*J2471+G2471*I2471)</f>
        <v>4.0009725999999946</v>
      </c>
      <c r="P2471" s="2">
        <f t="shared" ref="P2471" si="11200">D2471*K2468+F2471*K2471-E2471*L2468-G2471*L2471</f>
        <v>2.9894595567013686</v>
      </c>
      <c r="Q2471" s="8">
        <f t="shared" ref="Q2471" si="11201">(D2471*L2468+E2471*K2468+F2471*L2471+G2471*K2471)</f>
        <v>0</v>
      </c>
      <c r="S2471" s="1">
        <v>0</v>
      </c>
      <c r="T2471" s="8">
        <f t="shared" ref="T2471" si="11202">$T$9*$B2468</f>
        <v>8.5375873999999872</v>
      </c>
      <c r="U2471" s="2">
        <v>1</v>
      </c>
      <c r="V2471" s="8">
        <v>0</v>
      </c>
      <c r="X2471" s="1">
        <f t="shared" ref="X2471" si="11203">N2471*S2468+P2471*S2471-O2471*T2468-Q2471*T2471</f>
        <v>0</v>
      </c>
      <c r="Y2471" s="9">
        <f t="shared" ref="Y2471" si="11204">(N2471*T2468+O2471*S2468+P2471*T2471+Q2471*S2471)</f>
        <v>29.523744844103145</v>
      </c>
      <c r="Z2471" s="2">
        <f t="shared" ref="Z2471" si="11205">N2471*U2468+P2471*U2471-O2471*V2468-Q2471*V2471</f>
        <v>2.9894595567013686</v>
      </c>
      <c r="AA2471" s="8">
        <f t="shared" ref="AA2471" si="11206">(N2471*V2468+O2471*U2468+P2471*V2471+Q2471*U2471)</f>
        <v>0</v>
      </c>
      <c r="AB2471" s="22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11207">X2471*AC2468+Z2471*AC2471-Y2471*AD2468-AA2471*AD2471</f>
        <v>0</v>
      </c>
      <c r="AI2471" s="9">
        <f t="shared" ref="AI2471" si="11208">(X2471*AD2468+Y2471*AC2468+Z2471*AD2471+AA2471*AC2471)</f>
        <v>29.523744844103145</v>
      </c>
      <c r="AJ2471" s="2">
        <f t="shared" ref="AJ2471" si="11209">X2471*AE2468+Z2471*AE2471-Y2471*AF2468-AA2471*AF2471</f>
        <v>-165.98884967942021</v>
      </c>
      <c r="AK2471" s="8">
        <f t="shared" ref="AK2471" si="11210">(X2471*AF2468+Y2471*AE2468+Z2471*AF2471+AA2471*AE2471)</f>
        <v>0</v>
      </c>
      <c r="AM2471" s="45">
        <f t="shared" ref="AM2471" si="11211">(180/PI())*ATAN(-1*(($AH$9*AJ2468+AL2468+$AH$9*AJ2471+AL2471)/($AH$9*AI2468+AK2468+$AH$9*AI2471+AK2471)))</f>
        <v>70.417877162125237</v>
      </c>
      <c r="AO2471" s="206">
        <f t="shared" ref="AO2471" si="11212">20*LOG(((($AH$9*AH2468+AJ2468-$AH$9*AH2471-AJ2471)^2+($AH$9*AI2468+AK2468-$AH$9*AI2471-AK2471)^2)/(($AH$9*AH2468+AJ2468+$AH$9*AH2471+AJ2471)^2+($AH$9*AI2468+AK2468+$AH$9*AI2471+AK2471)^2))^0.5)</f>
        <v>-5.9242598701614443E-4</v>
      </c>
      <c r="AP2471" s="33"/>
      <c r="AQ2471" s="32"/>
      <c r="AR2471" s="32"/>
      <c r="AS2471" s="32"/>
      <c r="AT2471" s="32"/>
    </row>
    <row r="2472" spans="2:46" ht="18.649999999999999" customHeight="1">
      <c r="AO2472" s="33"/>
      <c r="AP2472" s="33"/>
    </row>
    <row r="2473" spans="2:46" ht="18.649999999999999" customHeight="1" thickBot="1">
      <c r="D2473" s="22" t="s">
        <v>80</v>
      </c>
      <c r="E2473" s="22"/>
      <c r="F2473" s="22"/>
      <c r="G2473" s="22"/>
      <c r="H2473" s="22"/>
      <c r="I2473" s="22" t="s">
        <v>81</v>
      </c>
      <c r="J2473" s="22"/>
      <c r="K2473" s="22"/>
      <c r="L2473" s="22"/>
      <c r="M2473" s="23"/>
      <c r="N2473" s="23"/>
      <c r="O2473" s="24" t="s">
        <v>82</v>
      </c>
      <c r="P2473" s="23"/>
      <c r="Q2473" s="23"/>
      <c r="R2473" s="23"/>
      <c r="S2473" s="22"/>
      <c r="T2473" s="22" t="s">
        <v>83</v>
      </c>
      <c r="U2473" s="23"/>
      <c r="V2473" s="23"/>
      <c r="W2473" s="23"/>
      <c r="X2473" s="23"/>
      <c r="Y2473" s="24" t="s">
        <v>84</v>
      </c>
      <c r="Z2473" s="23"/>
      <c r="AA2473" s="23"/>
      <c r="AB2473" s="23"/>
      <c r="AC2473" s="24" t="s">
        <v>85</v>
      </c>
      <c r="AD2473" s="22"/>
      <c r="AE2473" s="22"/>
      <c r="AF2473" s="22"/>
      <c r="AG2473" s="22"/>
      <c r="AH2473" s="23"/>
      <c r="AI2473" s="24" t="s">
        <v>86</v>
      </c>
      <c r="AJ2473" s="23"/>
      <c r="AK2473" s="23"/>
      <c r="AL2473" s="22"/>
    </row>
    <row r="2474" spans="2:46" ht="18.649999999999999" customHeight="1" thickBot="1">
      <c r="B2474" s="11"/>
      <c r="D2474" s="217" t="s">
        <v>55</v>
      </c>
      <c r="E2474" s="218"/>
      <c r="F2474" s="219" t="s">
        <v>56</v>
      </c>
      <c r="G2474" s="220"/>
      <c r="H2474" s="204"/>
      <c r="I2474" s="217" t="s">
        <v>87</v>
      </c>
      <c r="J2474" s="218"/>
      <c r="K2474" s="219" t="s">
        <v>88</v>
      </c>
      <c r="L2474" s="220"/>
      <c r="M2474" s="23"/>
      <c r="N2474" s="213" t="s">
        <v>57</v>
      </c>
      <c r="O2474" s="214"/>
      <c r="P2474" s="215" t="s">
        <v>58</v>
      </c>
      <c r="Q2474" s="216"/>
      <c r="R2474" s="23"/>
      <c r="S2474" s="217" t="s">
        <v>59</v>
      </c>
      <c r="T2474" s="218"/>
      <c r="U2474" s="219" t="s">
        <v>60</v>
      </c>
      <c r="V2474" s="220"/>
      <c r="W2474" s="22"/>
      <c r="X2474" s="213" t="s">
        <v>61</v>
      </c>
      <c r="Y2474" s="214"/>
      <c r="Z2474" s="215" t="s">
        <v>62</v>
      </c>
      <c r="AA2474" s="216"/>
      <c r="AB2474" s="22"/>
      <c r="AC2474" s="217" t="s">
        <v>63</v>
      </c>
      <c r="AD2474" s="218"/>
      <c r="AE2474" s="219" t="s">
        <v>89</v>
      </c>
      <c r="AF2474" s="220"/>
      <c r="AG2474" s="22"/>
      <c r="AH2474" s="213" t="s">
        <v>64</v>
      </c>
      <c r="AI2474" s="214"/>
      <c r="AJ2474" s="215" t="s">
        <v>65</v>
      </c>
      <c r="AK2474" s="216"/>
      <c r="AL2474" s="22"/>
      <c r="AM2474" s="25" t="s">
        <v>2</v>
      </c>
      <c r="AO2474" s="132" t="s">
        <v>41</v>
      </c>
      <c r="AQ2474" s="32"/>
      <c r="AR2474" s="32"/>
      <c r="AS2474" s="32"/>
      <c r="AT2474" s="32"/>
    </row>
    <row r="2475" spans="2:46" ht="18.649999999999999" customHeight="1" thickTop="1" thickBot="1">
      <c r="B2475" s="36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9">
        <f t="shared" ref="L2475" si="11213">IF(0=(1-$J$9*$K$9*$B2475^2),10^14,$B2475*$K$9/(1-$J$9*$K$9*$B2475^2))</f>
        <v>-0.49563532007720862</v>
      </c>
      <c r="N2475" s="1">
        <f t="shared" ref="N2475" si="11214">D2475*I2475+F2475*I2478-E2475*J2475-G2475*J2478</f>
        <v>1</v>
      </c>
      <c r="O2475" s="9">
        <f t="shared" ref="O2475" si="11215">(D2475*J2475+E2475*I2475+F2475*J2478+G2475*I2478)</f>
        <v>0</v>
      </c>
      <c r="P2475" s="2">
        <f t="shared" ref="P2475" si="11216">D2475*K2475+F2475*K2478-E2475*L2475-G2475*L2478</f>
        <v>0</v>
      </c>
      <c r="Q2475" s="8">
        <f t="shared" ref="Q2475" si="11217">(D2475*L2475+E2475*K2475+F2475*L2478+G2475*K2478)</f>
        <v>-0.49563532007720862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11218">N2475*S2475+P2475*S2478-O2475*T2475-Q2475*T2478</f>
        <v>5.2435172004104613</v>
      </c>
      <c r="Y2475" s="9">
        <f t="shared" ref="Y2475" si="11219">(N2475*T2475+O2475*S2475+P2475*T2478+Q2475*S2478)</f>
        <v>0</v>
      </c>
      <c r="Z2475" s="2">
        <f t="shared" ref="Z2475" si="11220">N2475*U2475+P2475*U2478-O2475*V2475-Q2475*V2478</f>
        <v>0</v>
      </c>
      <c r="AA2475" s="8">
        <f t="shared" ref="AA2475" si="11221">(N2475*V2475+O2475*U2475+P2475*V2478+Q2475*U2478)</f>
        <v>-0.49563532007720862</v>
      </c>
      <c r="AB2475" s="22"/>
      <c r="AC2475" s="1">
        <v>1</v>
      </c>
      <c r="AD2475" s="9">
        <v>0</v>
      </c>
      <c r="AE2475" s="2">
        <v>0</v>
      </c>
      <c r="AF2475" s="9">
        <f t="shared" ref="AF2475" si="11222">$B2475*$AE$9</f>
        <v>5.7396851999999923</v>
      </c>
      <c r="AH2475" s="1">
        <f t="shared" ref="AH2475" si="11223">X2475*AC2475+Z2475*AC2478-Y2475*AD2475-AA2475*AD2478</f>
        <v>5.2435172004104613</v>
      </c>
      <c r="AI2475" s="9">
        <f t="shared" ref="AI2475" si="11224">(X2475*AD2475+Y2475*AC2475+Z2475*AD2478+AA2475*AC2478)</f>
        <v>0</v>
      </c>
      <c r="AJ2475" s="2">
        <f t="shared" ref="AJ2475" si="11225">X2475*AE2475+Z2475*AE2478-Y2475*AF2475-AA2475*AF2478</f>
        <v>0</v>
      </c>
      <c r="AK2475" s="8">
        <f t="shared" ref="AK2475" si="11226">(X2475*AF2475+Y2475*AE2475+Z2475*AF2478+AA2475*AE2478)</f>
        <v>29.600502751064109</v>
      </c>
      <c r="AM2475" s="26">
        <f t="shared" ref="AM2475" si="11227">20*LOG((2*$AH$9)/(($AH$9*AH2475+AJ2475+$AH$9*AH2478+AJ2478)^2+($AH$9*AI2475+AK2475+$AH$9*AI2478+AK2478)^2)^0.5)</f>
        <v>-38.698212458134734</v>
      </c>
      <c r="AO2475" s="133">
        <f t="shared" ref="AO2475" si="11228">((AI2475^2+AJ2475^2+AK2475^2+AL2475^2)/(AI2478^2+AJ2478^2+AK2478^2+AL2478^2))^0.5</f>
        <v>0.17462124916282948</v>
      </c>
      <c r="AP2475" s="13"/>
      <c r="AQ2475" s="32"/>
      <c r="AR2475" s="32"/>
      <c r="AS2475" s="32"/>
      <c r="AT2475" s="32"/>
    </row>
    <row r="2476" spans="2:46" ht="18.649999999999999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O2476" s="134"/>
      <c r="AP2476" s="33"/>
      <c r="AQ2476" s="32"/>
      <c r="AR2476" s="32"/>
      <c r="AS2476" s="32"/>
      <c r="AT2476" s="32"/>
    </row>
    <row r="2477" spans="2:46" ht="18.649999999999999" customHeight="1" thickBot="1">
      <c r="D2477" s="209" t="s">
        <v>66</v>
      </c>
      <c r="E2477" s="210"/>
      <c r="F2477" s="211" t="s">
        <v>67</v>
      </c>
      <c r="G2477" s="212"/>
      <c r="H2477" s="204"/>
      <c r="I2477" s="209" t="s">
        <v>68</v>
      </c>
      <c r="J2477" s="210"/>
      <c r="K2477" s="211" t="s">
        <v>69</v>
      </c>
      <c r="L2477" s="212"/>
      <c r="N2477" s="213" t="s">
        <v>70</v>
      </c>
      <c r="O2477" s="214"/>
      <c r="P2477" s="215" t="s">
        <v>71</v>
      </c>
      <c r="Q2477" s="216"/>
      <c r="S2477" s="209" t="s">
        <v>72</v>
      </c>
      <c r="T2477" s="210"/>
      <c r="U2477" s="211" t="s">
        <v>73</v>
      </c>
      <c r="V2477" s="212"/>
      <c r="W2477" s="22"/>
      <c r="X2477" s="213" t="s">
        <v>74</v>
      </c>
      <c r="Y2477" s="214"/>
      <c r="Z2477" s="215" t="s">
        <v>75</v>
      </c>
      <c r="AA2477" s="216"/>
      <c r="AB2477" s="22"/>
      <c r="AC2477" s="209" t="s">
        <v>76</v>
      </c>
      <c r="AD2477" s="210"/>
      <c r="AE2477" s="211" t="s">
        <v>77</v>
      </c>
      <c r="AF2477" s="212"/>
      <c r="AG2477" s="22"/>
      <c r="AH2477" s="213" t="s">
        <v>78</v>
      </c>
      <c r="AI2477" s="214"/>
      <c r="AJ2477" s="215" t="s">
        <v>79</v>
      </c>
      <c r="AK2477" s="216"/>
      <c r="AL2477" s="22"/>
      <c r="AM2477" s="44" t="s">
        <v>6</v>
      </c>
      <c r="AO2477" s="135" t="s">
        <v>42</v>
      </c>
      <c r="AP2477" s="33"/>
      <c r="AQ2477" s="32"/>
      <c r="AR2477" s="32"/>
      <c r="AS2477" s="32"/>
      <c r="AT2477" s="32"/>
    </row>
    <row r="2478" spans="2:46" ht="18.649999999999999" customHeight="1" thickTop="1" thickBot="1">
      <c r="D2478" s="1">
        <v>0</v>
      </c>
      <c r="E2478" s="8">
        <f t="shared" ref="E2478" si="11229">$E$9*$B2475</f>
        <v>4.0123067999999948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11230">D2478*I2475+F2478*I2478-E2478*J2475-G2478*J2478</f>
        <v>0</v>
      </c>
      <c r="O2478" s="9">
        <f t="shared" ref="O2478" si="11231">(D2478*J2475+E2478*I2475+F2478*J2478+G2478*I2478)</f>
        <v>4.0123067999999948</v>
      </c>
      <c r="P2478" s="2">
        <f t="shared" ref="P2478" si="11232">D2478*K2475+F2478*K2478-E2478*L2475-G2478*L2478</f>
        <v>2.988640965065958</v>
      </c>
      <c r="Q2478" s="8">
        <f t="shared" ref="Q2478" si="11233">(D2478*L2475+E2478*K2475+F2478*L2478+G2478*K2478)</f>
        <v>0</v>
      </c>
      <c r="S2478" s="1">
        <v>0</v>
      </c>
      <c r="T2478" s="8">
        <f t="shared" ref="T2478" si="11234">$T$9*$B2475</f>
        <v>8.5617731999999886</v>
      </c>
      <c r="U2478" s="2">
        <v>1</v>
      </c>
      <c r="V2478" s="8">
        <v>0</v>
      </c>
      <c r="X2478" s="1">
        <f t="shared" ref="X2478" si="11235">N2478*S2475+P2478*S2478-O2478*T2475-Q2478*T2478</f>
        <v>0</v>
      </c>
      <c r="Y2478" s="9">
        <f t="shared" ref="Y2478" si="11236">(N2478*T2475+O2478*S2475+P2478*T2478+Q2478*S2478)</f>
        <v>29.600372919123817</v>
      </c>
      <c r="Z2478" s="2">
        <f t="shared" ref="Z2478" si="11237">N2478*U2475+P2478*U2478-O2478*V2475-Q2478*V2478</f>
        <v>2.988640965065958</v>
      </c>
      <c r="AA2478" s="8">
        <f t="shared" ref="AA2478" si="11238">(N2478*V2475+O2478*U2475+P2478*V2478+Q2478*U2478)</f>
        <v>0</v>
      </c>
      <c r="AB2478" s="22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11239">X2478*AC2475+Z2478*AC2478-Y2478*AD2475-AA2478*AD2478</f>
        <v>0</v>
      </c>
      <c r="AI2478" s="9">
        <f t="shared" ref="AI2478" si="11240">(X2478*AD2475+Y2478*AC2475+Z2478*AD2478+AA2478*AC2478)</f>
        <v>29.600372919123817</v>
      </c>
      <c r="AJ2478" s="2">
        <f t="shared" ref="AJ2478" si="11241">X2478*AE2475+Z2478*AE2478-Y2478*AF2475-AA2478*AF2478</f>
        <v>-166.90818139330958</v>
      </c>
      <c r="AK2478" s="8">
        <f t="shared" ref="AK2478" si="11242">(X2478*AF2475+Y2478*AE2475+Z2478*AF2478+AA2478*AE2478)</f>
        <v>0</v>
      </c>
      <c r="AM2478" s="45">
        <f t="shared" ref="AM2478" si="11243">(180/PI())*ATAN(-1*(($AH$9*AJ2475+AL2475+$AH$9*AJ2478+AL2478)/($AH$9*AI2475+AK2475+$AH$9*AI2478+AK2478)))</f>
        <v>70.470848123480707</v>
      </c>
      <c r="AO2478" s="206">
        <f t="shared" ref="AO2478" si="11244">20*LOG(((($AH$9*AH2475+AJ2475-$AH$9*AH2478-AJ2478)^2+($AH$9*AI2475+AK2475-$AH$9*AI2478-AK2478)^2)/(($AH$9*AH2475+AJ2475+$AH$9*AH2478+AJ2478)^2+($AH$9*AI2475+AK2475+$AH$9*AI2478+AK2478)^2))^0.5)</f>
        <v>-5.8612786899925209E-4</v>
      </c>
      <c r="AP2478" s="33"/>
      <c r="AQ2478" s="32"/>
      <c r="AR2478" s="32"/>
      <c r="AS2478" s="32"/>
      <c r="AT2478" s="32"/>
    </row>
    <row r="2479" spans="2:46" ht="18.649999999999999" customHeight="1">
      <c r="AO2479" s="33"/>
      <c r="AP2479" s="33"/>
    </row>
    <row r="2480" spans="2:46" ht="18.649999999999999" customHeight="1" thickBot="1">
      <c r="D2480" s="22" t="s">
        <v>80</v>
      </c>
      <c r="E2480" s="22"/>
      <c r="F2480" s="22"/>
      <c r="G2480" s="22"/>
      <c r="H2480" s="22"/>
      <c r="I2480" s="22" t="s">
        <v>81</v>
      </c>
      <c r="J2480" s="22"/>
      <c r="K2480" s="22"/>
      <c r="L2480" s="22"/>
      <c r="M2480" s="23"/>
      <c r="N2480" s="23"/>
      <c r="O2480" s="24" t="s">
        <v>82</v>
      </c>
      <c r="P2480" s="23"/>
      <c r="Q2480" s="23"/>
      <c r="R2480" s="23"/>
      <c r="S2480" s="22"/>
      <c r="T2480" s="22" t="s">
        <v>83</v>
      </c>
      <c r="U2480" s="23"/>
      <c r="V2480" s="23"/>
      <c r="W2480" s="23"/>
      <c r="X2480" s="23"/>
      <c r="Y2480" s="24" t="s">
        <v>84</v>
      </c>
      <c r="Z2480" s="23"/>
      <c r="AA2480" s="23"/>
      <c r="AB2480" s="23"/>
      <c r="AC2480" s="24" t="s">
        <v>85</v>
      </c>
      <c r="AD2480" s="22"/>
      <c r="AE2480" s="22"/>
      <c r="AF2480" s="22"/>
      <c r="AG2480" s="22"/>
      <c r="AH2480" s="23"/>
      <c r="AI2480" s="24" t="s">
        <v>86</v>
      </c>
      <c r="AJ2480" s="23"/>
      <c r="AK2480" s="23"/>
      <c r="AL2480" s="22"/>
    </row>
    <row r="2481" spans="2:46" ht="18.649999999999999" customHeight="1" thickBot="1">
      <c r="B2481" s="11"/>
      <c r="D2481" s="217" t="s">
        <v>55</v>
      </c>
      <c r="E2481" s="218"/>
      <c r="F2481" s="219" t="s">
        <v>56</v>
      </c>
      <c r="G2481" s="220"/>
      <c r="H2481" s="204"/>
      <c r="I2481" s="217" t="s">
        <v>87</v>
      </c>
      <c r="J2481" s="218"/>
      <c r="K2481" s="219" t="s">
        <v>88</v>
      </c>
      <c r="L2481" s="220"/>
      <c r="M2481" s="23"/>
      <c r="N2481" s="213" t="s">
        <v>57</v>
      </c>
      <c r="O2481" s="214"/>
      <c r="P2481" s="215" t="s">
        <v>58</v>
      </c>
      <c r="Q2481" s="216"/>
      <c r="R2481" s="23"/>
      <c r="S2481" s="217" t="s">
        <v>59</v>
      </c>
      <c r="T2481" s="218"/>
      <c r="U2481" s="219" t="s">
        <v>60</v>
      </c>
      <c r="V2481" s="220"/>
      <c r="W2481" s="22"/>
      <c r="X2481" s="213" t="s">
        <v>61</v>
      </c>
      <c r="Y2481" s="214"/>
      <c r="Z2481" s="215" t="s">
        <v>62</v>
      </c>
      <c r="AA2481" s="216"/>
      <c r="AB2481" s="22"/>
      <c r="AC2481" s="217" t="s">
        <v>63</v>
      </c>
      <c r="AD2481" s="218"/>
      <c r="AE2481" s="219" t="s">
        <v>89</v>
      </c>
      <c r="AF2481" s="220"/>
      <c r="AG2481" s="22"/>
      <c r="AH2481" s="213" t="s">
        <v>64</v>
      </c>
      <c r="AI2481" s="214"/>
      <c r="AJ2481" s="215" t="s">
        <v>65</v>
      </c>
      <c r="AK2481" s="216"/>
      <c r="AL2481" s="22"/>
      <c r="AM2481" s="25" t="s">
        <v>2</v>
      </c>
      <c r="AO2481" s="132" t="s">
        <v>41</v>
      </c>
      <c r="AQ2481" s="32"/>
      <c r="AR2481" s="32"/>
      <c r="AS2481" s="32"/>
      <c r="AT2481" s="32"/>
    </row>
    <row r="2482" spans="2:46" ht="18.649999999999999" customHeight="1" thickTop="1" thickBot="1">
      <c r="B2482" s="36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9">
        <f t="shared" ref="L2482" si="11245">IF(0=(1-$J$9*$K$9*$B2482^2),10^14,$B2482*$K$9/(1-$J$9*$K$9*$B2482^2))</f>
        <v>-0.49403760082638642</v>
      </c>
      <c r="N2482" s="1">
        <f t="shared" ref="N2482" si="11246">D2482*I2482+F2482*I2485-E2482*J2482-G2482*J2485</f>
        <v>1</v>
      </c>
      <c r="O2482" s="9">
        <f t="shared" ref="O2482" si="11247">(D2482*J2482+E2482*I2482+F2482*J2485+G2482*I2485)</f>
        <v>0</v>
      </c>
      <c r="P2482" s="2">
        <f t="shared" ref="P2482" si="11248">D2482*K2482+F2482*K2485-E2482*L2482-G2482*L2485</f>
        <v>0</v>
      </c>
      <c r="Q2482" s="8">
        <f t="shared" ref="Q2482" si="11249">(D2482*L2482+E2482*K2482+F2482*L2485+G2482*K2485)</f>
        <v>-0.49403760082638642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11250">N2482*S2482+P2482*S2485-O2482*T2482-Q2482*T2485</f>
        <v>5.2417865851537142</v>
      </c>
      <c r="Y2482" s="9">
        <f t="shared" ref="Y2482" si="11251">(N2482*T2482+O2482*S2482+P2482*T2485+Q2482*S2485)</f>
        <v>0</v>
      </c>
      <c r="Z2482" s="2">
        <f t="shared" ref="Z2482" si="11252">N2482*U2482+P2482*U2485-O2482*V2482-Q2482*V2485</f>
        <v>0</v>
      </c>
      <c r="AA2482" s="8">
        <f t="shared" ref="AA2482" si="11253">(N2482*V2482+O2482*U2482+P2482*V2485+Q2482*U2485)</f>
        <v>-0.49403760082638642</v>
      </c>
      <c r="AB2482" s="22"/>
      <c r="AC2482" s="1">
        <v>1</v>
      </c>
      <c r="AD2482" s="9">
        <v>0</v>
      </c>
      <c r="AE2482" s="2">
        <v>0</v>
      </c>
      <c r="AF2482" s="9">
        <f t="shared" ref="AF2482" si="11254">$B2482*$AE$9</f>
        <v>5.7558989999999923</v>
      </c>
      <c r="AH2482" s="1">
        <f t="shared" ref="AH2482" si="11255">X2482*AC2482+Z2482*AC2485-Y2482*AD2482-AA2482*AD2485</f>
        <v>5.2417865851537142</v>
      </c>
      <c r="AI2482" s="9">
        <f t="shared" ref="AI2482" si="11256">(X2482*AD2482+Y2482*AC2482+Z2482*AD2485+AA2482*AC2485)</f>
        <v>0</v>
      </c>
      <c r="AJ2482" s="2">
        <f t="shared" ref="AJ2482" si="11257">X2482*AE2482+Z2482*AE2485-Y2482*AF2482-AA2482*AF2485</f>
        <v>0</v>
      </c>
      <c r="AK2482" s="8">
        <f t="shared" ref="AK2482" si="11258">(X2482*AF2482+Y2482*AE2482+Z2482*AF2485+AA2482*AE2485)</f>
        <v>29.677156562873254</v>
      </c>
      <c r="AM2482" s="26">
        <f t="shared" ref="AM2482" si="11259">20*LOG((2*$AH$9)/(($AH$9*AH2482+AJ2482+$AH$9*AH2485+AJ2485)^2+($AH$9*AI2482+AK2482+$AH$9*AI2485+AK2485)^2)^0.5)</f>
        <v>-38.744512397502881</v>
      </c>
      <c r="AO2482" s="133">
        <f t="shared" ref="AO2482" si="11260">((AI2482^2+AJ2482^2+AK2482^2+AL2482^2)/(AI2485^2+AJ2485^2+AK2485^2+AL2485^2))^0.5</f>
        <v>0.17412717607863759</v>
      </c>
      <c r="AP2482" s="13"/>
      <c r="AQ2482" s="32"/>
      <c r="AR2482" s="32"/>
      <c r="AS2482" s="32"/>
      <c r="AT2482" s="32"/>
    </row>
    <row r="2483" spans="2:46" ht="18.649999999999999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O2483" s="134"/>
      <c r="AP2483" s="33"/>
      <c r="AQ2483" s="32"/>
      <c r="AR2483" s="32"/>
      <c r="AS2483" s="32"/>
      <c r="AT2483" s="32"/>
    </row>
    <row r="2484" spans="2:46" ht="18.649999999999999" customHeight="1" thickBot="1">
      <c r="D2484" s="209" t="s">
        <v>66</v>
      </c>
      <c r="E2484" s="210"/>
      <c r="F2484" s="211" t="s">
        <v>67</v>
      </c>
      <c r="G2484" s="212"/>
      <c r="H2484" s="204"/>
      <c r="I2484" s="209" t="s">
        <v>68</v>
      </c>
      <c r="J2484" s="210"/>
      <c r="K2484" s="211" t="s">
        <v>69</v>
      </c>
      <c r="L2484" s="212"/>
      <c r="N2484" s="213" t="s">
        <v>70</v>
      </c>
      <c r="O2484" s="214"/>
      <c r="P2484" s="215" t="s">
        <v>71</v>
      </c>
      <c r="Q2484" s="216"/>
      <c r="S2484" s="209" t="s">
        <v>72</v>
      </c>
      <c r="T2484" s="210"/>
      <c r="U2484" s="211" t="s">
        <v>73</v>
      </c>
      <c r="V2484" s="212"/>
      <c r="W2484" s="22"/>
      <c r="X2484" s="213" t="s">
        <v>74</v>
      </c>
      <c r="Y2484" s="214"/>
      <c r="Z2484" s="215" t="s">
        <v>75</v>
      </c>
      <c r="AA2484" s="216"/>
      <c r="AB2484" s="22"/>
      <c r="AC2484" s="209" t="s">
        <v>76</v>
      </c>
      <c r="AD2484" s="210"/>
      <c r="AE2484" s="211" t="s">
        <v>77</v>
      </c>
      <c r="AF2484" s="212"/>
      <c r="AG2484" s="22"/>
      <c r="AH2484" s="213" t="s">
        <v>78</v>
      </c>
      <c r="AI2484" s="214"/>
      <c r="AJ2484" s="215" t="s">
        <v>79</v>
      </c>
      <c r="AK2484" s="216"/>
      <c r="AL2484" s="22"/>
      <c r="AM2484" s="44" t="s">
        <v>6</v>
      </c>
      <c r="AO2484" s="135" t="s">
        <v>42</v>
      </c>
      <c r="AP2484" s="33"/>
      <c r="AQ2484" s="32"/>
      <c r="AR2484" s="32"/>
      <c r="AS2484" s="32"/>
      <c r="AT2484" s="32"/>
    </row>
    <row r="2485" spans="2:46" ht="18.649999999999999" customHeight="1" thickTop="1" thickBot="1">
      <c r="D2485" s="1">
        <v>0</v>
      </c>
      <c r="E2485" s="8">
        <f t="shared" ref="E2485" si="11261">$E$9*$B2482</f>
        <v>4.0236409999999942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11262">D2485*I2482+F2485*I2485-E2485*J2482-G2485*J2485</f>
        <v>0</v>
      </c>
      <c r="O2485" s="9">
        <f t="shared" ref="O2485" si="11263">(D2485*J2482+E2485*I2482+F2485*J2485+G2485*I2485)</f>
        <v>4.0236409999999942</v>
      </c>
      <c r="P2485" s="2">
        <f t="shared" ref="P2485" si="11264">D2485*K2482+F2485*K2485-E2485*L2482-G2485*L2485</f>
        <v>2.9878299462266797</v>
      </c>
      <c r="Q2485" s="8">
        <f t="shared" ref="Q2485" si="11265">(D2485*L2482+E2485*K2482+F2485*L2485+G2485*K2485)</f>
        <v>0</v>
      </c>
      <c r="S2485" s="1">
        <v>0</v>
      </c>
      <c r="T2485" s="8">
        <f t="shared" ref="T2485" si="11266">$T$9*$B2482</f>
        <v>8.5859589999999884</v>
      </c>
      <c r="U2485" s="2">
        <v>1</v>
      </c>
      <c r="V2485" s="8">
        <v>0</v>
      </c>
      <c r="X2485" s="1">
        <f t="shared" ref="X2485" si="11267">N2485*S2482+P2485*S2485-O2485*T2482-Q2485*T2485</f>
        <v>0</v>
      </c>
      <c r="Y2485" s="9">
        <f t="shared" ref="Y2485" si="11268">(N2485*T2482+O2485*S2482+P2485*T2485+Q2485*S2485)</f>
        <v>29.677026417274437</v>
      </c>
      <c r="Z2485" s="2">
        <f t="shared" ref="Z2485" si="11269">N2485*U2482+P2485*U2485-O2485*V2482-Q2485*V2485</f>
        <v>2.9878299462266797</v>
      </c>
      <c r="AA2485" s="8">
        <f t="shared" ref="AA2485" si="11270">(N2485*V2482+O2485*U2482+P2485*V2485+Q2485*U2485)</f>
        <v>0</v>
      </c>
      <c r="AB2485" s="22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11271">X2485*AC2482+Z2485*AC2485-Y2485*AD2482-AA2485*AD2485</f>
        <v>0</v>
      </c>
      <c r="AI2485" s="9">
        <f t="shared" ref="AI2485" si="11272">(X2485*AD2482+Y2485*AC2482+Z2485*AD2485+AA2485*AC2485)</f>
        <v>29.677026417274437</v>
      </c>
      <c r="AJ2485" s="2">
        <f t="shared" ref="AJ2485" si="11273">X2485*AE2482+Z2485*AE2485-Y2485*AF2482-AA2485*AF2485</f>
        <v>-167.83013673193662</v>
      </c>
      <c r="AK2485" s="8">
        <f t="shared" ref="AK2485" si="11274">(X2485*AF2482+Y2485*AE2482+Z2485*AF2485+AA2485*AE2485)</f>
        <v>0</v>
      </c>
      <c r="AM2485" s="45">
        <f t="shared" ref="AM2485" si="11275">(180/PI())*ATAN(-1*(($AH$9*AJ2482+AL2482+$AH$9*AJ2485+AL2485)/($AH$9*AI2482+AK2482+$AH$9*AI2485+AK2485)))</f>
        <v>70.523539071049612</v>
      </c>
      <c r="AO2485" s="206">
        <f t="shared" ref="AO2485" si="11276">20*LOG(((($AH$9*AH2482+AJ2482-$AH$9*AH2485-AJ2485)^2+($AH$9*AI2482+AK2482-$AH$9*AI2485-AK2485)^2)/(($AH$9*AH2482+AJ2482+$AH$9*AH2485+AJ2485)^2+($AH$9*AI2482+AK2482+$AH$9*AI2485+AK2485)^2))^0.5)</f>
        <v>-5.7991196156870206E-4</v>
      </c>
      <c r="AP2485" s="33"/>
      <c r="AQ2485" s="32"/>
      <c r="AR2485" s="32"/>
      <c r="AS2485" s="32"/>
      <c r="AT2485" s="32"/>
    </row>
    <row r="2486" spans="2:46" ht="18.649999999999999" customHeight="1">
      <c r="AO2486" s="33"/>
      <c r="AP2486" s="33"/>
    </row>
    <row r="2487" spans="2:46" ht="18.649999999999999" customHeight="1" thickBot="1">
      <c r="D2487" s="22" t="s">
        <v>80</v>
      </c>
      <c r="E2487" s="22"/>
      <c r="F2487" s="22"/>
      <c r="G2487" s="22"/>
      <c r="H2487" s="22"/>
      <c r="I2487" s="22" t="s">
        <v>81</v>
      </c>
      <c r="J2487" s="22"/>
      <c r="K2487" s="22"/>
      <c r="L2487" s="22"/>
      <c r="M2487" s="23"/>
      <c r="N2487" s="23"/>
      <c r="O2487" s="24" t="s">
        <v>82</v>
      </c>
      <c r="P2487" s="23"/>
      <c r="Q2487" s="23"/>
      <c r="R2487" s="23"/>
      <c r="S2487" s="22"/>
      <c r="T2487" s="22" t="s">
        <v>83</v>
      </c>
      <c r="U2487" s="23"/>
      <c r="V2487" s="23"/>
      <c r="W2487" s="23"/>
      <c r="X2487" s="23"/>
      <c r="Y2487" s="24" t="s">
        <v>84</v>
      </c>
      <c r="Z2487" s="23"/>
      <c r="AA2487" s="23"/>
      <c r="AB2487" s="23"/>
      <c r="AC2487" s="24" t="s">
        <v>85</v>
      </c>
      <c r="AD2487" s="22"/>
      <c r="AE2487" s="22"/>
      <c r="AF2487" s="22"/>
      <c r="AG2487" s="22"/>
      <c r="AH2487" s="23"/>
      <c r="AI2487" s="24" t="s">
        <v>86</v>
      </c>
      <c r="AJ2487" s="23"/>
      <c r="AK2487" s="23"/>
      <c r="AL2487" s="22"/>
    </row>
    <row r="2488" spans="2:46" ht="18.649999999999999" customHeight="1" thickBot="1">
      <c r="B2488" s="11"/>
      <c r="D2488" s="217" t="s">
        <v>55</v>
      </c>
      <c r="E2488" s="218"/>
      <c r="F2488" s="219" t="s">
        <v>56</v>
      </c>
      <c r="G2488" s="220"/>
      <c r="H2488" s="204"/>
      <c r="I2488" s="217" t="s">
        <v>87</v>
      </c>
      <c r="J2488" s="218"/>
      <c r="K2488" s="219" t="s">
        <v>88</v>
      </c>
      <c r="L2488" s="220"/>
      <c r="M2488" s="23"/>
      <c r="N2488" s="213" t="s">
        <v>57</v>
      </c>
      <c r="O2488" s="214"/>
      <c r="P2488" s="215" t="s">
        <v>58</v>
      </c>
      <c r="Q2488" s="216"/>
      <c r="R2488" s="23"/>
      <c r="S2488" s="217" t="s">
        <v>59</v>
      </c>
      <c r="T2488" s="218"/>
      <c r="U2488" s="219" t="s">
        <v>60</v>
      </c>
      <c r="V2488" s="220"/>
      <c r="W2488" s="22"/>
      <c r="X2488" s="213" t="s">
        <v>61</v>
      </c>
      <c r="Y2488" s="214"/>
      <c r="Z2488" s="215" t="s">
        <v>62</v>
      </c>
      <c r="AA2488" s="216"/>
      <c r="AB2488" s="22"/>
      <c r="AC2488" s="217" t="s">
        <v>63</v>
      </c>
      <c r="AD2488" s="218"/>
      <c r="AE2488" s="219" t="s">
        <v>89</v>
      </c>
      <c r="AF2488" s="220"/>
      <c r="AG2488" s="22"/>
      <c r="AH2488" s="213" t="s">
        <v>64</v>
      </c>
      <c r="AI2488" s="214"/>
      <c r="AJ2488" s="215" t="s">
        <v>65</v>
      </c>
      <c r="AK2488" s="216"/>
      <c r="AL2488" s="22"/>
      <c r="AM2488" s="25" t="s">
        <v>2</v>
      </c>
      <c r="AO2488" s="132" t="s">
        <v>41</v>
      </c>
      <c r="AQ2488" s="32"/>
      <c r="AR2488" s="32"/>
      <c r="AS2488" s="32"/>
      <c r="AT2488" s="32"/>
    </row>
    <row r="2489" spans="2:46" ht="18.649999999999999" customHeight="1" thickTop="1" thickBot="1">
      <c r="B2489" s="36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9">
        <f t="shared" ref="L2489" si="11277">IF(0=(1-$J$9*$K$9*$B2489^2),10^14,$B2489*$K$9/(1-$J$9*$K$9*$B2489^2))</f>
        <v>-0.49245071075786839</v>
      </c>
      <c r="N2489" s="1">
        <f t="shared" ref="N2489" si="11278">D2489*I2489+F2489*I2492-E2489*J2489-G2489*J2492</f>
        <v>1</v>
      </c>
      <c r="O2489" s="9">
        <f t="shared" ref="O2489" si="11279">(D2489*J2489+E2489*I2489+F2489*J2492+G2489*I2492)</f>
        <v>0</v>
      </c>
      <c r="P2489" s="2">
        <f t="shared" ref="P2489" si="11280">D2489*K2489+F2489*K2492-E2489*L2489-G2489*L2492</f>
        <v>0</v>
      </c>
      <c r="Q2489" s="8">
        <f t="shared" ref="Q2489" si="11281">(D2489*L2489+E2489*K2489+F2489*L2492+G2489*K2492)</f>
        <v>-0.49245071075786839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11282">N2489*S2489+P2489*S2492-O2489*T2489-Q2489*T2492</f>
        <v>5.2400719264881586</v>
      </c>
      <c r="Y2489" s="9">
        <f t="shared" ref="Y2489" si="11283">(N2489*T2489+O2489*S2489+P2489*T2492+Q2489*S2492)</f>
        <v>0</v>
      </c>
      <c r="Z2489" s="2">
        <f t="shared" ref="Z2489" si="11284">N2489*U2489+P2489*U2492-O2489*V2489-Q2489*V2492</f>
        <v>0</v>
      </c>
      <c r="AA2489" s="8">
        <f t="shared" ref="AA2489" si="11285">(N2489*V2489+O2489*U2489+P2489*V2492+Q2489*U2492)</f>
        <v>-0.49245071075786839</v>
      </c>
      <c r="AB2489" s="22"/>
      <c r="AC2489" s="1">
        <v>1</v>
      </c>
      <c r="AD2489" s="9">
        <v>0</v>
      </c>
      <c r="AE2489" s="2">
        <v>0</v>
      </c>
      <c r="AF2489" s="9">
        <f t="shared" ref="AF2489" si="11286">$B2489*$AE$9</f>
        <v>5.7721127999999924</v>
      </c>
      <c r="AH2489" s="1">
        <f t="shared" ref="AH2489" si="11287">X2489*AC2489+Z2489*AC2492-Y2489*AD2489-AA2489*AD2492</f>
        <v>5.2400719264881586</v>
      </c>
      <c r="AI2489" s="9">
        <f t="shared" ref="AI2489" si="11288">(X2489*AD2489+Y2489*AC2489+Z2489*AD2492+AA2489*AC2492)</f>
        <v>0</v>
      </c>
      <c r="AJ2489" s="2">
        <f t="shared" ref="AJ2489" si="11289">X2489*AE2489+Z2489*AE2492-Y2489*AF2489-AA2489*AF2492</f>
        <v>0</v>
      </c>
      <c r="AK2489" s="8">
        <f t="shared" ref="AK2489" si="11290">(X2489*AF2489+Y2489*AE2489+Z2489*AF2492+AA2489*AE2492)</f>
        <v>29.753835529045052</v>
      </c>
      <c r="AM2489" s="26">
        <f t="shared" ref="AM2489" si="11291">20*LOG((2*$AH$9)/(($AH$9*AH2489+AJ2489+$AH$9*AH2492+AJ2492)^2+($AH$9*AI2489+AK2489+$AH$9*AI2492+AK2492)^2)^0.5)</f>
        <v>-38.790698618241073</v>
      </c>
      <c r="AO2489" s="133">
        <f t="shared" ref="AO2489" si="11292">((AI2489^2+AJ2489^2+AK2489^2+AL2489^2)/(AI2492^2+AJ2492^2+AK2492^2+AL2492^2))^0.5</f>
        <v>0.17363589664014523</v>
      </c>
      <c r="AP2489" s="13"/>
      <c r="AQ2489" s="32"/>
      <c r="AR2489" s="32"/>
      <c r="AS2489" s="32"/>
      <c r="AT2489" s="32"/>
    </row>
    <row r="2490" spans="2:46" ht="18.649999999999999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O2490" s="134"/>
      <c r="AP2490" s="33"/>
      <c r="AQ2490" s="32"/>
      <c r="AR2490" s="32"/>
      <c r="AS2490" s="32"/>
      <c r="AT2490" s="32"/>
    </row>
    <row r="2491" spans="2:46" ht="18.649999999999999" customHeight="1" thickBot="1">
      <c r="D2491" s="209" t="s">
        <v>66</v>
      </c>
      <c r="E2491" s="210"/>
      <c r="F2491" s="211" t="s">
        <v>67</v>
      </c>
      <c r="G2491" s="212"/>
      <c r="H2491" s="204"/>
      <c r="I2491" s="209" t="s">
        <v>68</v>
      </c>
      <c r="J2491" s="210"/>
      <c r="K2491" s="211" t="s">
        <v>69</v>
      </c>
      <c r="L2491" s="212"/>
      <c r="N2491" s="213" t="s">
        <v>70</v>
      </c>
      <c r="O2491" s="214"/>
      <c r="P2491" s="215" t="s">
        <v>71</v>
      </c>
      <c r="Q2491" s="216"/>
      <c r="S2491" s="209" t="s">
        <v>72</v>
      </c>
      <c r="T2491" s="210"/>
      <c r="U2491" s="211" t="s">
        <v>73</v>
      </c>
      <c r="V2491" s="212"/>
      <c r="W2491" s="22"/>
      <c r="X2491" s="213" t="s">
        <v>74</v>
      </c>
      <c r="Y2491" s="214"/>
      <c r="Z2491" s="215" t="s">
        <v>75</v>
      </c>
      <c r="AA2491" s="216"/>
      <c r="AB2491" s="22"/>
      <c r="AC2491" s="209" t="s">
        <v>76</v>
      </c>
      <c r="AD2491" s="210"/>
      <c r="AE2491" s="211" t="s">
        <v>77</v>
      </c>
      <c r="AF2491" s="212"/>
      <c r="AG2491" s="22"/>
      <c r="AH2491" s="213" t="s">
        <v>78</v>
      </c>
      <c r="AI2491" s="214"/>
      <c r="AJ2491" s="215" t="s">
        <v>79</v>
      </c>
      <c r="AK2491" s="216"/>
      <c r="AL2491" s="22"/>
      <c r="AM2491" s="44" t="s">
        <v>6</v>
      </c>
      <c r="AO2491" s="135" t="s">
        <v>42</v>
      </c>
      <c r="AP2491" s="33"/>
      <c r="AQ2491" s="32"/>
      <c r="AR2491" s="32"/>
      <c r="AS2491" s="32"/>
      <c r="AT2491" s="32"/>
    </row>
    <row r="2492" spans="2:46" ht="18.649999999999999" customHeight="1" thickTop="1" thickBot="1">
      <c r="D2492" s="1">
        <v>0</v>
      </c>
      <c r="E2492" s="8">
        <f t="shared" ref="E2492" si="11293">$E$9*$B2489</f>
        <v>4.0349751999999945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11294">D2492*I2489+F2492*I2492-E2492*J2489-G2492*J2492</f>
        <v>0</v>
      </c>
      <c r="O2492" s="9">
        <f t="shared" ref="O2492" si="11295">(D2492*J2489+E2492*I2489+F2492*J2492+G2492*I2492)</f>
        <v>4.0349751999999945</v>
      </c>
      <c r="P2492" s="2">
        <f t="shared" ref="P2492" si="11296">D2492*K2489+F2492*K2492-E2492*L2489-G2492*L2492</f>
        <v>2.9870264051303694</v>
      </c>
      <c r="Q2492" s="8">
        <f t="shared" ref="Q2492" si="11297">(D2492*L2489+E2492*K2489+F2492*L2492+G2492*K2492)</f>
        <v>0</v>
      </c>
      <c r="S2492" s="1">
        <v>0</v>
      </c>
      <c r="T2492" s="8">
        <f t="shared" ref="T2492" si="11298">$T$9*$B2489</f>
        <v>8.6101447999999881</v>
      </c>
      <c r="U2492" s="2">
        <v>1</v>
      </c>
      <c r="V2492" s="8">
        <v>0</v>
      </c>
      <c r="X2492" s="1">
        <f t="shared" ref="X2492" si="11299">N2492*S2489+P2492*S2492-O2492*T2489-Q2492*T2492</f>
        <v>0</v>
      </c>
      <c r="Y2492" s="9">
        <f t="shared" ref="Y2492" si="11300">(N2492*T2489+O2492*S2489+P2492*T2492+Q2492*S2492)</f>
        <v>29.753705069595902</v>
      </c>
      <c r="Z2492" s="2">
        <f t="shared" ref="Z2492" si="11301">N2492*U2489+P2492*U2492-O2492*V2489-Q2492*V2492</f>
        <v>2.9870264051303694</v>
      </c>
      <c r="AA2492" s="8">
        <f t="shared" ref="AA2492" si="11302">(N2492*V2489+O2492*U2489+P2492*V2492+Q2492*U2492)</f>
        <v>0</v>
      </c>
      <c r="AB2492" s="22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11303">X2492*AC2489+Z2492*AC2492-Y2492*AD2489-AA2492*AD2492</f>
        <v>0</v>
      </c>
      <c r="AI2492" s="9">
        <f t="shared" ref="AI2492" si="11304">(X2492*AD2489+Y2492*AC2489+Z2492*AD2492+AA2492*AC2492)</f>
        <v>29.753705069595902</v>
      </c>
      <c r="AJ2492" s="2">
        <f t="shared" ref="AJ2492" si="11305">X2492*AE2489+Z2492*AE2492-Y2492*AF2489-AA2492*AF2492</f>
        <v>-168.7547154745088</v>
      </c>
      <c r="AK2492" s="8">
        <f t="shared" ref="AK2492" si="11306">(X2492*AF2489+Y2492*AE2489+Z2492*AF2492+AA2492*AE2492)</f>
        <v>0</v>
      </c>
      <c r="AM2492" s="45">
        <f t="shared" ref="AM2492" si="11307">(180/PI())*ATAN(-1*(($AH$9*AJ2489+AL2489+$AH$9*AJ2492+AL2492)/($AH$9*AI2489+AK2489+$AH$9*AI2492+AK2492)))</f>
        <v>70.575952175749492</v>
      </c>
      <c r="AO2492" s="206">
        <f t="shared" ref="AO2492" si="11308">20*LOG(((($AH$9*AH2489+AJ2489-$AH$9*AH2492-AJ2492)^2+($AH$9*AI2489+AK2489-$AH$9*AI2492-AK2492)^2)/(($AH$9*AH2489+AJ2489+$AH$9*AH2492+AJ2492)^2+($AH$9*AI2489+AK2489+$AH$9*AI2492+AK2492)^2))^0.5)</f>
        <v>-5.7377700338184106E-4</v>
      </c>
      <c r="AP2492" s="33"/>
      <c r="AQ2492" s="32"/>
      <c r="AR2492" s="32"/>
      <c r="AS2492" s="32"/>
      <c r="AT2492" s="32"/>
    </row>
    <row r="2493" spans="2:46" ht="18.649999999999999" customHeight="1">
      <c r="AO2493" s="33"/>
      <c r="AP2493" s="33"/>
    </row>
    <row r="2494" spans="2:46" ht="18.649999999999999" customHeight="1" thickBot="1">
      <c r="D2494" s="22" t="s">
        <v>80</v>
      </c>
      <c r="E2494" s="22"/>
      <c r="F2494" s="22"/>
      <c r="G2494" s="22"/>
      <c r="H2494" s="22"/>
      <c r="I2494" s="22" t="s">
        <v>81</v>
      </c>
      <c r="J2494" s="22"/>
      <c r="K2494" s="22"/>
      <c r="L2494" s="22"/>
      <c r="M2494" s="23"/>
      <c r="N2494" s="23"/>
      <c r="O2494" s="24" t="s">
        <v>82</v>
      </c>
      <c r="P2494" s="23"/>
      <c r="Q2494" s="23"/>
      <c r="R2494" s="23"/>
      <c r="S2494" s="22"/>
      <c r="T2494" s="22" t="s">
        <v>83</v>
      </c>
      <c r="U2494" s="23"/>
      <c r="V2494" s="23"/>
      <c r="W2494" s="23"/>
      <c r="X2494" s="23"/>
      <c r="Y2494" s="24" t="s">
        <v>84</v>
      </c>
      <c r="Z2494" s="23"/>
      <c r="AA2494" s="23"/>
      <c r="AB2494" s="23"/>
      <c r="AC2494" s="24" t="s">
        <v>85</v>
      </c>
      <c r="AD2494" s="22"/>
      <c r="AE2494" s="22"/>
      <c r="AF2494" s="22"/>
      <c r="AG2494" s="22"/>
      <c r="AH2494" s="23"/>
      <c r="AI2494" s="24" t="s">
        <v>86</v>
      </c>
      <c r="AJ2494" s="23"/>
      <c r="AK2494" s="23"/>
      <c r="AL2494" s="22"/>
    </row>
    <row r="2495" spans="2:46" ht="18.649999999999999" customHeight="1" thickBot="1">
      <c r="B2495" s="11"/>
      <c r="D2495" s="217" t="s">
        <v>55</v>
      </c>
      <c r="E2495" s="218"/>
      <c r="F2495" s="219" t="s">
        <v>56</v>
      </c>
      <c r="G2495" s="220"/>
      <c r="H2495" s="204"/>
      <c r="I2495" s="217" t="s">
        <v>87</v>
      </c>
      <c r="J2495" s="218"/>
      <c r="K2495" s="219" t="s">
        <v>88</v>
      </c>
      <c r="L2495" s="220"/>
      <c r="M2495" s="23"/>
      <c r="N2495" s="213" t="s">
        <v>57</v>
      </c>
      <c r="O2495" s="214"/>
      <c r="P2495" s="215" t="s">
        <v>58</v>
      </c>
      <c r="Q2495" s="216"/>
      <c r="R2495" s="23"/>
      <c r="S2495" s="217" t="s">
        <v>59</v>
      </c>
      <c r="T2495" s="218"/>
      <c r="U2495" s="219" t="s">
        <v>60</v>
      </c>
      <c r="V2495" s="220"/>
      <c r="W2495" s="22"/>
      <c r="X2495" s="213" t="s">
        <v>61</v>
      </c>
      <c r="Y2495" s="214"/>
      <c r="Z2495" s="215" t="s">
        <v>62</v>
      </c>
      <c r="AA2495" s="216"/>
      <c r="AB2495" s="22"/>
      <c r="AC2495" s="217" t="s">
        <v>63</v>
      </c>
      <c r="AD2495" s="218"/>
      <c r="AE2495" s="219" t="s">
        <v>89</v>
      </c>
      <c r="AF2495" s="220"/>
      <c r="AG2495" s="22"/>
      <c r="AH2495" s="213" t="s">
        <v>64</v>
      </c>
      <c r="AI2495" s="214"/>
      <c r="AJ2495" s="215" t="s">
        <v>65</v>
      </c>
      <c r="AK2495" s="216"/>
      <c r="AL2495" s="22"/>
      <c r="AM2495" s="25" t="s">
        <v>2</v>
      </c>
      <c r="AO2495" s="132" t="s">
        <v>41</v>
      </c>
      <c r="AQ2495" s="32"/>
      <c r="AR2495" s="32"/>
      <c r="AS2495" s="32"/>
      <c r="AT2495" s="32"/>
    </row>
    <row r="2496" spans="2:46" ht="18.649999999999999" customHeight="1" thickTop="1" thickBot="1">
      <c r="B2496" s="36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9">
        <f t="shared" ref="L2496" si="11309">IF(0=(1-$J$9*$K$9*$B2496^2),10^14,$B2496*$K$9/(1-$J$9*$K$9*$B2496^2))</f>
        <v>-0.4908745357531526</v>
      </c>
      <c r="N2496" s="1">
        <f t="shared" ref="N2496" si="11310">D2496*I2496+F2496*I2499-E2496*J2496-G2496*J2499</f>
        <v>1</v>
      </c>
      <c r="O2496" s="9">
        <f t="shared" ref="O2496" si="11311">(D2496*J2496+E2496*I2496+F2496*J2499+G2496*I2499)</f>
        <v>0</v>
      </c>
      <c r="P2496" s="2">
        <f t="shared" ref="P2496" si="11312">D2496*K2496+F2496*K2499-E2496*L2496-G2496*L2499</f>
        <v>0</v>
      </c>
      <c r="Q2496" s="8">
        <f t="shared" ref="Q2496" si="11313">(D2496*L2496+E2496*K2496+F2496*L2499+G2496*K2499)</f>
        <v>-0.4908745357531526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11314">N2496*S2496+P2496*S2499-O2496*T2496-Q2496*T2499</f>
        <v>5.2383730248142335</v>
      </c>
      <c r="Y2496" s="9">
        <f t="shared" ref="Y2496" si="11315">(N2496*T2496+O2496*S2496+P2496*T2499+Q2496*S2499)</f>
        <v>0</v>
      </c>
      <c r="Z2496" s="2">
        <f t="shared" ref="Z2496" si="11316">N2496*U2496+P2496*U2499-O2496*V2496-Q2496*V2499</f>
        <v>0</v>
      </c>
      <c r="AA2496" s="8">
        <f t="shared" ref="AA2496" si="11317">(N2496*V2496+O2496*U2496+P2496*V2499+Q2496*U2499)</f>
        <v>-0.4908745357531526</v>
      </c>
      <c r="AB2496" s="22"/>
      <c r="AC2496" s="1">
        <v>1</v>
      </c>
      <c r="AD2496" s="9">
        <v>0</v>
      </c>
      <c r="AE2496" s="2">
        <v>0</v>
      </c>
      <c r="AF2496" s="9">
        <f t="shared" ref="AF2496" si="11318">$B2496*$AE$9</f>
        <v>5.7883265999999916</v>
      </c>
      <c r="AH2496" s="1">
        <f t="shared" ref="AH2496" si="11319">X2496*AC2496+Z2496*AC2499-Y2496*AD2496-AA2496*AD2499</f>
        <v>5.2383730248142335</v>
      </c>
      <c r="AI2496" s="9">
        <f t="shared" ref="AI2496" si="11320">(X2496*AD2496+Y2496*AC2496+Z2496*AD2499+AA2496*AC2499)</f>
        <v>0</v>
      </c>
      <c r="AJ2496" s="2">
        <f t="shared" ref="AJ2496" si="11321">X2496*AE2496+Z2496*AE2499-Y2496*AF2496-AA2496*AF2499</f>
        <v>0</v>
      </c>
      <c r="AK2496" s="8">
        <f t="shared" ref="AK2496" si="11322">(X2496*AF2496+Y2496*AE2496+Z2496*AF2499+AA2496*AE2499)</f>
        <v>29.830539384501488</v>
      </c>
      <c r="AM2496" s="26">
        <f t="shared" ref="AM2496" si="11323">20*LOG((2*$AH$9)/(($AH$9*AH2496+AJ2496+$AH$9*AH2499+AJ2499)^2+($AH$9*AI2496+AK2496+$AH$9*AI2499+AK2499)^2)^0.5)</f>
        <v>-38.836771603546374</v>
      </c>
      <c r="AO2496" s="133">
        <f t="shared" ref="AO2496" si="11324">((AI2496^2+AJ2496^2+AK2496^2+AL2496^2)/(AI2499^2+AJ2499^2+AK2499^2+AL2499^2))^0.5</f>
        <v>0.1731473871757645</v>
      </c>
      <c r="AP2496" s="13"/>
      <c r="AQ2496" s="32"/>
      <c r="AR2496" s="32"/>
      <c r="AS2496" s="32"/>
      <c r="AT2496" s="32"/>
    </row>
    <row r="2497" spans="2:46" ht="18.649999999999999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O2497" s="134"/>
      <c r="AP2497" s="33"/>
      <c r="AQ2497" s="32"/>
      <c r="AR2497" s="32"/>
      <c r="AS2497" s="32"/>
      <c r="AT2497" s="32"/>
    </row>
    <row r="2498" spans="2:46" ht="18.649999999999999" customHeight="1" thickBot="1">
      <c r="D2498" s="209" t="s">
        <v>66</v>
      </c>
      <c r="E2498" s="210"/>
      <c r="F2498" s="211" t="s">
        <v>67</v>
      </c>
      <c r="G2498" s="212"/>
      <c r="H2498" s="204"/>
      <c r="I2498" s="209" t="s">
        <v>68</v>
      </c>
      <c r="J2498" s="210"/>
      <c r="K2498" s="211" t="s">
        <v>69</v>
      </c>
      <c r="L2498" s="212"/>
      <c r="N2498" s="213" t="s">
        <v>70</v>
      </c>
      <c r="O2498" s="214"/>
      <c r="P2498" s="215" t="s">
        <v>71</v>
      </c>
      <c r="Q2498" s="216"/>
      <c r="S2498" s="209" t="s">
        <v>72</v>
      </c>
      <c r="T2498" s="210"/>
      <c r="U2498" s="211" t="s">
        <v>73</v>
      </c>
      <c r="V2498" s="212"/>
      <c r="W2498" s="22"/>
      <c r="X2498" s="213" t="s">
        <v>74</v>
      </c>
      <c r="Y2498" s="214"/>
      <c r="Z2498" s="215" t="s">
        <v>75</v>
      </c>
      <c r="AA2498" s="216"/>
      <c r="AB2498" s="22"/>
      <c r="AC2498" s="209" t="s">
        <v>76</v>
      </c>
      <c r="AD2498" s="210"/>
      <c r="AE2498" s="211" t="s">
        <v>77</v>
      </c>
      <c r="AF2498" s="212"/>
      <c r="AG2498" s="22"/>
      <c r="AH2498" s="213" t="s">
        <v>78</v>
      </c>
      <c r="AI2498" s="214"/>
      <c r="AJ2498" s="215" t="s">
        <v>79</v>
      </c>
      <c r="AK2498" s="216"/>
      <c r="AL2498" s="22"/>
      <c r="AM2498" s="44" t="s">
        <v>6</v>
      </c>
      <c r="AO2498" s="135" t="s">
        <v>42</v>
      </c>
      <c r="AP2498" s="33"/>
      <c r="AQ2498" s="32"/>
      <c r="AR2498" s="32"/>
      <c r="AS2498" s="32"/>
      <c r="AT2498" s="32"/>
    </row>
    <row r="2499" spans="2:46" ht="18.649999999999999" customHeight="1" thickTop="1" thickBot="1">
      <c r="D2499" s="1">
        <v>0</v>
      </c>
      <c r="E2499" s="8">
        <f t="shared" ref="E2499" si="11325">$E$9*$B2496</f>
        <v>4.0463093999999948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11326">D2499*I2496+F2499*I2499-E2499*J2496-G2499*J2499</f>
        <v>0</v>
      </c>
      <c r="O2499" s="9">
        <f t="shared" ref="O2499" si="11327">(D2499*J2496+E2499*I2496+F2499*J2499+G2499*I2499)</f>
        <v>4.0463093999999948</v>
      </c>
      <c r="P2499" s="2">
        <f t="shared" ref="P2499" si="11328">D2499*K2496+F2499*K2499-E2499*L2496-G2499*L2499</f>
        <v>2.9862302482386149</v>
      </c>
      <c r="Q2499" s="8">
        <f t="shared" ref="Q2499" si="11329">(D2499*L2496+E2499*K2496+F2499*L2499+G2499*K2499)</f>
        <v>0</v>
      </c>
      <c r="S2499" s="1">
        <v>0</v>
      </c>
      <c r="T2499" s="8">
        <f t="shared" ref="T2499" si="11330">$T$9*$B2496</f>
        <v>8.6343305999999878</v>
      </c>
      <c r="U2499" s="2">
        <v>1</v>
      </c>
      <c r="V2499" s="8">
        <v>0</v>
      </c>
      <c r="X2499" s="1">
        <f t="shared" ref="X2499" si="11331">N2499*S2496+P2499*S2499-O2499*T2496-Q2499*T2499</f>
        <v>0</v>
      </c>
      <c r="Y2499" s="9">
        <f t="shared" ref="Y2499" si="11332">(N2499*T2496+O2499*S2496+P2499*T2499+Q2499*S2499)</f>
        <v>29.830408611012228</v>
      </c>
      <c r="Z2499" s="2">
        <f t="shared" ref="Z2499" si="11333">N2499*U2496+P2499*U2499-O2499*V2496-Q2499*V2499</f>
        <v>2.9862302482386149</v>
      </c>
      <c r="AA2499" s="8">
        <f t="shared" ref="AA2499" si="11334">(N2499*V2496+O2499*U2496+P2499*V2499+Q2499*U2499)</f>
        <v>0</v>
      </c>
      <c r="AB2499" s="22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11335">X2499*AC2496+Z2499*AC2499-Y2499*AD2496-AA2499*AD2499</f>
        <v>0</v>
      </c>
      <c r="AI2499" s="9">
        <f t="shared" ref="AI2499" si="11336">(X2499*AD2496+Y2499*AC2496+Z2499*AD2499+AA2499*AC2499)</f>
        <v>29.830408611012228</v>
      </c>
      <c r="AJ2499" s="2">
        <f t="shared" ref="AJ2499" si="11337">X2499*AE2496+Z2499*AE2499-Y2499*AF2496-AA2499*AF2499</f>
        <v>-169.68191740375227</v>
      </c>
      <c r="AK2499" s="8">
        <f t="shared" ref="AK2499" si="11338">(X2499*AF2496+Y2499*AE2496+Z2499*AF2499+AA2499*AE2499)</f>
        <v>0</v>
      </c>
      <c r="AM2499" s="45">
        <f t="shared" ref="AM2499" si="11339">(180/PI())*ATAN(-1*(($AH$9*AJ2496+AL2496+$AH$9*AJ2499+AL2499)/($AH$9*AI2496+AK2496+$AH$9*AI2499+AK2499)))</f>
        <v>70.628089586539645</v>
      </c>
      <c r="AO2499" s="206">
        <f t="shared" ref="AO2499" si="11340">20*LOG(((($AH$9*AH2496+AJ2496-$AH$9*AH2499-AJ2499)^2+($AH$9*AI2496+AK2496-$AH$9*AI2499-AK2499)^2)/(($AH$9*AH2496+AJ2496+$AH$9*AH2499+AJ2499)^2+($AH$9*AI2496+AK2496+$AH$9*AI2499+AK2499)^2))^0.5)</f>
        <v>-5.677217551189012E-4</v>
      </c>
      <c r="AP2499" s="33"/>
      <c r="AQ2499" s="32"/>
      <c r="AR2499" s="32"/>
      <c r="AS2499" s="32"/>
      <c r="AT2499" s="32"/>
    </row>
    <row r="2500" spans="2:46" ht="18.649999999999999" customHeight="1">
      <c r="AO2500" s="33"/>
      <c r="AP2500" s="33"/>
    </row>
    <row r="2501" spans="2:46" ht="18.649999999999999" customHeight="1" thickBot="1">
      <c r="D2501" s="22" t="s">
        <v>80</v>
      </c>
      <c r="E2501" s="22"/>
      <c r="F2501" s="22"/>
      <c r="G2501" s="22"/>
      <c r="H2501" s="22"/>
      <c r="I2501" s="22" t="s">
        <v>81</v>
      </c>
      <c r="J2501" s="22"/>
      <c r="K2501" s="22"/>
      <c r="L2501" s="22"/>
      <c r="M2501" s="23"/>
      <c r="N2501" s="23"/>
      <c r="O2501" s="24" t="s">
        <v>82</v>
      </c>
      <c r="P2501" s="23"/>
      <c r="Q2501" s="23"/>
      <c r="R2501" s="23"/>
      <c r="S2501" s="22"/>
      <c r="T2501" s="22" t="s">
        <v>83</v>
      </c>
      <c r="U2501" s="23"/>
      <c r="V2501" s="23"/>
      <c r="W2501" s="23"/>
      <c r="X2501" s="23"/>
      <c r="Y2501" s="24" t="s">
        <v>84</v>
      </c>
      <c r="Z2501" s="23"/>
      <c r="AA2501" s="23"/>
      <c r="AB2501" s="23"/>
      <c r="AC2501" s="24" t="s">
        <v>85</v>
      </c>
      <c r="AD2501" s="22"/>
      <c r="AE2501" s="22"/>
      <c r="AF2501" s="22"/>
      <c r="AG2501" s="22"/>
      <c r="AH2501" s="23"/>
      <c r="AI2501" s="24" t="s">
        <v>86</v>
      </c>
      <c r="AJ2501" s="23"/>
      <c r="AK2501" s="23"/>
      <c r="AL2501" s="22"/>
    </row>
    <row r="2502" spans="2:46" ht="18.649999999999999" customHeight="1" thickBot="1">
      <c r="B2502" s="11"/>
      <c r="D2502" s="217" t="s">
        <v>55</v>
      </c>
      <c r="E2502" s="218"/>
      <c r="F2502" s="219" t="s">
        <v>56</v>
      </c>
      <c r="G2502" s="220"/>
      <c r="H2502" s="204"/>
      <c r="I2502" s="217" t="s">
        <v>87</v>
      </c>
      <c r="J2502" s="218"/>
      <c r="K2502" s="219" t="s">
        <v>88</v>
      </c>
      <c r="L2502" s="220"/>
      <c r="M2502" s="23"/>
      <c r="N2502" s="213" t="s">
        <v>57</v>
      </c>
      <c r="O2502" s="214"/>
      <c r="P2502" s="215" t="s">
        <v>58</v>
      </c>
      <c r="Q2502" s="216"/>
      <c r="R2502" s="23"/>
      <c r="S2502" s="217" t="s">
        <v>59</v>
      </c>
      <c r="T2502" s="218"/>
      <c r="U2502" s="219" t="s">
        <v>60</v>
      </c>
      <c r="V2502" s="220"/>
      <c r="W2502" s="22"/>
      <c r="X2502" s="213" t="s">
        <v>61</v>
      </c>
      <c r="Y2502" s="214"/>
      <c r="Z2502" s="215" t="s">
        <v>62</v>
      </c>
      <c r="AA2502" s="216"/>
      <c r="AB2502" s="22"/>
      <c r="AC2502" s="217" t="s">
        <v>63</v>
      </c>
      <c r="AD2502" s="218"/>
      <c r="AE2502" s="219" t="s">
        <v>89</v>
      </c>
      <c r="AF2502" s="220"/>
      <c r="AG2502" s="22"/>
      <c r="AH2502" s="213" t="s">
        <v>64</v>
      </c>
      <c r="AI2502" s="214"/>
      <c r="AJ2502" s="215" t="s">
        <v>65</v>
      </c>
      <c r="AK2502" s="216"/>
      <c r="AL2502" s="22"/>
      <c r="AM2502" s="25" t="s">
        <v>2</v>
      </c>
      <c r="AO2502" s="132" t="s">
        <v>41</v>
      </c>
      <c r="AQ2502" s="32"/>
      <c r="AR2502" s="32"/>
      <c r="AS2502" s="32"/>
      <c r="AT2502" s="32"/>
    </row>
    <row r="2503" spans="2:46" ht="18.649999999999999" customHeight="1" thickTop="1" thickBot="1">
      <c r="B2503" s="36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9">
        <f t="shared" ref="L2503" si="11341">IF(0=(1-$J$9*$K$9*$B2503^2),10^14,$B2503*$K$9/(1-$J$9*$K$9*$B2503^2))</f>
        <v>-0.48930896333487572</v>
      </c>
      <c r="N2503" s="1">
        <f t="shared" ref="N2503" si="11342">D2503*I2503+F2503*I2506-E2503*J2503-G2503*J2506</f>
        <v>1</v>
      </c>
      <c r="O2503" s="9">
        <f t="shared" ref="O2503" si="11343">(D2503*J2503+E2503*I2503+F2503*J2506+G2503*I2506)</f>
        <v>0</v>
      </c>
      <c r="P2503" s="2">
        <f t="shared" ref="P2503" si="11344">D2503*K2503+F2503*K2506-E2503*L2503-G2503*L2506</f>
        <v>0</v>
      </c>
      <c r="Q2503" s="8">
        <f t="shared" ref="Q2503" si="11345">(D2503*L2503+E2503*K2503+F2503*L2506+G2503*K2506)</f>
        <v>-0.48930896333487572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11346">N2503*S2503+P2503*S2506-O2503*T2503-Q2503*T2506</f>
        <v>5.2366896837020143</v>
      </c>
      <c r="Y2503" s="9">
        <f t="shared" ref="Y2503" si="11347">(N2503*T2503+O2503*S2503+P2503*T2506+Q2503*S2506)</f>
        <v>0</v>
      </c>
      <c r="Z2503" s="2">
        <f t="shared" ref="Z2503" si="11348">N2503*U2503+P2503*U2506-O2503*V2503-Q2503*V2506</f>
        <v>0</v>
      </c>
      <c r="AA2503" s="8">
        <f t="shared" ref="AA2503" si="11349">(N2503*V2503+O2503*U2503+P2503*V2506+Q2503*U2506)</f>
        <v>-0.48930896333487572</v>
      </c>
      <c r="AB2503" s="22"/>
      <c r="AC2503" s="1">
        <v>1</v>
      </c>
      <c r="AD2503" s="9">
        <v>0</v>
      </c>
      <c r="AE2503" s="2">
        <v>0</v>
      </c>
      <c r="AF2503" s="9">
        <f t="shared" ref="AF2503" si="11350">$B2503*$AE$9</f>
        <v>5.8045403999999925</v>
      </c>
      <c r="AH2503" s="1">
        <f t="shared" ref="AH2503" si="11351">X2503*AC2503+Z2503*AC2506-Y2503*AD2503-AA2503*AD2506</f>
        <v>5.2366896837020143</v>
      </c>
      <c r="AI2503" s="9">
        <f t="shared" ref="AI2503" si="11352">(X2503*AD2503+Y2503*AC2503+Z2503*AD2506+AA2503*AC2506)</f>
        <v>0</v>
      </c>
      <c r="AJ2503" s="2">
        <f t="shared" ref="AJ2503" si="11353">X2503*AE2503+Z2503*AE2506-Y2503*AF2503-AA2503*AF2506</f>
        <v>0</v>
      </c>
      <c r="AK2503" s="8">
        <f t="shared" ref="AK2503" si="11354">(X2503*AF2503+Y2503*AE2503+Z2503*AF2506+AA2503*AE2506)</f>
        <v>29.90726786797665</v>
      </c>
      <c r="AM2503" s="26">
        <f t="shared" ref="AM2503" si="11355">20*LOG((2*$AH$9)/(($AH$9*AH2503+AJ2503+$AH$9*AH2506+AJ2506)^2+($AH$9*AI2503+AK2503+$AH$9*AI2506+AK2506)^2)^0.5)</f>
        <v>-38.882731834530958</v>
      </c>
      <c r="AO2503" s="133">
        <f t="shared" ref="AO2503" si="11356">((AI2503^2+AJ2503^2+AK2503^2+AL2503^2)/(AI2506^2+AJ2506^2+AK2506^2+AL2506^2))^0.5</f>
        <v>0.1726616242810404</v>
      </c>
      <c r="AP2503" s="13"/>
      <c r="AQ2503" s="32"/>
      <c r="AR2503" s="32"/>
      <c r="AS2503" s="32"/>
      <c r="AT2503" s="32"/>
    </row>
    <row r="2504" spans="2:46" ht="18.649999999999999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O2504" s="134"/>
      <c r="AP2504" s="33"/>
      <c r="AQ2504" s="32"/>
      <c r="AR2504" s="32"/>
      <c r="AS2504" s="32"/>
      <c r="AT2504" s="32"/>
    </row>
    <row r="2505" spans="2:46" ht="18.649999999999999" customHeight="1" thickBot="1">
      <c r="D2505" s="209" t="s">
        <v>66</v>
      </c>
      <c r="E2505" s="210"/>
      <c r="F2505" s="211" t="s">
        <v>67</v>
      </c>
      <c r="G2505" s="212"/>
      <c r="H2505" s="204"/>
      <c r="I2505" s="209" t="s">
        <v>68</v>
      </c>
      <c r="J2505" s="210"/>
      <c r="K2505" s="211" t="s">
        <v>69</v>
      </c>
      <c r="L2505" s="212"/>
      <c r="N2505" s="213" t="s">
        <v>70</v>
      </c>
      <c r="O2505" s="214"/>
      <c r="P2505" s="215" t="s">
        <v>71</v>
      </c>
      <c r="Q2505" s="216"/>
      <c r="S2505" s="209" t="s">
        <v>72</v>
      </c>
      <c r="T2505" s="210"/>
      <c r="U2505" s="211" t="s">
        <v>73</v>
      </c>
      <c r="V2505" s="212"/>
      <c r="W2505" s="22"/>
      <c r="X2505" s="213" t="s">
        <v>74</v>
      </c>
      <c r="Y2505" s="214"/>
      <c r="Z2505" s="215" t="s">
        <v>75</v>
      </c>
      <c r="AA2505" s="216"/>
      <c r="AB2505" s="22"/>
      <c r="AC2505" s="209" t="s">
        <v>76</v>
      </c>
      <c r="AD2505" s="210"/>
      <c r="AE2505" s="211" t="s">
        <v>77</v>
      </c>
      <c r="AF2505" s="212"/>
      <c r="AG2505" s="22"/>
      <c r="AH2505" s="213" t="s">
        <v>78</v>
      </c>
      <c r="AI2505" s="214"/>
      <c r="AJ2505" s="215" t="s">
        <v>79</v>
      </c>
      <c r="AK2505" s="216"/>
      <c r="AL2505" s="22"/>
      <c r="AM2505" s="44" t="s">
        <v>6</v>
      </c>
      <c r="AO2505" s="135" t="s">
        <v>42</v>
      </c>
      <c r="AP2505" s="33"/>
      <c r="AQ2505" s="32"/>
      <c r="AR2505" s="32"/>
      <c r="AS2505" s="32"/>
      <c r="AT2505" s="32"/>
    </row>
    <row r="2506" spans="2:46" ht="18.649999999999999" customHeight="1" thickTop="1" thickBot="1">
      <c r="D2506" s="1">
        <v>0</v>
      </c>
      <c r="E2506" s="8">
        <f t="shared" ref="E2506" si="11357">$E$9*$B2503</f>
        <v>4.0576435999999951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11358">D2506*I2503+F2506*I2506-E2506*J2503-G2506*J2506</f>
        <v>0</v>
      </c>
      <c r="O2506" s="9">
        <f t="shared" ref="O2506" si="11359">(D2506*J2503+E2506*I2503+F2506*J2506+G2506*I2506)</f>
        <v>4.0576435999999951</v>
      </c>
      <c r="P2506" s="2">
        <f t="shared" ref="P2506" si="11360">D2506*K2503+F2506*K2506-E2506*L2503-G2506*L2506</f>
        <v>2.9854413834983911</v>
      </c>
      <c r="Q2506" s="8">
        <f t="shared" ref="Q2506" si="11361">(D2506*L2503+E2506*K2503+F2506*L2506+G2506*K2506)</f>
        <v>0</v>
      </c>
      <c r="S2506" s="1">
        <v>0</v>
      </c>
      <c r="T2506" s="8">
        <f t="shared" ref="T2506" si="11362">$T$9*$B2503</f>
        <v>8.6585163999999875</v>
      </c>
      <c r="U2506" s="2">
        <v>1</v>
      </c>
      <c r="V2506" s="8">
        <v>0</v>
      </c>
      <c r="X2506" s="1">
        <f t="shared" ref="X2506" si="11363">N2506*S2503+P2506*S2506-O2506*T2503-Q2506*T2506</f>
        <v>0</v>
      </c>
      <c r="Y2506" s="9">
        <f t="shared" ref="Y2506" si="11364">(N2506*T2503+O2506*S2503+P2506*T2506+Q2506*S2506)</f>
        <v>29.907136780259467</v>
      </c>
      <c r="Z2506" s="2">
        <f t="shared" ref="Z2506" si="11365">N2506*U2503+P2506*U2506-O2506*V2503-Q2506*V2506</f>
        <v>2.9854413834983911</v>
      </c>
      <c r="AA2506" s="8">
        <f t="shared" ref="AA2506" si="11366">(N2506*V2503+O2506*U2503+P2506*V2506+Q2506*U2506)</f>
        <v>0</v>
      </c>
      <c r="AB2506" s="22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11367">X2506*AC2503+Z2506*AC2506-Y2506*AD2503-AA2506*AD2506</f>
        <v>0</v>
      </c>
      <c r="AI2506" s="9">
        <f t="shared" ref="AI2506" si="11368">(X2506*AD2503+Y2506*AC2503+Z2506*AD2506+AA2506*AC2506)</f>
        <v>29.907136780259467</v>
      </c>
      <c r="AJ2506" s="2">
        <f t="shared" ref="AJ2506" si="11369">X2506*AE2503+Z2506*AE2506-Y2506*AF2503-AA2506*AF2506</f>
        <v>-170.61174230584336</v>
      </c>
      <c r="AK2506" s="8">
        <f t="shared" ref="AK2506" si="11370">(X2506*AF2503+Y2506*AE2503+Z2506*AF2506+AA2506*AE2506)</f>
        <v>0</v>
      </c>
      <c r="AM2506" s="45">
        <f t="shared" ref="AM2506" si="11371">(180/PI())*ATAN(-1*(($AH$9*AJ2503+AL2503+$AH$9*AJ2506+AL2506)/($AH$9*AI2503+AK2503+$AH$9*AI2506+AK2506)))</f>
        <v>70.679953430692933</v>
      </c>
      <c r="AO2506" s="206">
        <f t="shared" ref="AO2506" si="11372">20*LOG(((($AH$9*AH2503+AJ2503-$AH$9*AH2506-AJ2506)^2+($AH$9*AI2503+AK2503-$AH$9*AI2506-AK2506)^2)/(($AH$9*AH2503+AJ2503+$AH$9*AH2506+AJ2506)^2+($AH$9*AI2503+AK2503+$AH$9*AI2506+AK2506)^2))^0.5)</f>
        <v>-5.6174499905461842E-4</v>
      </c>
      <c r="AP2506" s="33"/>
      <c r="AQ2506" s="32"/>
      <c r="AR2506" s="32"/>
      <c r="AS2506" s="32"/>
      <c r="AT2506" s="32"/>
    </row>
    <row r="2507" spans="2:46" ht="18.649999999999999" customHeight="1">
      <c r="AO2507" s="33"/>
      <c r="AP2507" s="33"/>
    </row>
    <row r="2508" spans="2:46" ht="18.649999999999999" customHeight="1" thickBot="1">
      <c r="D2508" s="22" t="s">
        <v>80</v>
      </c>
      <c r="E2508" s="22"/>
      <c r="F2508" s="22"/>
      <c r="G2508" s="22"/>
      <c r="H2508" s="22"/>
      <c r="I2508" s="22" t="s">
        <v>81</v>
      </c>
      <c r="J2508" s="22"/>
      <c r="K2508" s="22"/>
      <c r="L2508" s="22"/>
      <c r="M2508" s="23"/>
      <c r="N2508" s="23"/>
      <c r="O2508" s="24" t="s">
        <v>82</v>
      </c>
      <c r="P2508" s="23"/>
      <c r="Q2508" s="23"/>
      <c r="R2508" s="23"/>
      <c r="S2508" s="22"/>
      <c r="T2508" s="22" t="s">
        <v>83</v>
      </c>
      <c r="U2508" s="23"/>
      <c r="V2508" s="23"/>
      <c r="W2508" s="23"/>
      <c r="X2508" s="23"/>
      <c r="Y2508" s="24" t="s">
        <v>84</v>
      </c>
      <c r="Z2508" s="23"/>
      <c r="AA2508" s="23"/>
      <c r="AB2508" s="23"/>
      <c r="AC2508" s="24" t="s">
        <v>85</v>
      </c>
      <c r="AD2508" s="22"/>
      <c r="AE2508" s="22"/>
      <c r="AF2508" s="22"/>
      <c r="AG2508" s="22"/>
      <c r="AH2508" s="23"/>
      <c r="AI2508" s="24" t="s">
        <v>86</v>
      </c>
      <c r="AJ2508" s="23"/>
      <c r="AK2508" s="23"/>
      <c r="AL2508" s="22"/>
    </row>
    <row r="2509" spans="2:46" ht="18.649999999999999" customHeight="1" thickBot="1">
      <c r="B2509" s="11"/>
      <c r="D2509" s="217" t="s">
        <v>55</v>
      </c>
      <c r="E2509" s="218"/>
      <c r="F2509" s="219" t="s">
        <v>56</v>
      </c>
      <c r="G2509" s="220"/>
      <c r="H2509" s="204"/>
      <c r="I2509" s="217" t="s">
        <v>87</v>
      </c>
      <c r="J2509" s="218"/>
      <c r="K2509" s="219" t="s">
        <v>88</v>
      </c>
      <c r="L2509" s="220"/>
      <c r="M2509" s="23"/>
      <c r="N2509" s="213" t="s">
        <v>57</v>
      </c>
      <c r="O2509" s="214"/>
      <c r="P2509" s="215" t="s">
        <v>58</v>
      </c>
      <c r="Q2509" s="216"/>
      <c r="R2509" s="23"/>
      <c r="S2509" s="217" t="s">
        <v>59</v>
      </c>
      <c r="T2509" s="218"/>
      <c r="U2509" s="219" t="s">
        <v>60</v>
      </c>
      <c r="V2509" s="220"/>
      <c r="W2509" s="22"/>
      <c r="X2509" s="213" t="s">
        <v>61</v>
      </c>
      <c r="Y2509" s="214"/>
      <c r="Z2509" s="215" t="s">
        <v>62</v>
      </c>
      <c r="AA2509" s="216"/>
      <c r="AB2509" s="22"/>
      <c r="AC2509" s="217" t="s">
        <v>63</v>
      </c>
      <c r="AD2509" s="218"/>
      <c r="AE2509" s="219" t="s">
        <v>89</v>
      </c>
      <c r="AF2509" s="220"/>
      <c r="AG2509" s="22"/>
      <c r="AH2509" s="213" t="s">
        <v>64</v>
      </c>
      <c r="AI2509" s="214"/>
      <c r="AJ2509" s="215" t="s">
        <v>65</v>
      </c>
      <c r="AK2509" s="216"/>
      <c r="AL2509" s="22"/>
      <c r="AM2509" s="25" t="s">
        <v>2</v>
      </c>
      <c r="AO2509" s="132" t="s">
        <v>41</v>
      </c>
      <c r="AQ2509" s="32"/>
      <c r="AR2509" s="32"/>
      <c r="AS2509" s="32"/>
      <c r="AT2509" s="32"/>
    </row>
    <row r="2510" spans="2:46" ht="18.649999999999999" customHeight="1" thickTop="1" thickBot="1">
      <c r="B2510" s="36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9">
        <f t="shared" ref="L2510" si="11373">IF(0=(1-$J$9*$K$9*$B2510^2),10^14,$B2510*$K$9/(1-$J$9*$K$9*$B2510^2))</f>
        <v>-0.48775388263690611</v>
      </c>
      <c r="N2510" s="1">
        <f t="shared" ref="N2510" si="11374">D2510*I2510+F2510*I2513-E2510*J2510-G2510*J2513</f>
        <v>1</v>
      </c>
      <c r="O2510" s="9">
        <f t="shared" ref="O2510" si="11375">(D2510*J2510+E2510*I2510+F2510*J2513+G2510*I2513)</f>
        <v>0</v>
      </c>
      <c r="P2510" s="2">
        <f t="shared" ref="P2510" si="11376">D2510*K2510+F2510*K2513-E2510*L2510-G2510*L2513</f>
        <v>0</v>
      </c>
      <c r="Q2510" s="8">
        <f t="shared" ref="Q2510" si="11377">(D2510*L2510+E2510*K2510+F2510*L2513+G2510*K2513)</f>
        <v>-0.48775388263690611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11378">N2510*S2510+P2510*S2513-O2510*T2510-Q2510*T2513</f>
        <v>5.2350217098299998</v>
      </c>
      <c r="Y2510" s="9">
        <f t="shared" ref="Y2510" si="11379">(N2510*T2510+O2510*S2510+P2510*T2513+Q2510*S2513)</f>
        <v>0</v>
      </c>
      <c r="Z2510" s="2">
        <f t="shared" ref="Z2510" si="11380">N2510*U2510+P2510*U2513-O2510*V2510-Q2510*V2513</f>
        <v>0</v>
      </c>
      <c r="AA2510" s="8">
        <f t="shared" ref="AA2510" si="11381">(N2510*V2510+O2510*U2510+P2510*V2513+Q2510*U2513)</f>
        <v>-0.48775388263690611</v>
      </c>
      <c r="AB2510" s="22"/>
      <c r="AC2510" s="1">
        <v>1</v>
      </c>
      <c r="AD2510" s="9">
        <v>0</v>
      </c>
      <c r="AE2510" s="2">
        <v>0</v>
      </c>
      <c r="AF2510" s="9">
        <f t="shared" ref="AF2510" si="11382">$B2510*$AE$9</f>
        <v>5.8207541999999917</v>
      </c>
      <c r="AH2510" s="1">
        <f t="shared" ref="AH2510" si="11383">X2510*AC2510+Z2510*AC2513-Y2510*AD2510-AA2510*AD2513</f>
        <v>5.2350217098299998</v>
      </c>
      <c r="AI2510" s="9">
        <f t="shared" ref="AI2510" si="11384">(X2510*AD2510+Y2510*AC2510+Z2510*AD2513+AA2510*AC2513)</f>
        <v>0</v>
      </c>
      <c r="AJ2510" s="2">
        <f t="shared" ref="AJ2510" si="11385">X2510*AE2510+Z2510*AE2513-Y2510*AF2510-AA2510*AF2513</f>
        <v>0</v>
      </c>
      <c r="AK2510" s="8">
        <f t="shared" ref="AK2510" si="11386">(X2510*AF2510+Y2510*AE2510+Z2510*AF2513+AA2510*AE2513)</f>
        <v>29.984020721947203</v>
      </c>
      <c r="AM2510" s="26">
        <f t="shared" ref="AM2510" si="11387">20*LOG((2*$AH$9)/(($AH$9*AH2510+AJ2510+$AH$9*AH2513+AJ2513)^2+($AH$9*AI2510+AK2510+$AH$9*AI2513+AK2513)^2)^0.5)</f>
        <v>-38.928579790213561</v>
      </c>
      <c r="AO2510" s="133">
        <f t="shared" ref="AO2510" si="11388">((AI2510^2+AJ2510^2+AK2510^2+AL2510^2)/(AI2513^2+AJ2513^2+AK2513^2+AL2513^2))^0.5</f>
        <v>0.17217858481488699</v>
      </c>
      <c r="AP2510" s="13"/>
      <c r="AQ2510" s="32"/>
      <c r="AR2510" s="32"/>
      <c r="AS2510" s="32"/>
      <c r="AT2510" s="32"/>
    </row>
    <row r="2511" spans="2:46" ht="18.649999999999999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O2511" s="134"/>
      <c r="AP2511" s="33"/>
      <c r="AQ2511" s="32"/>
      <c r="AR2511" s="32"/>
      <c r="AS2511" s="32"/>
      <c r="AT2511" s="32"/>
    </row>
    <row r="2512" spans="2:46" ht="18.649999999999999" customHeight="1" thickBot="1">
      <c r="D2512" s="209" t="s">
        <v>66</v>
      </c>
      <c r="E2512" s="210"/>
      <c r="F2512" s="211" t="s">
        <v>67</v>
      </c>
      <c r="G2512" s="212"/>
      <c r="H2512" s="204"/>
      <c r="I2512" s="209" t="s">
        <v>68</v>
      </c>
      <c r="J2512" s="210"/>
      <c r="K2512" s="211" t="s">
        <v>69</v>
      </c>
      <c r="L2512" s="212"/>
      <c r="N2512" s="213" t="s">
        <v>70</v>
      </c>
      <c r="O2512" s="214"/>
      <c r="P2512" s="215" t="s">
        <v>71</v>
      </c>
      <c r="Q2512" s="216"/>
      <c r="S2512" s="209" t="s">
        <v>72</v>
      </c>
      <c r="T2512" s="210"/>
      <c r="U2512" s="211" t="s">
        <v>73</v>
      </c>
      <c r="V2512" s="212"/>
      <c r="W2512" s="22"/>
      <c r="X2512" s="213" t="s">
        <v>74</v>
      </c>
      <c r="Y2512" s="214"/>
      <c r="Z2512" s="215" t="s">
        <v>75</v>
      </c>
      <c r="AA2512" s="216"/>
      <c r="AB2512" s="22"/>
      <c r="AC2512" s="209" t="s">
        <v>76</v>
      </c>
      <c r="AD2512" s="210"/>
      <c r="AE2512" s="211" t="s">
        <v>77</v>
      </c>
      <c r="AF2512" s="212"/>
      <c r="AG2512" s="22"/>
      <c r="AH2512" s="213" t="s">
        <v>78</v>
      </c>
      <c r="AI2512" s="214"/>
      <c r="AJ2512" s="215" t="s">
        <v>79</v>
      </c>
      <c r="AK2512" s="216"/>
      <c r="AL2512" s="22"/>
      <c r="AM2512" s="44" t="s">
        <v>6</v>
      </c>
      <c r="AO2512" s="135" t="s">
        <v>42</v>
      </c>
      <c r="AP2512" s="33"/>
      <c r="AQ2512" s="32"/>
      <c r="AR2512" s="32"/>
      <c r="AS2512" s="32"/>
      <c r="AT2512" s="32"/>
    </row>
    <row r="2513" spans="2:46" ht="18.649999999999999" customHeight="1" thickTop="1" thickBot="1">
      <c r="D2513" s="1">
        <v>0</v>
      </c>
      <c r="E2513" s="8">
        <f t="shared" ref="E2513" si="11389">$E$9*$B2510</f>
        <v>4.0689777999999945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11390">D2513*I2510+F2513*I2513-E2513*J2510-G2513*J2513</f>
        <v>0</v>
      </c>
      <c r="O2513" s="9">
        <f t="shared" ref="O2513" si="11391">(D2513*J2510+E2513*I2510+F2513*J2513+G2513*I2513)</f>
        <v>4.0689777999999945</v>
      </c>
      <c r="P2513" s="2">
        <f t="shared" ref="P2513" si="11392">D2513*K2510+F2513*K2513-E2513*L2510-G2513*L2513</f>
        <v>2.984659720313374</v>
      </c>
      <c r="Q2513" s="8">
        <f t="shared" ref="Q2513" si="11393">(D2513*L2510+E2513*K2510+F2513*L2513+G2513*K2513)</f>
        <v>0</v>
      </c>
      <c r="S2513" s="1">
        <v>0</v>
      </c>
      <c r="T2513" s="8">
        <f t="shared" ref="T2513" si="11394">$T$9*$B2510</f>
        <v>8.6827021999999872</v>
      </c>
      <c r="U2513" s="2">
        <v>1</v>
      </c>
      <c r="V2513" s="8">
        <v>0</v>
      </c>
      <c r="X2513" s="1">
        <f t="shared" ref="X2513" si="11395">N2513*S2510+P2513*S2513-O2513*T2510-Q2513*T2513</f>
        <v>0</v>
      </c>
      <c r="Y2513" s="9">
        <f t="shared" ref="Y2513" si="11396">(N2513*T2510+O2513*S2510+P2513*T2513+Q2513*S2513)</f>
        <v>29.983889319816274</v>
      </c>
      <c r="Z2513" s="2">
        <f t="shared" ref="Z2513" si="11397">N2513*U2510+P2513*U2513-O2513*V2510-Q2513*V2513</f>
        <v>2.984659720313374</v>
      </c>
      <c r="AA2513" s="8">
        <f t="shared" ref="AA2513" si="11398">(N2513*V2510+O2513*U2510+P2513*V2513+Q2513*U2513)</f>
        <v>0</v>
      </c>
      <c r="AB2513" s="22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11399">X2513*AC2510+Z2513*AC2513-Y2513*AD2510-AA2513*AD2513</f>
        <v>0</v>
      </c>
      <c r="AI2513" s="9">
        <f t="shared" ref="AI2513" si="11400">(X2513*AD2510+Y2513*AC2510+Z2513*AD2513+AA2513*AC2513)</f>
        <v>29.983889319816274</v>
      </c>
      <c r="AJ2513" s="2">
        <f t="shared" ref="AJ2513" si="11401">X2513*AE2510+Z2513*AE2513-Y2513*AF2510-AA2513*AF2513</f>
        <v>-171.5441899703421</v>
      </c>
      <c r="AK2513" s="8">
        <f t="shared" ref="AK2513" si="11402">(X2513*AF2510+Y2513*AE2510+Z2513*AF2513+AA2513*AE2513)</f>
        <v>0</v>
      </c>
      <c r="AM2513" s="45">
        <f t="shared" ref="AM2513" si="11403">(180/PI())*ATAN(-1*(($AH$9*AJ2510+AL2510+$AH$9*AJ2513+AL2513)/($AH$9*AI2510+AK2510+$AH$9*AI2513+AK2513)))</f>
        <v>70.731545814063864</v>
      </c>
      <c r="AO2513" s="206">
        <f t="shared" ref="AO2513" si="11404">20*LOG(((($AH$9*AH2510+AJ2510-$AH$9*AH2513-AJ2513)^2+($AH$9*AI2510+AK2510-$AH$9*AI2513-AK2513)^2)/(($AH$9*AH2510+AJ2510+$AH$9*AH2513+AJ2513)^2+($AH$9*AI2510+AK2510+$AH$9*AI2513+AK2513)^2))^0.5)</f>
        <v>-5.5584553865107417E-4</v>
      </c>
      <c r="AP2513" s="33"/>
      <c r="AQ2513" s="32"/>
      <c r="AR2513" s="32"/>
      <c r="AS2513" s="32"/>
      <c r="AT2513" s="32"/>
    </row>
    <row r="2514" spans="2:46" ht="18.649999999999999" customHeight="1">
      <c r="AO2514" s="33"/>
      <c r="AP2514" s="33"/>
    </row>
    <row r="2515" spans="2:46" ht="18.649999999999999" customHeight="1" thickBot="1">
      <c r="D2515" s="22" t="s">
        <v>80</v>
      </c>
      <c r="E2515" s="22"/>
      <c r="F2515" s="22"/>
      <c r="G2515" s="22"/>
      <c r="H2515" s="22"/>
      <c r="I2515" s="22" t="s">
        <v>81</v>
      </c>
      <c r="J2515" s="22"/>
      <c r="K2515" s="22"/>
      <c r="L2515" s="22"/>
      <c r="M2515" s="23"/>
      <c r="N2515" s="23"/>
      <c r="O2515" s="24" t="s">
        <v>82</v>
      </c>
      <c r="P2515" s="23"/>
      <c r="Q2515" s="23"/>
      <c r="R2515" s="23"/>
      <c r="S2515" s="22"/>
      <c r="T2515" s="22" t="s">
        <v>83</v>
      </c>
      <c r="U2515" s="23"/>
      <c r="V2515" s="23"/>
      <c r="W2515" s="23"/>
      <c r="X2515" s="23"/>
      <c r="Y2515" s="24" t="s">
        <v>84</v>
      </c>
      <c r="Z2515" s="23"/>
      <c r="AA2515" s="23"/>
      <c r="AB2515" s="23"/>
      <c r="AC2515" s="24" t="s">
        <v>85</v>
      </c>
      <c r="AD2515" s="22"/>
      <c r="AE2515" s="22"/>
      <c r="AF2515" s="22"/>
      <c r="AG2515" s="22"/>
      <c r="AH2515" s="23"/>
      <c r="AI2515" s="24" t="s">
        <v>86</v>
      </c>
      <c r="AJ2515" s="23"/>
      <c r="AK2515" s="23"/>
      <c r="AL2515" s="22"/>
    </row>
    <row r="2516" spans="2:46" ht="18.649999999999999" customHeight="1" thickBot="1">
      <c r="B2516" s="11"/>
      <c r="D2516" s="217" t="s">
        <v>55</v>
      </c>
      <c r="E2516" s="218"/>
      <c r="F2516" s="219" t="s">
        <v>56</v>
      </c>
      <c r="G2516" s="220"/>
      <c r="H2516" s="204"/>
      <c r="I2516" s="217" t="s">
        <v>87</v>
      </c>
      <c r="J2516" s="218"/>
      <c r="K2516" s="219" t="s">
        <v>88</v>
      </c>
      <c r="L2516" s="220"/>
      <c r="M2516" s="23"/>
      <c r="N2516" s="213" t="s">
        <v>57</v>
      </c>
      <c r="O2516" s="214"/>
      <c r="P2516" s="215" t="s">
        <v>58</v>
      </c>
      <c r="Q2516" s="216"/>
      <c r="R2516" s="23"/>
      <c r="S2516" s="217" t="s">
        <v>59</v>
      </c>
      <c r="T2516" s="218"/>
      <c r="U2516" s="219" t="s">
        <v>60</v>
      </c>
      <c r="V2516" s="220"/>
      <c r="W2516" s="22"/>
      <c r="X2516" s="213" t="s">
        <v>61</v>
      </c>
      <c r="Y2516" s="214"/>
      <c r="Z2516" s="215" t="s">
        <v>62</v>
      </c>
      <c r="AA2516" s="216"/>
      <c r="AB2516" s="22"/>
      <c r="AC2516" s="217" t="s">
        <v>63</v>
      </c>
      <c r="AD2516" s="218"/>
      <c r="AE2516" s="219" t="s">
        <v>89</v>
      </c>
      <c r="AF2516" s="220"/>
      <c r="AG2516" s="22"/>
      <c r="AH2516" s="213" t="s">
        <v>64</v>
      </c>
      <c r="AI2516" s="214"/>
      <c r="AJ2516" s="215" t="s">
        <v>65</v>
      </c>
      <c r="AK2516" s="216"/>
      <c r="AL2516" s="22"/>
      <c r="AM2516" s="25" t="s">
        <v>2</v>
      </c>
      <c r="AO2516" s="132" t="s">
        <v>41</v>
      </c>
      <c r="AQ2516" s="32"/>
      <c r="AR2516" s="32"/>
      <c r="AS2516" s="32"/>
      <c r="AT2516" s="32"/>
    </row>
    <row r="2517" spans="2:46" ht="18.649999999999999" customHeight="1" thickTop="1" thickBot="1">
      <c r="B2517" s="36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9">
        <f t="shared" ref="L2517" si="11405">IF(0=(1-$J$9*$K$9*$B2517^2),10^14,$B2517*$K$9/(1-$J$9*$K$9*$B2517^2))</f>
        <v>-0.48620918437509358</v>
      </c>
      <c r="N2517" s="1">
        <f t="shared" ref="N2517" si="11406">D2517*I2517+F2517*I2520-E2517*J2517-G2517*J2520</f>
        <v>1</v>
      </c>
      <c r="O2517" s="9">
        <f t="shared" ref="O2517" si="11407">(D2517*J2517+E2517*I2517+F2517*J2520+G2517*I2520)</f>
        <v>0</v>
      </c>
      <c r="P2517" s="2">
        <f t="shared" ref="P2517" si="11408">D2517*K2517+F2517*K2520-E2517*L2517-G2517*L2520</f>
        <v>0</v>
      </c>
      <c r="Q2517" s="8">
        <f t="shared" ref="Q2517" si="11409">(D2517*L2517+E2517*K2517+F2517*L2520+G2517*K2520)</f>
        <v>-0.48620918437509358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11410">N2517*S2517+P2517*S2520-O2517*T2517-Q2517*T2520</f>
        <v>5.2333689129252843</v>
      </c>
      <c r="Y2517" s="9">
        <f t="shared" ref="Y2517" si="11411">(N2517*T2517+O2517*S2517+P2517*T2520+Q2517*S2520)</f>
        <v>0</v>
      </c>
      <c r="Z2517" s="2">
        <f t="shared" ref="Z2517" si="11412">N2517*U2517+P2517*U2520-O2517*V2517-Q2517*V2520</f>
        <v>0</v>
      </c>
      <c r="AA2517" s="8">
        <f t="shared" ref="AA2517" si="11413">(N2517*V2517+O2517*U2517+P2517*V2520+Q2517*U2520)</f>
        <v>-0.48620918437509358</v>
      </c>
      <c r="AB2517" s="22"/>
      <c r="AC2517" s="1">
        <v>1</v>
      </c>
      <c r="AD2517" s="9">
        <v>0</v>
      </c>
      <c r="AE2517" s="2">
        <v>0</v>
      </c>
      <c r="AF2517" s="9">
        <f t="shared" ref="AF2517" si="11414">$B2517*$AE$9</f>
        <v>5.8369679999999926</v>
      </c>
      <c r="AH2517" s="1">
        <f t="shared" ref="AH2517" si="11415">X2517*AC2517+Z2517*AC2520-Y2517*AD2517-AA2517*AD2520</f>
        <v>5.2333689129252843</v>
      </c>
      <c r="AI2517" s="9">
        <f t="shared" ref="AI2517" si="11416">(X2517*AD2517+Y2517*AC2517+Z2517*AD2520+AA2517*AC2520)</f>
        <v>0</v>
      </c>
      <c r="AJ2517" s="2">
        <f t="shared" ref="AJ2517" si="11417">X2517*AE2517+Z2517*AE2520-Y2517*AF2517-AA2517*AF2520</f>
        <v>0</v>
      </c>
      <c r="AK2517" s="8">
        <f t="shared" ref="AK2517" si="11418">(X2517*AF2517+Y2517*AE2517+Z2517*AF2520+AA2517*AE2520)</f>
        <v>30.060797692564538</v>
      </c>
      <c r="AM2517" s="26">
        <f t="shared" ref="AM2517" si="11419">20*LOG((2*$AH$9)/(($AH$9*AH2517+AJ2517+$AH$9*AH2520+AJ2520)^2+($AH$9*AI2517+AK2517+$AH$9*AI2520+AK2520)^2)^0.5)</f>
        <v>-38.974315947511592</v>
      </c>
      <c r="AO2517" s="133">
        <f t="shared" ref="AO2517" si="11420">((AI2517^2+AJ2517^2+AK2517^2+AL2517^2)/(AI2520^2+AJ2520^2+AK2520^2+AL2520^2))^0.5</f>
        <v>0.17169824589588834</v>
      </c>
      <c r="AP2517" s="13"/>
      <c r="AQ2517" s="32"/>
      <c r="AR2517" s="32"/>
      <c r="AS2517" s="32"/>
      <c r="AT2517" s="32"/>
    </row>
    <row r="2518" spans="2:46" ht="18.649999999999999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O2518" s="134"/>
      <c r="AP2518" s="33"/>
      <c r="AQ2518" s="32"/>
      <c r="AR2518" s="32"/>
      <c r="AS2518" s="32"/>
      <c r="AT2518" s="32"/>
    </row>
    <row r="2519" spans="2:46" ht="18.649999999999999" customHeight="1" thickBot="1">
      <c r="D2519" s="209" t="s">
        <v>66</v>
      </c>
      <c r="E2519" s="210"/>
      <c r="F2519" s="211" t="s">
        <v>67</v>
      </c>
      <c r="G2519" s="212"/>
      <c r="H2519" s="204"/>
      <c r="I2519" s="209" t="s">
        <v>68</v>
      </c>
      <c r="J2519" s="210"/>
      <c r="K2519" s="211" t="s">
        <v>69</v>
      </c>
      <c r="L2519" s="212"/>
      <c r="N2519" s="213" t="s">
        <v>70</v>
      </c>
      <c r="O2519" s="214"/>
      <c r="P2519" s="215" t="s">
        <v>71</v>
      </c>
      <c r="Q2519" s="216"/>
      <c r="S2519" s="209" t="s">
        <v>72</v>
      </c>
      <c r="T2519" s="210"/>
      <c r="U2519" s="211" t="s">
        <v>73</v>
      </c>
      <c r="V2519" s="212"/>
      <c r="W2519" s="22"/>
      <c r="X2519" s="213" t="s">
        <v>74</v>
      </c>
      <c r="Y2519" s="214"/>
      <c r="Z2519" s="215" t="s">
        <v>75</v>
      </c>
      <c r="AA2519" s="216"/>
      <c r="AB2519" s="22"/>
      <c r="AC2519" s="209" t="s">
        <v>76</v>
      </c>
      <c r="AD2519" s="210"/>
      <c r="AE2519" s="211" t="s">
        <v>77</v>
      </c>
      <c r="AF2519" s="212"/>
      <c r="AG2519" s="22"/>
      <c r="AH2519" s="213" t="s">
        <v>78</v>
      </c>
      <c r="AI2519" s="214"/>
      <c r="AJ2519" s="215" t="s">
        <v>79</v>
      </c>
      <c r="AK2519" s="216"/>
      <c r="AL2519" s="22"/>
      <c r="AM2519" s="44" t="s">
        <v>6</v>
      </c>
      <c r="AO2519" s="135" t="s">
        <v>42</v>
      </c>
      <c r="AP2519" s="33"/>
      <c r="AQ2519" s="32"/>
      <c r="AR2519" s="32"/>
      <c r="AS2519" s="32"/>
      <c r="AT2519" s="32"/>
    </row>
    <row r="2520" spans="2:46" ht="18.649999999999999" customHeight="1" thickTop="1" thickBot="1">
      <c r="D2520" s="1">
        <v>0</v>
      </c>
      <c r="E2520" s="8">
        <f t="shared" ref="E2520" si="11421">$E$9*$B2517</f>
        <v>4.0803119999999948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11422">D2520*I2517+F2520*I2520-E2520*J2517-G2520*J2520</f>
        <v>0</v>
      </c>
      <c r="O2520" s="9">
        <f t="shared" ref="O2520" si="11423">(D2520*J2517+E2520*I2517+F2520*J2520+G2520*I2520)</f>
        <v>4.0803119999999948</v>
      </c>
      <c r="P2520" s="2">
        <f t="shared" ref="P2520" si="11424">D2520*K2517+F2520*K2520-E2520*L2517-G2520*L2520</f>
        <v>2.9838851695159043</v>
      </c>
      <c r="Q2520" s="8">
        <f t="shared" ref="Q2520" si="11425">(D2520*L2517+E2520*K2517+F2520*L2520+G2520*K2520)</f>
        <v>0</v>
      </c>
      <c r="S2520" s="1">
        <v>0</v>
      </c>
      <c r="T2520" s="8">
        <f t="shared" ref="T2520" si="11426">$T$9*$B2517</f>
        <v>8.7068879999999886</v>
      </c>
      <c r="U2520" s="2">
        <v>1</v>
      </c>
      <c r="V2520" s="8">
        <v>0</v>
      </c>
      <c r="X2520" s="1">
        <f t="shared" ref="X2520" si="11427">N2520*S2517+P2520*S2520-O2520*T2517-Q2520*T2520</f>
        <v>0</v>
      </c>
      <c r="Y2520" s="9">
        <f t="shared" ref="Y2520" si="11428">(N2520*T2517+O2520*S2517+P2520*T2520+Q2520*S2520)</f>
        <v>30.060665975835956</v>
      </c>
      <c r="Z2520" s="2">
        <f t="shared" ref="Z2520" si="11429">N2520*U2517+P2520*U2520-O2520*V2517-Q2520*V2520</f>
        <v>2.9838851695159043</v>
      </c>
      <c r="AA2520" s="8">
        <f t="shared" ref="AA2520" si="11430">(N2520*V2517+O2520*U2517+P2520*V2520+Q2520*U2520)</f>
        <v>0</v>
      </c>
      <c r="AB2520" s="22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11431">X2520*AC2517+Z2520*AC2520-Y2520*AD2517-AA2520*AD2520</f>
        <v>0</v>
      </c>
      <c r="AI2520" s="9">
        <f t="shared" ref="AI2520" si="11432">(X2520*AD2517+Y2520*AC2517+Z2520*AD2520+AA2520*AC2520)</f>
        <v>30.060665975835956</v>
      </c>
      <c r="AJ2520" s="2">
        <f t="shared" ref="AJ2520" si="11433">X2520*AE2517+Z2520*AE2520-Y2520*AF2517-AA2520*AF2520</f>
        <v>-172.47926019012712</v>
      </c>
      <c r="AK2520" s="8">
        <f t="shared" ref="AK2520" si="11434">(X2520*AF2517+Y2520*AE2517+Z2520*AF2520+AA2520*AE2520)</f>
        <v>0</v>
      </c>
      <c r="AM2520" s="45">
        <f t="shared" ref="AM2520" si="11435">(180/PI())*ATAN(-1*(($AH$9*AJ2517+AL2517+$AH$9*AJ2520+AL2520)/($AH$9*AI2517+AK2517+$AH$9*AI2520+AK2520)))</f>
        <v>70.782868821352565</v>
      </c>
      <c r="AO2520" s="206">
        <f t="shared" ref="AO2520" si="11436">20*LOG(((($AH$9*AH2517+AJ2517-$AH$9*AH2520-AJ2520)^2+($AH$9*AI2517+AK2517-$AH$9*AI2520-AK2520)^2)/(($AH$9*AH2517+AJ2517+$AH$9*AH2520+AJ2520)^2+($AH$9*AI2517+AK2517+$AH$9*AI2520+AK2520)^2))^0.5)</f>
        <v>-5.5002219813221978E-4</v>
      </c>
      <c r="AP2520" s="33"/>
      <c r="AQ2520" s="32"/>
      <c r="AR2520" s="32"/>
      <c r="AS2520" s="32"/>
      <c r="AT2520" s="32"/>
    </row>
    <row r="2521" spans="2:46" ht="18.649999999999999" customHeight="1">
      <c r="AO2521" s="33"/>
      <c r="AP2521" s="33"/>
    </row>
    <row r="2522" spans="2:46" ht="18.649999999999999" customHeight="1" thickBot="1">
      <c r="D2522" s="22" t="s">
        <v>80</v>
      </c>
      <c r="E2522" s="22"/>
      <c r="F2522" s="22"/>
      <c r="G2522" s="22"/>
      <c r="H2522" s="22"/>
      <c r="I2522" s="22" t="s">
        <v>81</v>
      </c>
      <c r="J2522" s="22"/>
      <c r="K2522" s="22"/>
      <c r="L2522" s="22"/>
      <c r="M2522" s="23"/>
      <c r="N2522" s="23"/>
      <c r="O2522" s="24" t="s">
        <v>82</v>
      </c>
      <c r="P2522" s="23"/>
      <c r="Q2522" s="23"/>
      <c r="R2522" s="23"/>
      <c r="S2522" s="22"/>
      <c r="T2522" s="22" t="s">
        <v>83</v>
      </c>
      <c r="U2522" s="23"/>
      <c r="V2522" s="23"/>
      <c r="W2522" s="23"/>
      <c r="X2522" s="23"/>
      <c r="Y2522" s="24" t="s">
        <v>84</v>
      </c>
      <c r="Z2522" s="23"/>
      <c r="AA2522" s="23"/>
      <c r="AB2522" s="23"/>
      <c r="AC2522" s="24" t="s">
        <v>85</v>
      </c>
      <c r="AD2522" s="22"/>
      <c r="AE2522" s="22"/>
      <c r="AF2522" s="22"/>
      <c r="AG2522" s="22"/>
      <c r="AH2522" s="23"/>
      <c r="AI2522" s="24" t="s">
        <v>86</v>
      </c>
      <c r="AJ2522" s="23"/>
      <c r="AK2522" s="23"/>
      <c r="AL2522" s="22"/>
    </row>
    <row r="2523" spans="2:46" ht="18.649999999999999" customHeight="1" thickBot="1">
      <c r="B2523" s="11"/>
      <c r="D2523" s="217" t="s">
        <v>55</v>
      </c>
      <c r="E2523" s="218"/>
      <c r="F2523" s="219" t="s">
        <v>56</v>
      </c>
      <c r="G2523" s="220"/>
      <c r="H2523" s="204"/>
      <c r="I2523" s="217" t="s">
        <v>87</v>
      </c>
      <c r="J2523" s="218"/>
      <c r="K2523" s="219" t="s">
        <v>88</v>
      </c>
      <c r="L2523" s="220"/>
      <c r="M2523" s="23"/>
      <c r="N2523" s="213" t="s">
        <v>57</v>
      </c>
      <c r="O2523" s="214"/>
      <c r="P2523" s="215" t="s">
        <v>58</v>
      </c>
      <c r="Q2523" s="216"/>
      <c r="R2523" s="23"/>
      <c r="S2523" s="217" t="s">
        <v>59</v>
      </c>
      <c r="T2523" s="218"/>
      <c r="U2523" s="219" t="s">
        <v>60</v>
      </c>
      <c r="V2523" s="220"/>
      <c r="W2523" s="22"/>
      <c r="X2523" s="213" t="s">
        <v>61</v>
      </c>
      <c r="Y2523" s="214"/>
      <c r="Z2523" s="215" t="s">
        <v>62</v>
      </c>
      <c r="AA2523" s="216"/>
      <c r="AB2523" s="22"/>
      <c r="AC2523" s="217" t="s">
        <v>63</v>
      </c>
      <c r="AD2523" s="218"/>
      <c r="AE2523" s="219" t="s">
        <v>89</v>
      </c>
      <c r="AF2523" s="220"/>
      <c r="AG2523" s="22"/>
      <c r="AH2523" s="213" t="s">
        <v>64</v>
      </c>
      <c r="AI2523" s="214"/>
      <c r="AJ2523" s="215" t="s">
        <v>65</v>
      </c>
      <c r="AK2523" s="216"/>
      <c r="AL2523" s="22"/>
      <c r="AM2523" s="25" t="s">
        <v>2</v>
      </c>
      <c r="AO2523" s="132" t="s">
        <v>41</v>
      </c>
      <c r="AQ2523" s="32"/>
      <c r="AR2523" s="32"/>
      <c r="AS2523" s="32"/>
      <c r="AT2523" s="32"/>
    </row>
    <row r="2524" spans="2:46" ht="18.649999999999999" customHeight="1" thickTop="1" thickBot="1">
      <c r="B2524" s="36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9">
        <f t="shared" ref="L2524" si="11437">IF(0=(1-$J$9*$K$9*$B2524^2),10^14,$B2524*$K$9/(1-$J$9*$K$9*$B2524^2))</f>
        <v>-0.4846747608186634</v>
      </c>
      <c r="N2524" s="1">
        <f t="shared" ref="N2524" si="11438">D2524*I2524+F2524*I2527-E2524*J2524-G2524*J2527</f>
        <v>1</v>
      </c>
      <c r="O2524" s="9">
        <f t="shared" ref="O2524" si="11439">(D2524*J2524+E2524*I2524+F2524*J2527+G2524*I2527)</f>
        <v>0</v>
      </c>
      <c r="P2524" s="2">
        <f t="shared" ref="P2524" si="11440">D2524*K2524+F2524*K2527-E2524*L2524-G2524*L2527</f>
        <v>0</v>
      </c>
      <c r="Q2524" s="8">
        <f t="shared" ref="Q2524" si="11441">(D2524*L2524+E2524*K2524+F2524*L2527+G2524*K2527)</f>
        <v>-0.4846747608186634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11442">N2524*S2524+P2524*S2527-O2524*T2524-Q2524*T2527</f>
        <v>5.2317311057050926</v>
      </c>
      <c r="Y2524" s="9">
        <f t="shared" ref="Y2524" si="11443">(N2524*T2524+O2524*S2524+P2524*T2527+Q2524*S2527)</f>
        <v>0</v>
      </c>
      <c r="Z2524" s="2">
        <f t="shared" ref="Z2524" si="11444">N2524*U2524+P2524*U2527-O2524*V2524-Q2524*V2527</f>
        <v>0</v>
      </c>
      <c r="AA2524" s="8">
        <f t="shared" ref="AA2524" si="11445">(N2524*V2524+O2524*U2524+P2524*V2527+Q2524*U2527)</f>
        <v>-0.4846747608186634</v>
      </c>
      <c r="AB2524" s="22"/>
      <c r="AC2524" s="1">
        <v>1</v>
      </c>
      <c r="AD2524" s="9">
        <v>0</v>
      </c>
      <c r="AE2524" s="2">
        <v>0</v>
      </c>
      <c r="AF2524" s="9">
        <f t="shared" ref="AF2524" si="11446">$B2524*$AE$9</f>
        <v>5.8531817999999918</v>
      </c>
      <c r="AH2524" s="1">
        <f t="shared" ref="AH2524" si="11447">X2524*AC2524+Z2524*AC2527-Y2524*AD2524-AA2524*AD2527</f>
        <v>5.2317311057050926</v>
      </c>
      <c r="AI2524" s="9">
        <f t="shared" ref="AI2524" si="11448">(X2524*AD2524+Y2524*AC2524+Z2524*AD2527+AA2524*AC2527)</f>
        <v>0</v>
      </c>
      <c r="AJ2524" s="2">
        <f t="shared" ref="AJ2524" si="11449">X2524*AE2524+Z2524*AE2527-Y2524*AF2524-AA2524*AF2527</f>
        <v>0</v>
      </c>
      <c r="AK2524" s="8">
        <f t="shared" ref="AK2524" si="11450">(X2524*AF2524+Y2524*AE2524+Z2524*AF2527+AA2524*AE2527)</f>
        <v>30.137598529588217</v>
      </c>
      <c r="AM2524" s="26">
        <f t="shared" ref="AM2524" si="11451">20*LOG((2*$AH$9)/(($AH$9*AH2524+AJ2524+$AH$9*AH2527+AJ2527)^2+($AH$9*AI2524+AK2524+$AH$9*AI2527+AK2527)^2)^0.5)</f>
        <v>-39.019940781234105</v>
      </c>
      <c r="AO2524" s="133">
        <f t="shared" ref="AO2524" si="11452">((AI2524^2+AJ2524^2+AK2524^2+AL2524^2)/(AI2527^2+AJ2527^2+AK2527^2+AL2527^2))^0.5</f>
        <v>0.17122058489866071</v>
      </c>
      <c r="AP2524" s="13"/>
      <c r="AQ2524" s="32"/>
      <c r="AR2524" s="32"/>
      <c r="AS2524" s="32"/>
      <c r="AT2524" s="32"/>
    </row>
    <row r="2525" spans="2:46" ht="18.649999999999999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O2525" s="134"/>
      <c r="AP2525" s="33"/>
      <c r="AQ2525" s="32"/>
      <c r="AR2525" s="32"/>
      <c r="AS2525" s="32"/>
      <c r="AT2525" s="32"/>
    </row>
    <row r="2526" spans="2:46" ht="18.649999999999999" customHeight="1" thickBot="1">
      <c r="D2526" s="209" t="s">
        <v>66</v>
      </c>
      <c r="E2526" s="210"/>
      <c r="F2526" s="211" t="s">
        <v>67</v>
      </c>
      <c r="G2526" s="212"/>
      <c r="H2526" s="204"/>
      <c r="I2526" s="209" t="s">
        <v>68</v>
      </c>
      <c r="J2526" s="210"/>
      <c r="K2526" s="211" t="s">
        <v>69</v>
      </c>
      <c r="L2526" s="212"/>
      <c r="N2526" s="213" t="s">
        <v>70</v>
      </c>
      <c r="O2526" s="214"/>
      <c r="P2526" s="215" t="s">
        <v>71</v>
      </c>
      <c r="Q2526" s="216"/>
      <c r="S2526" s="209" t="s">
        <v>72</v>
      </c>
      <c r="T2526" s="210"/>
      <c r="U2526" s="211" t="s">
        <v>73</v>
      </c>
      <c r="V2526" s="212"/>
      <c r="W2526" s="22"/>
      <c r="X2526" s="213" t="s">
        <v>74</v>
      </c>
      <c r="Y2526" s="214"/>
      <c r="Z2526" s="215" t="s">
        <v>75</v>
      </c>
      <c r="AA2526" s="216"/>
      <c r="AB2526" s="22"/>
      <c r="AC2526" s="209" t="s">
        <v>76</v>
      </c>
      <c r="AD2526" s="210"/>
      <c r="AE2526" s="211" t="s">
        <v>77</v>
      </c>
      <c r="AF2526" s="212"/>
      <c r="AG2526" s="22"/>
      <c r="AH2526" s="213" t="s">
        <v>78</v>
      </c>
      <c r="AI2526" s="214"/>
      <c r="AJ2526" s="215" t="s">
        <v>79</v>
      </c>
      <c r="AK2526" s="216"/>
      <c r="AL2526" s="22"/>
      <c r="AM2526" s="44" t="s">
        <v>6</v>
      </c>
      <c r="AO2526" s="135" t="s">
        <v>42</v>
      </c>
      <c r="AP2526" s="33"/>
      <c r="AQ2526" s="32"/>
      <c r="AR2526" s="32"/>
      <c r="AS2526" s="32"/>
      <c r="AT2526" s="32"/>
    </row>
    <row r="2527" spans="2:46" ht="18.649999999999999" customHeight="1" thickTop="1" thickBot="1">
      <c r="D2527" s="1">
        <v>0</v>
      </c>
      <c r="E2527" s="8">
        <f t="shared" ref="E2527" si="11453">$E$9*$B2524</f>
        <v>4.0916461999999942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11454">D2527*I2524+F2527*I2527-E2527*J2524-G2527*J2527</f>
        <v>0</v>
      </c>
      <c r="O2527" s="9">
        <f t="shared" ref="O2527" si="11455">(D2527*J2524+E2527*I2524+F2527*J2527+G2527*I2527)</f>
        <v>4.0916461999999942</v>
      </c>
      <c r="P2527" s="2">
        <f t="shared" ref="P2527" si="11456">D2527*K2524+F2527*K2527-E2527*L2524-G2527*L2527</f>
        <v>2.9831176433395905</v>
      </c>
      <c r="Q2527" s="8">
        <f t="shared" ref="Q2527" si="11457">(D2527*L2524+E2527*K2524+F2527*L2527+G2527*K2527)</f>
        <v>0</v>
      </c>
      <c r="S2527" s="1">
        <v>0</v>
      </c>
      <c r="T2527" s="8">
        <f t="shared" ref="T2527" si="11458">$T$9*$B2524</f>
        <v>8.7310737999999883</v>
      </c>
      <c r="U2527" s="2">
        <v>1</v>
      </c>
      <c r="V2527" s="8">
        <v>0</v>
      </c>
      <c r="X2527" s="1">
        <f t="shared" ref="X2527" si="11459">N2527*S2524+P2527*S2527-O2527*T2524-Q2527*T2527</f>
        <v>0</v>
      </c>
      <c r="Y2527" s="9">
        <f t="shared" ref="Y2527" si="11460">(N2527*T2524+O2527*S2524+P2527*T2527+Q2527*S2527)</f>
        <v>30.137466498080002</v>
      </c>
      <c r="Z2527" s="2">
        <f t="shared" ref="Z2527" si="11461">N2527*U2524+P2527*U2527-O2527*V2524-Q2527*V2527</f>
        <v>2.9831176433395905</v>
      </c>
      <c r="AA2527" s="8">
        <f t="shared" ref="AA2527" si="11462">(N2527*V2524+O2527*U2524+P2527*V2527+Q2527*U2527)</f>
        <v>0</v>
      </c>
      <c r="AB2527" s="22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11463">X2527*AC2524+Z2527*AC2527-Y2527*AD2524-AA2527*AD2527</f>
        <v>0</v>
      </c>
      <c r="AI2527" s="9">
        <f t="shared" ref="AI2527" si="11464">(X2527*AD2524+Y2527*AC2524+Z2527*AD2527+AA2527*AC2527)</f>
        <v>30.137466498080002</v>
      </c>
      <c r="AJ2527" s="2">
        <f t="shared" ref="AJ2527" si="11465">X2527*AE2524+Z2527*AE2527-Y2527*AF2524-AA2527*AF2527</f>
        <v>-173.41695276133177</v>
      </c>
      <c r="AK2527" s="8">
        <f t="shared" ref="AK2527" si="11466">(X2527*AF2524+Y2527*AE2524+Z2527*AF2527+AA2527*AE2527)</f>
        <v>0</v>
      </c>
      <c r="AM2527" s="45">
        <f t="shared" ref="AM2527" si="11467">(180/PI())*ATAN(-1*(($AH$9*AJ2524+AL2524+$AH$9*AJ2527+AL2527)/($AH$9*AI2524+AK2524+$AH$9*AI2527+AK2527)))</f>
        <v>70.83392451636513</v>
      </c>
      <c r="AO2527" s="206">
        <f t="shared" ref="AO2527" si="11468">20*LOG(((($AH$9*AH2524+AJ2524-$AH$9*AH2527-AJ2527)^2+($AH$9*AI2524+AK2524-$AH$9*AI2527-AK2527)^2)/(($AH$9*AH2524+AJ2524+$AH$9*AH2527+AJ2527)^2+($AH$9*AI2524+AK2524+$AH$9*AI2527+AK2527)^2))^0.5)</f>
        <v>-5.4427382209505399E-4</v>
      </c>
      <c r="AP2527" s="33"/>
      <c r="AQ2527" s="32"/>
      <c r="AR2527" s="32"/>
      <c r="AS2527" s="32"/>
      <c r="AT2527" s="32"/>
    </row>
    <row r="2528" spans="2:46" ht="18.649999999999999" customHeight="1">
      <c r="AO2528" s="33"/>
      <c r="AP2528" s="33"/>
    </row>
    <row r="2529" spans="2:46" ht="18.649999999999999" customHeight="1" thickBot="1">
      <c r="D2529" s="22" t="s">
        <v>80</v>
      </c>
      <c r="E2529" s="22"/>
      <c r="F2529" s="22"/>
      <c r="G2529" s="22"/>
      <c r="H2529" s="22"/>
      <c r="I2529" s="22" t="s">
        <v>81</v>
      </c>
      <c r="J2529" s="22"/>
      <c r="K2529" s="22"/>
      <c r="L2529" s="22"/>
      <c r="M2529" s="23"/>
      <c r="N2529" s="23"/>
      <c r="O2529" s="24" t="s">
        <v>82</v>
      </c>
      <c r="P2529" s="23"/>
      <c r="Q2529" s="23"/>
      <c r="R2529" s="23"/>
      <c r="S2529" s="22"/>
      <c r="T2529" s="22" t="s">
        <v>83</v>
      </c>
      <c r="U2529" s="23"/>
      <c r="V2529" s="23"/>
      <c r="W2529" s="23"/>
      <c r="X2529" s="23"/>
      <c r="Y2529" s="24" t="s">
        <v>84</v>
      </c>
      <c r="Z2529" s="23"/>
      <c r="AA2529" s="23"/>
      <c r="AB2529" s="23"/>
      <c r="AC2529" s="24" t="s">
        <v>85</v>
      </c>
      <c r="AD2529" s="22"/>
      <c r="AE2529" s="22"/>
      <c r="AF2529" s="22"/>
      <c r="AG2529" s="22"/>
      <c r="AH2529" s="23"/>
      <c r="AI2529" s="24" t="s">
        <v>86</v>
      </c>
      <c r="AJ2529" s="23"/>
      <c r="AK2529" s="23"/>
      <c r="AL2529" s="22"/>
    </row>
    <row r="2530" spans="2:46" ht="18.649999999999999" customHeight="1" thickBot="1">
      <c r="B2530" s="11"/>
      <c r="D2530" s="217" t="s">
        <v>55</v>
      </c>
      <c r="E2530" s="218"/>
      <c r="F2530" s="219" t="s">
        <v>56</v>
      </c>
      <c r="G2530" s="220"/>
      <c r="H2530" s="204"/>
      <c r="I2530" s="217" t="s">
        <v>87</v>
      </c>
      <c r="J2530" s="218"/>
      <c r="K2530" s="219" t="s">
        <v>88</v>
      </c>
      <c r="L2530" s="220"/>
      <c r="M2530" s="23"/>
      <c r="N2530" s="213" t="s">
        <v>57</v>
      </c>
      <c r="O2530" s="214"/>
      <c r="P2530" s="215" t="s">
        <v>58</v>
      </c>
      <c r="Q2530" s="216"/>
      <c r="R2530" s="23"/>
      <c r="S2530" s="217" t="s">
        <v>59</v>
      </c>
      <c r="T2530" s="218"/>
      <c r="U2530" s="219" t="s">
        <v>60</v>
      </c>
      <c r="V2530" s="220"/>
      <c r="W2530" s="22"/>
      <c r="X2530" s="213" t="s">
        <v>61</v>
      </c>
      <c r="Y2530" s="214"/>
      <c r="Z2530" s="215" t="s">
        <v>62</v>
      </c>
      <c r="AA2530" s="216"/>
      <c r="AB2530" s="22"/>
      <c r="AC2530" s="217" t="s">
        <v>63</v>
      </c>
      <c r="AD2530" s="218"/>
      <c r="AE2530" s="219" t="s">
        <v>89</v>
      </c>
      <c r="AF2530" s="220"/>
      <c r="AG2530" s="22"/>
      <c r="AH2530" s="213" t="s">
        <v>64</v>
      </c>
      <c r="AI2530" s="214"/>
      <c r="AJ2530" s="215" t="s">
        <v>65</v>
      </c>
      <c r="AK2530" s="216"/>
      <c r="AL2530" s="22"/>
      <c r="AM2530" s="25" t="s">
        <v>2</v>
      </c>
      <c r="AO2530" s="132" t="s">
        <v>41</v>
      </c>
      <c r="AQ2530" s="32"/>
      <c r="AR2530" s="32"/>
      <c r="AS2530" s="32"/>
      <c r="AT2530" s="32"/>
    </row>
    <row r="2531" spans="2:46" ht="18.649999999999999" customHeight="1" thickTop="1" thickBot="1">
      <c r="B2531" s="36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9">
        <f t="shared" ref="L2531" si="11469">IF(0=(1-$J$9*$K$9*$B2531^2),10^14,$B2531*$K$9/(1-$J$9*$K$9*$B2531^2))</f>
        <v>-0.48315050576223356</v>
      </c>
      <c r="N2531" s="1">
        <f t="shared" ref="N2531" si="11470">D2531*I2531+F2531*I2534-E2531*J2531-G2531*J2534</f>
        <v>1</v>
      </c>
      <c r="O2531" s="9">
        <f t="shared" ref="O2531" si="11471">(D2531*J2531+E2531*I2531+F2531*J2534+G2531*I2534)</f>
        <v>0</v>
      </c>
      <c r="P2531" s="2">
        <f t="shared" ref="P2531" si="11472">D2531*K2531+F2531*K2534-E2531*L2531-G2531*L2534</f>
        <v>0</v>
      </c>
      <c r="Q2531" s="8">
        <f t="shared" ref="Q2531" si="11473">(D2531*L2531+E2531*K2531+F2531*L2534+G2531*K2534)</f>
        <v>-0.48315050576223356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11474">N2531*S2531+P2531*S2534-O2531*T2531-Q2531*T2534</f>
        <v>5.2301081038196449</v>
      </c>
      <c r="Y2531" s="9">
        <f t="shared" ref="Y2531" si="11475">(N2531*T2531+O2531*S2531+P2531*T2534+Q2531*S2534)</f>
        <v>0</v>
      </c>
      <c r="Z2531" s="2">
        <f t="shared" ref="Z2531" si="11476">N2531*U2531+P2531*U2534-O2531*V2531-Q2531*V2534</f>
        <v>0</v>
      </c>
      <c r="AA2531" s="8">
        <f t="shared" ref="AA2531" si="11477">(N2531*V2531+O2531*U2531+P2531*V2534+Q2531*U2534)</f>
        <v>-0.48315050576223356</v>
      </c>
      <c r="AB2531" s="22"/>
      <c r="AC2531" s="1">
        <v>1</v>
      </c>
      <c r="AD2531" s="9">
        <v>0</v>
      </c>
      <c r="AE2531" s="2">
        <v>0</v>
      </c>
      <c r="AF2531" s="9">
        <f t="shared" ref="AF2531" si="11478">$B2531*$AE$9</f>
        <v>5.8693955999999927</v>
      </c>
      <c r="AH2531" s="1">
        <f t="shared" ref="AH2531" si="11479">X2531*AC2531+Z2531*AC2534-Y2531*AD2531-AA2531*AD2534</f>
        <v>5.2301081038196449</v>
      </c>
      <c r="AI2531" s="9">
        <f t="shared" ref="AI2531" si="11480">(X2531*AD2531+Y2531*AC2531+Z2531*AD2534+AA2531*AC2534)</f>
        <v>0</v>
      </c>
      <c r="AJ2531" s="2">
        <f t="shared" ref="AJ2531" si="11481">X2531*AE2531+Z2531*AE2534-Y2531*AF2531-AA2531*AF2534</f>
        <v>0</v>
      </c>
      <c r="AK2531" s="8">
        <f t="shared" ref="AK2531" si="11482">(X2531*AF2531+Y2531*AE2531+Z2531*AF2534+AA2531*AE2534)</f>
        <v>30.214422986321097</v>
      </c>
      <c r="AM2531" s="26">
        <f t="shared" ref="AM2531" si="11483">20*LOG((2*$AH$9)/(($AH$9*AH2531+AJ2531+$AH$9*AH2534+AJ2534)^2+($AH$9*AI2531+AK2531+$AH$9*AI2534+AK2534)^2)^0.5)</f>
        <v>-39.065454764075369</v>
      </c>
      <c r="AO2531" s="133">
        <f t="shared" ref="AO2531" si="11484">((AI2531^2+AJ2531^2+AK2531^2+AL2531^2)/(AI2534^2+AJ2534^2+AK2534^2+AL2534^2))^0.5</f>
        <v>0.1707455794502763</v>
      </c>
      <c r="AP2531" s="13"/>
      <c r="AQ2531" s="32"/>
      <c r="AR2531" s="32"/>
      <c r="AS2531" s="32"/>
      <c r="AT2531" s="32"/>
    </row>
    <row r="2532" spans="2:46" ht="18.649999999999999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O2532" s="134"/>
      <c r="AP2532" s="33"/>
      <c r="AQ2532" s="32"/>
      <c r="AR2532" s="32"/>
      <c r="AS2532" s="32"/>
      <c r="AT2532" s="32"/>
    </row>
    <row r="2533" spans="2:46" ht="18.649999999999999" customHeight="1" thickBot="1">
      <c r="D2533" s="209" t="s">
        <v>66</v>
      </c>
      <c r="E2533" s="210"/>
      <c r="F2533" s="211" t="s">
        <v>67</v>
      </c>
      <c r="G2533" s="212"/>
      <c r="H2533" s="204"/>
      <c r="I2533" s="209" t="s">
        <v>68</v>
      </c>
      <c r="J2533" s="210"/>
      <c r="K2533" s="211" t="s">
        <v>69</v>
      </c>
      <c r="L2533" s="212"/>
      <c r="N2533" s="213" t="s">
        <v>70</v>
      </c>
      <c r="O2533" s="214"/>
      <c r="P2533" s="215" t="s">
        <v>71</v>
      </c>
      <c r="Q2533" s="216"/>
      <c r="S2533" s="209" t="s">
        <v>72</v>
      </c>
      <c r="T2533" s="210"/>
      <c r="U2533" s="211" t="s">
        <v>73</v>
      </c>
      <c r="V2533" s="212"/>
      <c r="W2533" s="22"/>
      <c r="X2533" s="213" t="s">
        <v>74</v>
      </c>
      <c r="Y2533" s="214"/>
      <c r="Z2533" s="215" t="s">
        <v>75</v>
      </c>
      <c r="AA2533" s="216"/>
      <c r="AB2533" s="22"/>
      <c r="AC2533" s="209" t="s">
        <v>76</v>
      </c>
      <c r="AD2533" s="210"/>
      <c r="AE2533" s="211" t="s">
        <v>77</v>
      </c>
      <c r="AF2533" s="212"/>
      <c r="AG2533" s="22"/>
      <c r="AH2533" s="213" t="s">
        <v>78</v>
      </c>
      <c r="AI2533" s="214"/>
      <c r="AJ2533" s="215" t="s">
        <v>79</v>
      </c>
      <c r="AK2533" s="216"/>
      <c r="AL2533" s="22"/>
      <c r="AM2533" s="44" t="s">
        <v>6</v>
      </c>
      <c r="AO2533" s="135" t="s">
        <v>42</v>
      </c>
      <c r="AP2533" s="33"/>
      <c r="AQ2533" s="32"/>
      <c r="AR2533" s="32"/>
      <c r="AS2533" s="32"/>
      <c r="AT2533" s="32"/>
    </row>
    <row r="2534" spans="2:46" ht="18.649999999999999" customHeight="1" thickTop="1" thickBot="1">
      <c r="D2534" s="1">
        <v>0</v>
      </c>
      <c r="E2534" s="8">
        <f t="shared" ref="E2534" si="11485">$E$9*$B2531</f>
        <v>4.1029803999999945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11486">D2534*I2531+F2534*I2534-E2534*J2531-G2534*J2534</f>
        <v>0</v>
      </c>
      <c r="O2534" s="9">
        <f t="shared" ref="O2534" si="11487">(D2534*J2531+E2534*I2531+F2534*J2534+G2534*I2534)</f>
        <v>4.1029803999999945</v>
      </c>
      <c r="P2534" s="2">
        <f t="shared" ref="P2534" si="11488">D2534*K2531+F2534*K2534-E2534*L2531-G2534*L2534</f>
        <v>2.9823570553925287</v>
      </c>
      <c r="Q2534" s="8">
        <f t="shared" ref="Q2534" si="11489">(D2534*L2531+E2534*K2531+F2534*L2534+G2534*K2534)</f>
        <v>0</v>
      </c>
      <c r="S2534" s="1">
        <v>0</v>
      </c>
      <c r="T2534" s="8">
        <f t="shared" ref="T2534" si="11490">$T$9*$B2531</f>
        <v>8.755259599999988</v>
      </c>
      <c r="U2534" s="2">
        <v>1</v>
      </c>
      <c r="V2534" s="8">
        <v>0</v>
      </c>
      <c r="X2534" s="1">
        <f t="shared" ref="X2534" si="11491">N2534*S2531+P2534*S2534-O2534*T2531-Q2534*T2534</f>
        <v>0</v>
      </c>
      <c r="Y2534" s="9">
        <f t="shared" ref="Y2534" si="11492">(N2534*T2531+O2534*S2531+P2534*T2534+Q2534*S2534)</f>
        <v>30.214290639853125</v>
      </c>
      <c r="Z2534" s="2">
        <f t="shared" ref="Z2534" si="11493">N2534*U2531+P2534*U2534-O2534*V2531-Q2534*V2534</f>
        <v>2.9823570553925287</v>
      </c>
      <c r="AA2534" s="8">
        <f t="shared" ref="AA2534" si="11494">(N2534*V2531+O2534*U2531+P2534*V2534+Q2534*U2534)</f>
        <v>0</v>
      </c>
      <c r="AB2534" s="22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11495">X2534*AC2531+Z2534*AC2534-Y2534*AD2531-AA2534*AD2534</f>
        <v>0</v>
      </c>
      <c r="AI2534" s="9">
        <f t="shared" ref="AI2534" si="11496">(X2534*AD2531+Y2534*AC2531+Z2534*AD2534+AA2534*AC2534)</f>
        <v>30.214290639853125</v>
      </c>
      <c r="AJ2534" s="2">
        <f t="shared" ref="AJ2534" si="11497">X2534*AE2531+Z2534*AE2534-Y2534*AF2531-AA2534*AF2534</f>
        <v>-174.35726748328239</v>
      </c>
      <c r="AK2534" s="8">
        <f t="shared" ref="AK2534" si="11498">(X2534*AF2531+Y2534*AE2531+Z2534*AF2534+AA2534*AE2534)</f>
        <v>0</v>
      </c>
      <c r="AM2534" s="45">
        <f t="shared" ref="AM2534" si="11499">(180/PI())*ATAN(-1*(($AH$9*AJ2531+AL2531+$AH$9*AJ2534+AL2534)/($AH$9*AI2531+AK2531+$AH$9*AI2534+AK2534)))</f>
        <v>70.884714942270037</v>
      </c>
      <c r="AO2534" s="206">
        <f t="shared" ref="AO2534" si="11500">20*LOG(((($AH$9*AH2531+AJ2531-$AH$9*AH2534-AJ2534)^2+($AH$9*AI2531+AK2531-$AH$9*AI2534-AK2534)^2)/(($AH$9*AH2531+AJ2531+$AH$9*AH2534+AJ2534)^2+($AH$9*AI2531+AK2531+$AH$9*AI2534+AK2534)^2))^0.5)</f>
        <v>-5.3859927512369917E-4</v>
      </c>
      <c r="AP2534" s="33"/>
      <c r="AQ2534" s="32"/>
      <c r="AR2534" s="32"/>
      <c r="AS2534" s="32"/>
      <c r="AT2534" s="32"/>
    </row>
    <row r="2535" spans="2:46" ht="18.649999999999999" customHeight="1">
      <c r="AO2535" s="33"/>
      <c r="AP2535" s="33"/>
    </row>
    <row r="2536" spans="2:46" ht="18.649999999999999" customHeight="1" thickBot="1">
      <c r="D2536" s="22" t="s">
        <v>80</v>
      </c>
      <c r="E2536" s="22"/>
      <c r="F2536" s="22"/>
      <c r="G2536" s="22"/>
      <c r="H2536" s="22"/>
      <c r="I2536" s="22" t="s">
        <v>81</v>
      </c>
      <c r="J2536" s="22"/>
      <c r="K2536" s="22"/>
      <c r="L2536" s="22"/>
      <c r="M2536" s="23"/>
      <c r="N2536" s="23"/>
      <c r="O2536" s="24" t="s">
        <v>82</v>
      </c>
      <c r="P2536" s="23"/>
      <c r="Q2536" s="23"/>
      <c r="R2536" s="23"/>
      <c r="S2536" s="22"/>
      <c r="T2536" s="22" t="s">
        <v>83</v>
      </c>
      <c r="U2536" s="23"/>
      <c r="V2536" s="23"/>
      <c r="W2536" s="23"/>
      <c r="X2536" s="23"/>
      <c r="Y2536" s="24" t="s">
        <v>84</v>
      </c>
      <c r="Z2536" s="23"/>
      <c r="AA2536" s="23"/>
      <c r="AB2536" s="23"/>
      <c r="AC2536" s="24" t="s">
        <v>85</v>
      </c>
      <c r="AD2536" s="22"/>
      <c r="AE2536" s="22"/>
      <c r="AF2536" s="22"/>
      <c r="AG2536" s="22"/>
      <c r="AH2536" s="23"/>
      <c r="AI2536" s="24" t="s">
        <v>86</v>
      </c>
      <c r="AJ2536" s="23"/>
      <c r="AK2536" s="23"/>
      <c r="AL2536" s="22"/>
    </row>
    <row r="2537" spans="2:46" ht="18.649999999999999" customHeight="1" thickBot="1">
      <c r="B2537" s="11"/>
      <c r="D2537" s="217" t="s">
        <v>55</v>
      </c>
      <c r="E2537" s="218"/>
      <c r="F2537" s="219" t="s">
        <v>56</v>
      </c>
      <c r="G2537" s="220"/>
      <c r="H2537" s="204"/>
      <c r="I2537" s="217" t="s">
        <v>87</v>
      </c>
      <c r="J2537" s="218"/>
      <c r="K2537" s="219" t="s">
        <v>88</v>
      </c>
      <c r="L2537" s="220"/>
      <c r="M2537" s="23"/>
      <c r="N2537" s="213" t="s">
        <v>57</v>
      </c>
      <c r="O2537" s="214"/>
      <c r="P2537" s="215" t="s">
        <v>58</v>
      </c>
      <c r="Q2537" s="216"/>
      <c r="R2537" s="23"/>
      <c r="S2537" s="217" t="s">
        <v>59</v>
      </c>
      <c r="T2537" s="218"/>
      <c r="U2537" s="219" t="s">
        <v>60</v>
      </c>
      <c r="V2537" s="220"/>
      <c r="W2537" s="22"/>
      <c r="X2537" s="213" t="s">
        <v>61</v>
      </c>
      <c r="Y2537" s="214"/>
      <c r="Z2537" s="215" t="s">
        <v>62</v>
      </c>
      <c r="AA2537" s="216"/>
      <c r="AB2537" s="22"/>
      <c r="AC2537" s="217" t="s">
        <v>63</v>
      </c>
      <c r="AD2537" s="218"/>
      <c r="AE2537" s="219" t="s">
        <v>89</v>
      </c>
      <c r="AF2537" s="220"/>
      <c r="AG2537" s="22"/>
      <c r="AH2537" s="213" t="s">
        <v>64</v>
      </c>
      <c r="AI2537" s="214"/>
      <c r="AJ2537" s="215" t="s">
        <v>65</v>
      </c>
      <c r="AK2537" s="216"/>
      <c r="AL2537" s="22"/>
      <c r="AM2537" s="25" t="s">
        <v>2</v>
      </c>
      <c r="AO2537" s="132" t="s">
        <v>41</v>
      </c>
      <c r="AQ2537" s="32"/>
      <c r="AR2537" s="32"/>
      <c r="AS2537" s="32"/>
      <c r="AT2537" s="32"/>
    </row>
    <row r="2538" spans="2:46" ht="18.649999999999999" customHeight="1" thickTop="1" thickBot="1">
      <c r="B2538" s="36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9">
        <f t="shared" ref="L2538" si="11501">IF(0=(1-$J$9*$K$9*$B2538^2),10^14,$B2538*$K$9/(1-$J$9*$K$9*$B2538^2))</f>
        <v>-0.4816363144984423</v>
      </c>
      <c r="N2538" s="1">
        <f t="shared" ref="N2538" si="11502">D2538*I2538+F2538*I2541-E2538*J2538-G2538*J2541</f>
        <v>1</v>
      </c>
      <c r="O2538" s="9">
        <f t="shared" ref="O2538" si="11503">(D2538*J2538+E2538*I2538+F2538*J2541+G2538*I2541)</f>
        <v>0</v>
      </c>
      <c r="P2538" s="2">
        <f t="shared" ref="P2538" si="11504">D2538*K2538+F2538*K2541-E2538*L2538-G2538*L2541</f>
        <v>0</v>
      </c>
      <c r="Q2538" s="8">
        <f t="shared" ref="Q2538" si="11505">(D2538*L2538+E2538*K2538+F2538*L2541+G2538*K2541)</f>
        <v>-0.4816363144984423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11506">N2538*S2538+P2538*S2541-O2538*T2538-Q2538*T2541</f>
        <v>5.2284997257962971</v>
      </c>
      <c r="Y2538" s="9">
        <f t="shared" ref="Y2538" si="11507">(N2538*T2538+O2538*S2538+P2538*T2541+Q2538*S2541)</f>
        <v>0</v>
      </c>
      <c r="Z2538" s="2">
        <f t="shared" ref="Z2538" si="11508">N2538*U2538+P2538*U2541-O2538*V2538-Q2538*V2541</f>
        <v>0</v>
      </c>
      <c r="AA2538" s="8">
        <f t="shared" ref="AA2538" si="11509">(N2538*V2538+O2538*U2538+P2538*V2541+Q2538*U2541)</f>
        <v>-0.4816363144984423</v>
      </c>
      <c r="AB2538" s="22"/>
      <c r="AC2538" s="1">
        <v>1</v>
      </c>
      <c r="AD2538" s="9">
        <v>0</v>
      </c>
      <c r="AE2538" s="2">
        <v>0</v>
      </c>
      <c r="AF2538" s="9">
        <f t="shared" ref="AF2538" si="11510">$B2538*$AE$9</f>
        <v>5.8856093999999919</v>
      </c>
      <c r="AH2538" s="1">
        <f t="shared" ref="AH2538" si="11511">X2538*AC2538+Z2538*AC2541-Y2538*AD2538-AA2538*AD2541</f>
        <v>5.2284997257962971</v>
      </c>
      <c r="AI2538" s="9">
        <f t="shared" ref="AI2538" si="11512">(X2538*AD2538+Y2538*AC2538+Z2538*AD2541+AA2538*AC2541)</f>
        <v>0</v>
      </c>
      <c r="AJ2538" s="2">
        <f t="shared" ref="AJ2538" si="11513">X2538*AE2538+Z2538*AE2541-Y2538*AF2538-AA2538*AF2541</f>
        <v>0</v>
      </c>
      <c r="AK2538" s="8">
        <f t="shared" ref="AK2538" si="11514">(X2538*AF2538+Y2538*AE2538+Z2538*AF2541+AA2538*AE2541)</f>
        <v>30.291270819545623</v>
      </c>
      <c r="AM2538" s="26">
        <f t="shared" ref="AM2538" si="11515">20*LOG((2*$AH$9)/(($AH$9*AH2538+AJ2538+$AH$9*AH2541+AJ2541)^2+($AH$9*AI2538+AK2538+$AH$9*AI2541+AK2541)^2)^0.5)</f>
        <v>-39.110858366609087</v>
      </c>
      <c r="AO2538" s="133">
        <f t="shared" ref="AO2538" si="11516">((AI2538^2+AJ2538^2+AK2538^2+AL2538^2)/(AI2541^2+AJ2541^2+AK2541^2+AL2541^2))^0.5</f>
        <v>0.1702732074267467</v>
      </c>
      <c r="AP2538" s="13"/>
      <c r="AQ2538" s="32"/>
      <c r="AR2538" s="32"/>
      <c r="AS2538" s="32"/>
      <c r="AT2538" s="32"/>
    </row>
    <row r="2539" spans="2:46" ht="18.649999999999999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O2539" s="134"/>
      <c r="AP2539" s="33"/>
      <c r="AQ2539" s="32"/>
      <c r="AR2539" s="32"/>
      <c r="AS2539" s="32"/>
      <c r="AT2539" s="32"/>
    </row>
    <row r="2540" spans="2:46" ht="18.649999999999999" customHeight="1" thickBot="1">
      <c r="D2540" s="209" t="s">
        <v>66</v>
      </c>
      <c r="E2540" s="210"/>
      <c r="F2540" s="211" t="s">
        <v>67</v>
      </c>
      <c r="G2540" s="212"/>
      <c r="H2540" s="204"/>
      <c r="I2540" s="209" t="s">
        <v>68</v>
      </c>
      <c r="J2540" s="210"/>
      <c r="K2540" s="211" t="s">
        <v>69</v>
      </c>
      <c r="L2540" s="212"/>
      <c r="N2540" s="213" t="s">
        <v>70</v>
      </c>
      <c r="O2540" s="214"/>
      <c r="P2540" s="215" t="s">
        <v>71</v>
      </c>
      <c r="Q2540" s="216"/>
      <c r="S2540" s="209" t="s">
        <v>72</v>
      </c>
      <c r="T2540" s="210"/>
      <c r="U2540" s="211" t="s">
        <v>73</v>
      </c>
      <c r="V2540" s="212"/>
      <c r="W2540" s="22"/>
      <c r="X2540" s="213" t="s">
        <v>74</v>
      </c>
      <c r="Y2540" s="214"/>
      <c r="Z2540" s="215" t="s">
        <v>75</v>
      </c>
      <c r="AA2540" s="216"/>
      <c r="AB2540" s="22"/>
      <c r="AC2540" s="209" t="s">
        <v>76</v>
      </c>
      <c r="AD2540" s="210"/>
      <c r="AE2540" s="211" t="s">
        <v>77</v>
      </c>
      <c r="AF2540" s="212"/>
      <c r="AG2540" s="22"/>
      <c r="AH2540" s="213" t="s">
        <v>78</v>
      </c>
      <c r="AI2540" s="214"/>
      <c r="AJ2540" s="215" t="s">
        <v>79</v>
      </c>
      <c r="AK2540" s="216"/>
      <c r="AL2540" s="22"/>
      <c r="AM2540" s="44" t="s">
        <v>6</v>
      </c>
      <c r="AO2540" s="135" t="s">
        <v>42</v>
      </c>
      <c r="AP2540" s="33"/>
      <c r="AQ2540" s="32"/>
      <c r="AR2540" s="32"/>
      <c r="AS2540" s="32"/>
      <c r="AT2540" s="32"/>
    </row>
    <row r="2541" spans="2:46" ht="18.649999999999999" customHeight="1" thickTop="1" thickBot="1">
      <c r="D2541" s="1">
        <v>0</v>
      </c>
      <c r="E2541" s="8">
        <f t="shared" ref="E2541" si="11517">$E$9*$B2538</f>
        <v>4.1143145999999948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11518">D2541*I2538+F2541*I2541-E2541*J2538-G2541*J2541</f>
        <v>0</v>
      </c>
      <c r="O2541" s="9">
        <f t="shared" ref="O2541" si="11519">(D2541*J2538+E2541*I2538+F2541*J2541+G2541*I2541)</f>
        <v>4.1143145999999948</v>
      </c>
      <c r="P2541" s="2">
        <f t="shared" ref="P2541" si="11520">D2541*K2538+F2541*K2541-E2541*L2538-G2541*L2541</f>
        <v>2.9816033206311303</v>
      </c>
      <c r="Q2541" s="8">
        <f t="shared" ref="Q2541" si="11521">(D2541*L2538+E2541*K2538+F2541*L2541+G2541*K2541)</f>
        <v>0</v>
      </c>
      <c r="S2541" s="1">
        <v>0</v>
      </c>
      <c r="T2541" s="8">
        <f t="shared" ref="T2541" si="11522">$T$9*$B2538</f>
        <v>8.7794453999999877</v>
      </c>
      <c r="U2541" s="2">
        <v>1</v>
      </c>
      <c r="V2541" s="8">
        <v>0</v>
      </c>
      <c r="X2541" s="1">
        <f t="shared" ref="X2541" si="11523">N2541*S2538+P2541*S2541-O2541*T2538-Q2541*T2541</f>
        <v>0</v>
      </c>
      <c r="Y2541" s="9">
        <f t="shared" ref="Y2541" si="11524">(N2541*T2538+O2541*S2538+P2541*T2541+Q2541*S2541)</f>
        <v>30.291138157939663</v>
      </c>
      <c r="Z2541" s="2">
        <f t="shared" ref="Z2541" si="11525">N2541*U2538+P2541*U2541-O2541*V2538-Q2541*V2541</f>
        <v>2.9816033206311303</v>
      </c>
      <c r="AA2541" s="8">
        <f t="shared" ref="AA2541" si="11526">(N2541*V2538+O2541*U2538+P2541*V2541+Q2541*U2541)</f>
        <v>0</v>
      </c>
      <c r="AB2541" s="22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11527">X2541*AC2538+Z2541*AC2541-Y2541*AD2538-AA2541*AD2541</f>
        <v>0</v>
      </c>
      <c r="AI2541" s="9">
        <f t="shared" ref="AI2541" si="11528">(X2541*AD2538+Y2541*AC2538+Z2541*AD2541+AA2541*AC2541)</f>
        <v>30.291138157939663</v>
      </c>
      <c r="AJ2541" s="2">
        <f t="shared" ref="AJ2541" si="11529">X2541*AE2538+Z2541*AE2541-Y2541*AF2538-AA2541*AF2541</f>
        <v>-175.30020415843697</v>
      </c>
      <c r="AK2541" s="8">
        <f t="shared" ref="AK2541" si="11530">(X2541*AF2538+Y2541*AE2538+Z2541*AF2541+AA2541*AE2541)</f>
        <v>0</v>
      </c>
      <c r="AM2541" s="45">
        <f t="shared" ref="AM2541" si="11531">(180/PI())*ATAN(-1*(($AH$9*AJ2538+AL2538+$AH$9*AJ2541+AL2541)/($AH$9*AI2538+AK2538+$AH$9*AI2541+AK2541)))</f>
        <v>70.935242121850877</v>
      </c>
      <c r="AO2541" s="206">
        <f t="shared" ref="AO2541" si="11532">20*LOG(((($AH$9*AH2538+AJ2538-$AH$9*AH2541-AJ2541)^2+($AH$9*AI2538+AK2538-$AH$9*AI2541-AK2541)^2)/(($AH$9*AH2538+AJ2538+$AH$9*AH2541+AJ2541)^2+($AH$9*AI2538+AK2538+$AH$9*AI2541+AK2541)^2))^0.5)</f>
        <v>-5.3299744139287462E-4</v>
      </c>
      <c r="AP2541" s="33"/>
      <c r="AQ2541" s="32"/>
      <c r="AR2541" s="32"/>
      <c r="AS2541" s="32"/>
      <c r="AT2541" s="32"/>
    </row>
    <row r="2542" spans="2:46" ht="18.649999999999999" customHeight="1">
      <c r="AO2542" s="33"/>
      <c r="AP2542" s="33"/>
    </row>
    <row r="2543" spans="2:46" ht="18.649999999999999" customHeight="1" thickBot="1">
      <c r="D2543" s="22" t="s">
        <v>80</v>
      </c>
      <c r="E2543" s="22"/>
      <c r="F2543" s="22"/>
      <c r="G2543" s="22"/>
      <c r="H2543" s="22"/>
      <c r="I2543" s="22" t="s">
        <v>81</v>
      </c>
      <c r="J2543" s="22"/>
      <c r="K2543" s="22"/>
      <c r="L2543" s="22"/>
      <c r="M2543" s="23"/>
      <c r="N2543" s="23"/>
      <c r="O2543" s="24" t="s">
        <v>82</v>
      </c>
      <c r="P2543" s="23"/>
      <c r="Q2543" s="23"/>
      <c r="R2543" s="23"/>
      <c r="S2543" s="22"/>
      <c r="T2543" s="22" t="s">
        <v>83</v>
      </c>
      <c r="U2543" s="23"/>
      <c r="V2543" s="23"/>
      <c r="W2543" s="23"/>
      <c r="X2543" s="23"/>
      <c r="Y2543" s="24" t="s">
        <v>84</v>
      </c>
      <c r="Z2543" s="23"/>
      <c r="AA2543" s="23"/>
      <c r="AB2543" s="23"/>
      <c r="AC2543" s="24" t="s">
        <v>85</v>
      </c>
      <c r="AD2543" s="22"/>
      <c r="AE2543" s="22"/>
      <c r="AF2543" s="22"/>
      <c r="AG2543" s="22"/>
      <c r="AH2543" s="23"/>
      <c r="AI2543" s="24" t="s">
        <v>86</v>
      </c>
      <c r="AJ2543" s="23"/>
      <c r="AK2543" s="23"/>
      <c r="AL2543" s="22"/>
    </row>
    <row r="2544" spans="2:46" ht="18.649999999999999" customHeight="1" thickBot="1">
      <c r="B2544" s="11"/>
      <c r="D2544" s="217" t="s">
        <v>55</v>
      </c>
      <c r="E2544" s="218"/>
      <c r="F2544" s="219" t="s">
        <v>56</v>
      </c>
      <c r="G2544" s="220"/>
      <c r="H2544" s="204"/>
      <c r="I2544" s="217" t="s">
        <v>87</v>
      </c>
      <c r="J2544" s="218"/>
      <c r="K2544" s="219" t="s">
        <v>88</v>
      </c>
      <c r="L2544" s="220"/>
      <c r="M2544" s="23"/>
      <c r="N2544" s="213" t="s">
        <v>57</v>
      </c>
      <c r="O2544" s="214"/>
      <c r="P2544" s="215" t="s">
        <v>58</v>
      </c>
      <c r="Q2544" s="216"/>
      <c r="R2544" s="23"/>
      <c r="S2544" s="217" t="s">
        <v>59</v>
      </c>
      <c r="T2544" s="218"/>
      <c r="U2544" s="219" t="s">
        <v>60</v>
      </c>
      <c r="V2544" s="220"/>
      <c r="W2544" s="22"/>
      <c r="X2544" s="213" t="s">
        <v>61</v>
      </c>
      <c r="Y2544" s="214"/>
      <c r="Z2544" s="215" t="s">
        <v>62</v>
      </c>
      <c r="AA2544" s="216"/>
      <c r="AB2544" s="22"/>
      <c r="AC2544" s="217" t="s">
        <v>63</v>
      </c>
      <c r="AD2544" s="218"/>
      <c r="AE2544" s="219" t="s">
        <v>89</v>
      </c>
      <c r="AF2544" s="220"/>
      <c r="AG2544" s="22"/>
      <c r="AH2544" s="213" t="s">
        <v>64</v>
      </c>
      <c r="AI2544" s="214"/>
      <c r="AJ2544" s="215" t="s">
        <v>65</v>
      </c>
      <c r="AK2544" s="216"/>
      <c r="AL2544" s="22"/>
      <c r="AM2544" s="25" t="s">
        <v>2</v>
      </c>
      <c r="AO2544" s="132" t="s">
        <v>41</v>
      </c>
      <c r="AQ2544" s="32"/>
      <c r="AR2544" s="32"/>
      <c r="AS2544" s="32"/>
      <c r="AT2544" s="32"/>
    </row>
    <row r="2545" spans="2:46" ht="18.649999999999999" customHeight="1" thickTop="1" thickBot="1">
      <c r="B2545" s="36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9">
        <f t="shared" ref="L2545" si="11533">IF(0=(1-$J$9*$K$9*$B2545^2),10^14,$B2545*$K$9/(1-$J$9*$K$9*$B2545^2))</f>
        <v>-0.4801320837911689</v>
      </c>
      <c r="N2545" s="1">
        <f t="shared" ref="N2545" si="11534">D2545*I2545+F2545*I2548-E2545*J2545-G2545*J2548</f>
        <v>1</v>
      </c>
      <c r="O2545" s="9">
        <f t="shared" ref="O2545" si="11535">(D2545*J2545+E2545*I2545+F2545*J2548+G2545*I2548)</f>
        <v>0</v>
      </c>
      <c r="P2545" s="2">
        <f t="shared" ref="P2545" si="11536">D2545*K2545+F2545*K2548-E2545*L2545-G2545*L2548</f>
        <v>0</v>
      </c>
      <c r="Q2545" s="8">
        <f t="shared" ref="Q2545" si="11537">(D2545*L2545+E2545*K2545+F2545*L2548+G2545*K2548)</f>
        <v>-0.4801320837911689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11538">N2545*S2545+P2545*S2548-O2545*T2545-Q2545*T2548</f>
        <v>5.226905792984943</v>
      </c>
      <c r="Y2545" s="9">
        <f t="shared" ref="Y2545" si="11539">(N2545*T2545+O2545*S2545+P2545*T2548+Q2545*S2548)</f>
        <v>0</v>
      </c>
      <c r="Z2545" s="2">
        <f t="shared" ref="Z2545" si="11540">N2545*U2545+P2545*U2548-O2545*V2545-Q2545*V2548</f>
        <v>0</v>
      </c>
      <c r="AA2545" s="8">
        <f t="shared" ref="AA2545" si="11541">(N2545*V2545+O2545*U2545+P2545*V2548+Q2545*U2548)</f>
        <v>-0.4801320837911689</v>
      </c>
      <c r="AB2545" s="22"/>
      <c r="AC2545" s="1">
        <v>1</v>
      </c>
      <c r="AD2545" s="9">
        <v>0</v>
      </c>
      <c r="AE2545" s="2">
        <v>0</v>
      </c>
      <c r="AF2545" s="9">
        <f t="shared" ref="AF2545" si="11542">$B2545*$AE$9</f>
        <v>5.9018231999999919</v>
      </c>
      <c r="AH2545" s="1">
        <f t="shared" ref="AH2545" si="11543">X2545*AC2545+Z2545*AC2548-Y2545*AD2545-AA2545*AD2548</f>
        <v>5.226905792984943</v>
      </c>
      <c r="AI2545" s="9">
        <f t="shared" ref="AI2545" si="11544">(X2545*AD2545+Y2545*AC2545+Z2545*AD2548+AA2545*AC2548)</f>
        <v>0</v>
      </c>
      <c r="AJ2545" s="2">
        <f t="shared" ref="AJ2545" si="11545">X2545*AE2545+Z2545*AE2548-Y2545*AF2545-AA2545*AF2548</f>
        <v>0</v>
      </c>
      <c r="AK2545" s="8">
        <f t="shared" ref="AK2545" si="11546">(X2545*AF2545+Y2545*AE2545+Z2545*AF2548+AA2545*AE2548)</f>
        <v>30.368141789461724</v>
      </c>
      <c r="AM2545" s="26">
        <f t="shared" ref="AM2545" si="11547">20*LOG((2*$AH$9)/(($AH$9*AH2545+AJ2545+$AH$9*AH2548+AJ2548)^2+($AH$9*AI2545+AK2545+$AH$9*AI2548+AK2548)^2)^0.5)</f>
        <v>-39.156152057283343</v>
      </c>
      <c r="AO2545" s="133">
        <f t="shared" ref="AO2545" si="11548">((AI2545^2+AJ2545^2+AK2545^2+AL2545^2)/(AI2548^2+AJ2548^2+AK2548^2+AL2548^2))^0.5</f>
        <v>0.16980344694956526</v>
      </c>
      <c r="AP2545" s="13"/>
      <c r="AQ2545" s="32"/>
      <c r="AR2545" s="32"/>
      <c r="AS2545" s="32"/>
      <c r="AT2545" s="32"/>
    </row>
    <row r="2546" spans="2:46" ht="18.649999999999999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O2546" s="134"/>
      <c r="AP2546" s="33"/>
      <c r="AQ2546" s="32"/>
      <c r="AR2546" s="32"/>
      <c r="AS2546" s="32"/>
      <c r="AT2546" s="32"/>
    </row>
    <row r="2547" spans="2:46" ht="18.649999999999999" customHeight="1" thickBot="1">
      <c r="D2547" s="209" t="s">
        <v>66</v>
      </c>
      <c r="E2547" s="210"/>
      <c r="F2547" s="211" t="s">
        <v>67</v>
      </c>
      <c r="G2547" s="212"/>
      <c r="H2547" s="204"/>
      <c r="I2547" s="209" t="s">
        <v>68</v>
      </c>
      <c r="J2547" s="210"/>
      <c r="K2547" s="211" t="s">
        <v>69</v>
      </c>
      <c r="L2547" s="212"/>
      <c r="N2547" s="213" t="s">
        <v>70</v>
      </c>
      <c r="O2547" s="214"/>
      <c r="P2547" s="215" t="s">
        <v>71</v>
      </c>
      <c r="Q2547" s="216"/>
      <c r="S2547" s="209" t="s">
        <v>72</v>
      </c>
      <c r="T2547" s="210"/>
      <c r="U2547" s="211" t="s">
        <v>73</v>
      </c>
      <c r="V2547" s="212"/>
      <c r="W2547" s="22"/>
      <c r="X2547" s="213" t="s">
        <v>74</v>
      </c>
      <c r="Y2547" s="214"/>
      <c r="Z2547" s="215" t="s">
        <v>75</v>
      </c>
      <c r="AA2547" s="216"/>
      <c r="AB2547" s="22"/>
      <c r="AC2547" s="209" t="s">
        <v>76</v>
      </c>
      <c r="AD2547" s="210"/>
      <c r="AE2547" s="211" t="s">
        <v>77</v>
      </c>
      <c r="AF2547" s="212"/>
      <c r="AG2547" s="22"/>
      <c r="AH2547" s="213" t="s">
        <v>78</v>
      </c>
      <c r="AI2547" s="214"/>
      <c r="AJ2547" s="215" t="s">
        <v>79</v>
      </c>
      <c r="AK2547" s="216"/>
      <c r="AL2547" s="22"/>
      <c r="AM2547" s="44" t="s">
        <v>6</v>
      </c>
      <c r="AO2547" s="135" t="s">
        <v>42</v>
      </c>
      <c r="AP2547" s="33"/>
      <c r="AQ2547" s="32"/>
      <c r="AR2547" s="32"/>
      <c r="AS2547" s="32"/>
      <c r="AT2547" s="32"/>
    </row>
    <row r="2548" spans="2:46" ht="18.649999999999999" customHeight="1" thickTop="1" thickBot="1">
      <c r="D2548" s="1">
        <v>0</v>
      </c>
      <c r="E2548" s="8">
        <f t="shared" ref="E2548" si="11549">$E$9*$B2545</f>
        <v>4.1256487999999942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11550">D2548*I2545+F2548*I2548-E2548*J2545-G2548*J2548</f>
        <v>0</v>
      </c>
      <c r="O2548" s="9">
        <f t="shared" ref="O2548" si="11551">(D2548*J2545+E2548*I2545+F2548*J2548+G2548*I2548)</f>
        <v>4.1256487999999942</v>
      </c>
      <c r="P2548" s="2">
        <f t="shared" ref="P2548" si="11552">D2548*K2545+F2548*K2548-E2548*L2545-G2548*L2548</f>
        <v>2.9808563553345326</v>
      </c>
      <c r="Q2548" s="8">
        <f t="shared" ref="Q2548" si="11553">(D2548*L2545+E2548*K2545+F2548*L2548+G2548*K2548)</f>
        <v>0</v>
      </c>
      <c r="S2548" s="1">
        <v>0</v>
      </c>
      <c r="T2548" s="8">
        <f t="shared" ref="T2548" si="11554">$T$9*$B2545</f>
        <v>8.8036311999999874</v>
      </c>
      <c r="U2548" s="2">
        <v>1</v>
      </c>
      <c r="V2548" s="8">
        <v>0</v>
      </c>
      <c r="X2548" s="1">
        <f t="shared" ref="X2548" si="11555">N2548*S2545+P2548*S2548-O2548*T2545-Q2548*T2548</f>
        <v>0</v>
      </c>
      <c r="Y2548" s="9">
        <f t="shared" ref="Y2548" si="11556">(N2548*T2545+O2548*S2545+P2548*T2548+Q2548*S2548)</f>
        <v>30.368008812541333</v>
      </c>
      <c r="Z2548" s="2">
        <f t="shared" ref="Z2548" si="11557">N2548*U2545+P2548*U2548-O2548*V2545-Q2548*V2548</f>
        <v>2.9808563553345326</v>
      </c>
      <c r="AA2548" s="8">
        <f t="shared" ref="AA2548" si="11558">(N2548*V2545+O2548*U2545+P2548*V2548+Q2548*U2548)</f>
        <v>0</v>
      </c>
      <c r="AB2548" s="22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11559">X2548*AC2545+Z2548*AC2548-Y2548*AD2545-AA2548*AD2548</f>
        <v>0</v>
      </c>
      <c r="AI2548" s="9">
        <f t="shared" ref="AI2548" si="11560">(X2548*AD2545+Y2548*AC2545+Z2548*AD2548+AA2548*AC2548)</f>
        <v>30.368008812541333</v>
      </c>
      <c r="AJ2548" s="2">
        <f t="shared" ref="AJ2548" si="11561">X2548*AE2545+Z2548*AE2548-Y2548*AF2545-AA2548*AF2548</f>
        <v>-176.24576259232612</v>
      </c>
      <c r="AK2548" s="8">
        <f t="shared" ref="AK2548" si="11562">(X2548*AF2545+Y2548*AE2545+Z2548*AF2548+AA2548*AE2548)</f>
        <v>0</v>
      </c>
      <c r="AM2548" s="45">
        <f t="shared" ref="AM2548" si="11563">(180/PI())*ATAN(-1*(($AH$9*AJ2545+AL2545+$AH$9*AJ2548+AL2548)/($AH$9*AI2545+AK2545+$AH$9*AI2548+AK2548)))</f>
        <v>70.985508057755524</v>
      </c>
      <c r="AO2548" s="206">
        <f t="shared" ref="AO2548" si="11564">20*LOG(((($AH$9*AH2545+AJ2545-$AH$9*AH2548-AJ2548)^2+($AH$9*AI2545+AK2545-$AH$9*AI2548-AK2548)^2)/(($AH$9*AH2545+AJ2545+$AH$9*AH2548+AJ2548)^2+($AH$9*AI2545+AK2545+$AH$9*AI2548+AK2548)^2))^0.5)</f>
        <v>-5.2746722430127286E-4</v>
      </c>
      <c r="AP2548" s="33"/>
      <c r="AQ2548" s="32"/>
      <c r="AR2548" s="32"/>
      <c r="AS2548" s="32"/>
      <c r="AT2548" s="32"/>
    </row>
    <row r="2549" spans="2:46" ht="18.649999999999999" customHeight="1">
      <c r="AO2549" s="33"/>
      <c r="AP2549" s="33"/>
    </row>
    <row r="2550" spans="2:46" ht="18.649999999999999" customHeight="1" thickBot="1">
      <c r="D2550" s="22" t="s">
        <v>80</v>
      </c>
      <c r="E2550" s="22"/>
      <c r="F2550" s="22"/>
      <c r="G2550" s="22"/>
      <c r="H2550" s="22"/>
      <c r="I2550" s="22" t="s">
        <v>81</v>
      </c>
      <c r="J2550" s="22"/>
      <c r="K2550" s="22"/>
      <c r="L2550" s="22"/>
      <c r="M2550" s="23"/>
      <c r="N2550" s="23"/>
      <c r="O2550" s="24" t="s">
        <v>82</v>
      </c>
      <c r="P2550" s="23"/>
      <c r="Q2550" s="23"/>
      <c r="R2550" s="23"/>
      <c r="S2550" s="22"/>
      <c r="T2550" s="22" t="s">
        <v>83</v>
      </c>
      <c r="U2550" s="23"/>
      <c r="V2550" s="23"/>
      <c r="W2550" s="23"/>
      <c r="X2550" s="23"/>
      <c r="Y2550" s="24" t="s">
        <v>84</v>
      </c>
      <c r="Z2550" s="23"/>
      <c r="AA2550" s="23"/>
      <c r="AB2550" s="23"/>
      <c r="AC2550" s="24" t="s">
        <v>85</v>
      </c>
      <c r="AD2550" s="22"/>
      <c r="AE2550" s="22"/>
      <c r="AF2550" s="22"/>
      <c r="AG2550" s="22"/>
      <c r="AH2550" s="23"/>
      <c r="AI2550" s="24" t="s">
        <v>86</v>
      </c>
      <c r="AJ2550" s="23"/>
      <c r="AK2550" s="23"/>
      <c r="AL2550" s="22"/>
    </row>
    <row r="2551" spans="2:46" ht="18.649999999999999" customHeight="1" thickBot="1">
      <c r="B2551" s="11"/>
      <c r="D2551" s="217" t="s">
        <v>55</v>
      </c>
      <c r="E2551" s="218"/>
      <c r="F2551" s="219" t="s">
        <v>56</v>
      </c>
      <c r="G2551" s="220"/>
      <c r="H2551" s="204"/>
      <c r="I2551" s="217" t="s">
        <v>87</v>
      </c>
      <c r="J2551" s="218"/>
      <c r="K2551" s="219" t="s">
        <v>88</v>
      </c>
      <c r="L2551" s="220"/>
      <c r="M2551" s="23"/>
      <c r="N2551" s="213" t="s">
        <v>57</v>
      </c>
      <c r="O2551" s="214"/>
      <c r="P2551" s="215" t="s">
        <v>58</v>
      </c>
      <c r="Q2551" s="216"/>
      <c r="R2551" s="23"/>
      <c r="S2551" s="217" t="s">
        <v>59</v>
      </c>
      <c r="T2551" s="218"/>
      <c r="U2551" s="219" t="s">
        <v>60</v>
      </c>
      <c r="V2551" s="220"/>
      <c r="W2551" s="22"/>
      <c r="X2551" s="213" t="s">
        <v>61</v>
      </c>
      <c r="Y2551" s="214"/>
      <c r="Z2551" s="215" t="s">
        <v>62</v>
      </c>
      <c r="AA2551" s="216"/>
      <c r="AB2551" s="22"/>
      <c r="AC2551" s="217" t="s">
        <v>63</v>
      </c>
      <c r="AD2551" s="218"/>
      <c r="AE2551" s="219" t="s">
        <v>89</v>
      </c>
      <c r="AF2551" s="220"/>
      <c r="AG2551" s="22"/>
      <c r="AH2551" s="213" t="s">
        <v>64</v>
      </c>
      <c r="AI2551" s="214"/>
      <c r="AJ2551" s="215" t="s">
        <v>65</v>
      </c>
      <c r="AK2551" s="216"/>
      <c r="AL2551" s="22"/>
      <c r="AM2551" s="25" t="s">
        <v>2</v>
      </c>
      <c r="AO2551" s="132" t="s">
        <v>41</v>
      </c>
      <c r="AQ2551" s="32"/>
      <c r="AR2551" s="32"/>
      <c r="AS2551" s="32"/>
      <c r="AT2551" s="32"/>
    </row>
    <row r="2552" spans="2:46" ht="18.649999999999999" customHeight="1" thickTop="1" thickBot="1">
      <c r="B2552" s="36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9">
        <f t="shared" ref="L2552" si="11565">IF(0=(1-$J$9*$K$9*$B2552^2),10^14,$B2552*$K$9/(1-$J$9*$K$9*$B2552^2))</f>
        <v>-0.47863771184933368</v>
      </c>
      <c r="N2552" s="1">
        <f t="shared" ref="N2552" si="11566">D2552*I2552+F2552*I2555-E2552*J2552-G2552*J2555</f>
        <v>1</v>
      </c>
      <c r="O2552" s="9">
        <f t="shared" ref="O2552" si="11567">(D2552*J2552+E2552*I2552+F2552*J2555+G2552*I2555)</f>
        <v>0</v>
      </c>
      <c r="P2552" s="2">
        <f t="shared" ref="P2552" si="11568">D2552*K2552+F2552*K2555-E2552*L2552-G2552*L2555</f>
        <v>0</v>
      </c>
      <c r="Q2552" s="8">
        <f t="shared" ref="Q2552" si="11569">(D2552*L2552+E2552*K2552+F2552*L2555+G2552*K2555)</f>
        <v>-0.47863771184933368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11570">N2552*S2552+P2552*S2555-O2552*T2552-Q2552*T2555</f>
        <v>5.2253261295046434</v>
      </c>
      <c r="Y2552" s="9">
        <f t="shared" ref="Y2552" si="11571">(N2552*T2552+O2552*S2552+P2552*T2555+Q2552*S2555)</f>
        <v>0</v>
      </c>
      <c r="Z2552" s="2">
        <f t="shared" ref="Z2552" si="11572">N2552*U2552+P2552*U2555-O2552*V2552-Q2552*V2555</f>
        <v>0</v>
      </c>
      <c r="AA2552" s="8">
        <f t="shared" ref="AA2552" si="11573">(N2552*V2552+O2552*U2552+P2552*V2555+Q2552*U2555)</f>
        <v>-0.47863771184933368</v>
      </c>
      <c r="AB2552" s="22"/>
      <c r="AC2552" s="1">
        <v>1</v>
      </c>
      <c r="AD2552" s="9">
        <v>0</v>
      </c>
      <c r="AE2552" s="2">
        <v>0</v>
      </c>
      <c r="AF2552" s="9">
        <f t="shared" ref="AF2552" si="11574">$B2552*$AE$9</f>
        <v>5.918036999999992</v>
      </c>
      <c r="AH2552" s="1">
        <f t="shared" ref="AH2552" si="11575">X2552*AC2552+Z2552*AC2555-Y2552*AD2552-AA2552*AD2555</f>
        <v>5.2253261295046434</v>
      </c>
      <c r="AI2552" s="9">
        <f t="shared" ref="AI2552" si="11576">(X2552*AD2552+Y2552*AC2552+Z2552*AD2555+AA2552*AC2555)</f>
        <v>0</v>
      </c>
      <c r="AJ2552" s="2">
        <f t="shared" ref="AJ2552" si="11577">X2552*AE2552+Z2552*AE2555-Y2552*AF2552-AA2552*AF2555</f>
        <v>0</v>
      </c>
      <c r="AK2552" s="8">
        <f t="shared" ref="AK2552" si="11578">(X2552*AF2552+Y2552*AE2552+Z2552*AF2555+AA2552*AE2555)</f>
        <v>30.445035659625894</v>
      </c>
      <c r="AM2552" s="26">
        <f t="shared" ref="AM2552" si="11579">20*LOG((2*$AH$9)/(($AH$9*AH2552+AJ2552+$AH$9*AH2555+AJ2555)^2+($AH$9*AI2552+AK2552+$AH$9*AI2555+AK2555)^2)^0.5)</f>
        <v>-39.201336302416067</v>
      </c>
      <c r="AO2552" s="133">
        <f t="shared" ref="AO2552" si="11580">((AI2552^2+AJ2552^2+AK2552^2+AL2552^2)/(AI2555^2+AJ2555^2+AK2555^2+AL2555^2))^0.5</f>
        <v>0.16933627638230647</v>
      </c>
      <c r="AP2552" s="13"/>
      <c r="AQ2552" s="32"/>
      <c r="AR2552" s="32"/>
      <c r="AS2552" s="32"/>
      <c r="AT2552" s="32"/>
    </row>
    <row r="2553" spans="2:46" ht="18.649999999999999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O2553" s="134"/>
      <c r="AP2553" s="33"/>
      <c r="AQ2553" s="32"/>
      <c r="AR2553" s="32"/>
      <c r="AS2553" s="32"/>
      <c r="AT2553" s="32"/>
    </row>
    <row r="2554" spans="2:46" ht="18.649999999999999" customHeight="1" thickBot="1">
      <c r="D2554" s="209" t="s">
        <v>66</v>
      </c>
      <c r="E2554" s="210"/>
      <c r="F2554" s="211" t="s">
        <v>67</v>
      </c>
      <c r="G2554" s="212"/>
      <c r="H2554" s="204"/>
      <c r="I2554" s="209" t="s">
        <v>68</v>
      </c>
      <c r="J2554" s="210"/>
      <c r="K2554" s="211" t="s">
        <v>69</v>
      </c>
      <c r="L2554" s="212"/>
      <c r="N2554" s="213" t="s">
        <v>70</v>
      </c>
      <c r="O2554" s="214"/>
      <c r="P2554" s="215" t="s">
        <v>71</v>
      </c>
      <c r="Q2554" s="216"/>
      <c r="S2554" s="209" t="s">
        <v>72</v>
      </c>
      <c r="T2554" s="210"/>
      <c r="U2554" s="211" t="s">
        <v>73</v>
      </c>
      <c r="V2554" s="212"/>
      <c r="W2554" s="22"/>
      <c r="X2554" s="213" t="s">
        <v>74</v>
      </c>
      <c r="Y2554" s="214"/>
      <c r="Z2554" s="215" t="s">
        <v>75</v>
      </c>
      <c r="AA2554" s="216"/>
      <c r="AB2554" s="22"/>
      <c r="AC2554" s="209" t="s">
        <v>76</v>
      </c>
      <c r="AD2554" s="210"/>
      <c r="AE2554" s="211" t="s">
        <v>77</v>
      </c>
      <c r="AF2554" s="212"/>
      <c r="AG2554" s="22"/>
      <c r="AH2554" s="213" t="s">
        <v>78</v>
      </c>
      <c r="AI2554" s="214"/>
      <c r="AJ2554" s="215" t="s">
        <v>79</v>
      </c>
      <c r="AK2554" s="216"/>
      <c r="AL2554" s="22"/>
      <c r="AM2554" s="44" t="s">
        <v>6</v>
      </c>
      <c r="AO2554" s="135" t="s">
        <v>42</v>
      </c>
      <c r="AP2554" s="33"/>
      <c r="AQ2554" s="32"/>
      <c r="AR2554" s="32"/>
      <c r="AS2554" s="32"/>
      <c r="AT2554" s="32"/>
    </row>
    <row r="2555" spans="2:46" ht="18.649999999999999" customHeight="1" thickTop="1" thickBot="1">
      <c r="D2555" s="1">
        <v>0</v>
      </c>
      <c r="E2555" s="8">
        <f t="shared" ref="E2555" si="11581">$E$9*$B2552</f>
        <v>4.1369829999999945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11582">D2555*I2552+F2555*I2555-E2555*J2552-G2555*J2555</f>
        <v>0</v>
      </c>
      <c r="O2555" s="9">
        <f t="shared" ref="O2555" si="11583">(D2555*J2552+E2555*I2552+F2555*J2555+G2555*I2555)</f>
        <v>4.1369829999999945</v>
      </c>
      <c r="P2555" s="2">
        <f t="shared" ref="P2555" si="11584">D2555*K2552+F2555*K2555-E2555*L2552-G2555*L2555</f>
        <v>2.9801160770795896</v>
      </c>
      <c r="Q2555" s="8">
        <f t="shared" ref="Q2555" si="11585">(D2555*L2552+E2555*K2552+F2555*L2555+G2555*K2555)</f>
        <v>0</v>
      </c>
      <c r="S2555" s="1">
        <v>0</v>
      </c>
      <c r="T2555" s="8">
        <f t="shared" ref="T2555" si="11586">$T$9*$B2552</f>
        <v>8.8278169999999871</v>
      </c>
      <c r="U2555" s="2">
        <v>1</v>
      </c>
      <c r="V2555" s="8">
        <v>0</v>
      </c>
      <c r="X2555" s="1">
        <f t="shared" ref="X2555" si="11587">N2555*S2552+P2555*S2555-O2555*T2552-Q2555*T2555</f>
        <v>0</v>
      </c>
      <c r="Y2555" s="9">
        <f t="shared" ref="Y2555" si="11588">(N2555*T2552+O2555*S2552+P2555*T2555+Q2555*S2555)</f>
        <v>30.444902367216468</v>
      </c>
      <c r="Z2555" s="2">
        <f t="shared" ref="Z2555" si="11589">N2555*U2552+P2555*U2555-O2555*V2552-Q2555*V2555</f>
        <v>2.9801160770795896</v>
      </c>
      <c r="AA2555" s="8">
        <f t="shared" ref="AA2555" si="11590">(N2555*V2552+O2555*U2552+P2555*V2555+Q2555*U2555)</f>
        <v>0</v>
      </c>
      <c r="AB2555" s="22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11591">X2555*AC2552+Z2555*AC2555-Y2555*AD2552-AA2555*AD2555</f>
        <v>0</v>
      </c>
      <c r="AI2555" s="9">
        <f t="shared" ref="AI2555" si="11592">(X2555*AD2552+Y2555*AC2552+Z2555*AD2555+AA2555*AC2555)</f>
        <v>30.444902367216468</v>
      </c>
      <c r="AJ2555" s="2">
        <f t="shared" ref="AJ2555" si="11593">X2555*AE2552+Z2555*AE2555-Y2555*AF2552-AA2555*AF2555</f>
        <v>-177.1939425934948</v>
      </c>
      <c r="AK2555" s="8">
        <f t="shared" ref="AK2555" si="11594">(X2555*AF2552+Y2555*AE2552+Z2555*AF2555+AA2555*AE2555)</f>
        <v>0</v>
      </c>
      <c r="AM2555" s="45">
        <f t="shared" ref="AM2555" si="11595">(180/PI())*ATAN(-1*(($AH$9*AJ2552+AL2552+$AH$9*AJ2555+AL2555)/($AH$9*AI2552+AK2552+$AH$9*AI2555+AK2555)))</f>
        <v>71.035514732741689</v>
      </c>
      <c r="AO2555" s="206">
        <f t="shared" ref="AO2555" si="11596">20*LOG(((($AH$9*AH2552+AJ2552-$AH$9*AH2555-AJ2555)^2+($AH$9*AI2552+AK2552-$AH$9*AI2555-AK2555)^2)/(($AH$9*AH2552+AJ2552+$AH$9*AH2555+AJ2555)^2+($AH$9*AI2552+AK2552+$AH$9*AI2555+AK2555)^2))^0.5)</f>
        <v>-5.2200754609915223E-4</v>
      </c>
      <c r="AP2555" s="33"/>
      <c r="AQ2555" s="32"/>
      <c r="AR2555" s="32"/>
      <c r="AS2555" s="32"/>
      <c r="AT2555" s="32"/>
    </row>
    <row r="2556" spans="2:46" ht="18.649999999999999" customHeight="1">
      <c r="AO2556" s="33"/>
      <c r="AP2556" s="33"/>
    </row>
    <row r="2557" spans="2:46" ht="18.649999999999999" customHeight="1" thickBot="1">
      <c r="D2557" s="22" t="s">
        <v>80</v>
      </c>
      <c r="E2557" s="22"/>
      <c r="F2557" s="22"/>
      <c r="G2557" s="22"/>
      <c r="H2557" s="22"/>
      <c r="I2557" s="22" t="s">
        <v>81</v>
      </c>
      <c r="J2557" s="22"/>
      <c r="K2557" s="22"/>
      <c r="L2557" s="22"/>
      <c r="M2557" s="23"/>
      <c r="N2557" s="23"/>
      <c r="O2557" s="24" t="s">
        <v>82</v>
      </c>
      <c r="P2557" s="23"/>
      <c r="Q2557" s="23"/>
      <c r="R2557" s="23"/>
      <c r="S2557" s="22"/>
      <c r="T2557" s="22" t="s">
        <v>83</v>
      </c>
      <c r="U2557" s="23"/>
      <c r="V2557" s="23"/>
      <c r="W2557" s="23"/>
      <c r="X2557" s="23"/>
      <c r="Y2557" s="24" t="s">
        <v>84</v>
      </c>
      <c r="Z2557" s="23"/>
      <c r="AA2557" s="23"/>
      <c r="AB2557" s="23"/>
      <c r="AC2557" s="24" t="s">
        <v>85</v>
      </c>
      <c r="AD2557" s="22"/>
      <c r="AE2557" s="22"/>
      <c r="AF2557" s="22"/>
      <c r="AG2557" s="22"/>
      <c r="AH2557" s="23"/>
      <c r="AI2557" s="24" t="s">
        <v>86</v>
      </c>
      <c r="AJ2557" s="23"/>
      <c r="AK2557" s="23"/>
      <c r="AL2557" s="22"/>
    </row>
    <row r="2558" spans="2:46" ht="18.649999999999999" customHeight="1" thickBot="1">
      <c r="B2558" s="11"/>
      <c r="D2558" s="217" t="s">
        <v>55</v>
      </c>
      <c r="E2558" s="218"/>
      <c r="F2558" s="219" t="s">
        <v>56</v>
      </c>
      <c r="G2558" s="220"/>
      <c r="H2558" s="204"/>
      <c r="I2558" s="217" t="s">
        <v>87</v>
      </c>
      <c r="J2558" s="218"/>
      <c r="K2558" s="219" t="s">
        <v>88</v>
      </c>
      <c r="L2558" s="220"/>
      <c r="M2558" s="23"/>
      <c r="N2558" s="213" t="s">
        <v>57</v>
      </c>
      <c r="O2558" s="214"/>
      <c r="P2558" s="215" t="s">
        <v>58</v>
      </c>
      <c r="Q2558" s="216"/>
      <c r="R2558" s="23"/>
      <c r="S2558" s="217" t="s">
        <v>59</v>
      </c>
      <c r="T2558" s="218"/>
      <c r="U2558" s="219" t="s">
        <v>60</v>
      </c>
      <c r="V2558" s="220"/>
      <c r="W2558" s="22"/>
      <c r="X2558" s="213" t="s">
        <v>61</v>
      </c>
      <c r="Y2558" s="214"/>
      <c r="Z2558" s="215" t="s">
        <v>62</v>
      </c>
      <c r="AA2558" s="216"/>
      <c r="AB2558" s="22"/>
      <c r="AC2558" s="217" t="s">
        <v>63</v>
      </c>
      <c r="AD2558" s="218"/>
      <c r="AE2558" s="219" t="s">
        <v>89</v>
      </c>
      <c r="AF2558" s="220"/>
      <c r="AG2558" s="22"/>
      <c r="AH2558" s="213" t="s">
        <v>64</v>
      </c>
      <c r="AI2558" s="214"/>
      <c r="AJ2558" s="215" t="s">
        <v>65</v>
      </c>
      <c r="AK2558" s="216"/>
      <c r="AL2558" s="22"/>
      <c r="AM2558" s="25" t="s">
        <v>2</v>
      </c>
      <c r="AO2558" s="132" t="s">
        <v>41</v>
      </c>
      <c r="AQ2558" s="32"/>
      <c r="AR2558" s="32"/>
      <c r="AS2558" s="32"/>
      <c r="AT2558" s="32"/>
    </row>
    <row r="2559" spans="2:46" ht="18.649999999999999" customHeight="1" thickTop="1" thickBot="1">
      <c r="B2559" s="36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9">
        <f t="shared" ref="L2559" si="11597">IF(0=(1-$J$9*$K$9*$B2559^2),10^14,$B2559*$K$9/(1-$J$9*$K$9*$B2559^2))</f>
        <v>-0.47715309830126174</v>
      </c>
      <c r="N2559" s="1">
        <f t="shared" ref="N2559" si="11598">D2559*I2559+F2559*I2562-E2559*J2559-G2559*J2562</f>
        <v>1</v>
      </c>
      <c r="O2559" s="9">
        <f t="shared" ref="O2559" si="11599">(D2559*J2559+E2559*I2559+F2559*J2562+G2559*I2562)</f>
        <v>0</v>
      </c>
      <c r="P2559" s="2">
        <f t="shared" ref="P2559" si="11600">D2559*K2559+F2559*K2562-E2559*L2559-G2559*L2562</f>
        <v>0</v>
      </c>
      <c r="Q2559" s="8">
        <f t="shared" ref="Q2559" si="11601">(D2559*L2559+E2559*K2559+F2559*L2562+G2559*K2562)</f>
        <v>-0.47715309830126174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11602">N2559*S2559+P2559*S2562-O2559*T2559-Q2559*T2562</f>
        <v>5.2237605621914378</v>
      </c>
      <c r="Y2559" s="9">
        <f t="shared" ref="Y2559" si="11603">(N2559*T2559+O2559*S2559+P2559*T2562+Q2559*S2562)</f>
        <v>0</v>
      </c>
      <c r="Z2559" s="2">
        <f t="shared" ref="Z2559" si="11604">N2559*U2559+P2559*U2562-O2559*V2559-Q2559*V2562</f>
        <v>0</v>
      </c>
      <c r="AA2559" s="8">
        <f t="shared" ref="AA2559" si="11605">(N2559*V2559+O2559*U2559+P2559*V2562+Q2559*U2562)</f>
        <v>-0.47715309830126174</v>
      </c>
      <c r="AB2559" s="22"/>
      <c r="AC2559" s="1">
        <v>1</v>
      </c>
      <c r="AD2559" s="9">
        <v>0</v>
      </c>
      <c r="AE2559" s="2">
        <v>0</v>
      </c>
      <c r="AF2559" s="9">
        <f t="shared" ref="AF2559" si="11606">$B2559*$AE$9</f>
        <v>5.9342507999999921</v>
      </c>
      <c r="AH2559" s="1">
        <f t="shared" ref="AH2559" si="11607">X2559*AC2559+Z2559*AC2562-Y2559*AD2559-AA2559*AD2562</f>
        <v>5.2237605621914378</v>
      </c>
      <c r="AI2559" s="9">
        <f t="shared" ref="AI2559" si="11608">(X2559*AD2559+Y2559*AC2559+Z2559*AD2562+AA2559*AC2562)</f>
        <v>0</v>
      </c>
      <c r="AJ2559" s="2">
        <f t="shared" ref="AJ2559" si="11609">X2559*AE2559+Z2559*AE2562-Y2559*AF2559-AA2559*AF2562</f>
        <v>0</v>
      </c>
      <c r="AK2559" s="8">
        <f t="shared" ref="AK2559" si="11610">(X2559*AF2559+Y2559*AE2559+Z2559*AF2562+AA2559*AE2562)</f>
        <v>30.521952196891686</v>
      </c>
      <c r="AM2559" s="26">
        <f t="shared" ref="AM2559" si="11611">20*LOG((2*$AH$9)/(($AH$9*AH2559+AJ2559+$AH$9*AH2562+AJ2562)^2+($AH$9*AI2559+AK2559+$AH$9*AI2562+AK2562)^2)^0.5)</f>
        <v>-39.246411566191171</v>
      </c>
      <c r="AO2559" s="133">
        <f t="shared" ref="AO2559" si="11612">((AI2559^2+AJ2559^2+AK2559^2+AL2559^2)/(AI2562^2+AJ2562^2+AK2562^2+AL2562^2))^0.5</f>
        <v>0.16887167432728256</v>
      </c>
      <c r="AP2559" s="13"/>
      <c r="AQ2559" s="32"/>
      <c r="AR2559" s="32"/>
      <c r="AS2559" s="32"/>
      <c r="AT2559" s="32"/>
    </row>
    <row r="2560" spans="2:46" ht="18.649999999999999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O2560" s="134"/>
      <c r="AP2560" s="33"/>
      <c r="AQ2560" s="32"/>
      <c r="AR2560" s="32"/>
      <c r="AS2560" s="32"/>
      <c r="AT2560" s="32"/>
    </row>
    <row r="2561" spans="2:46" ht="18.649999999999999" customHeight="1" thickBot="1">
      <c r="D2561" s="209" t="s">
        <v>66</v>
      </c>
      <c r="E2561" s="210"/>
      <c r="F2561" s="211" t="s">
        <v>67</v>
      </c>
      <c r="G2561" s="212"/>
      <c r="H2561" s="204"/>
      <c r="I2561" s="209" t="s">
        <v>68</v>
      </c>
      <c r="J2561" s="210"/>
      <c r="K2561" s="211" t="s">
        <v>69</v>
      </c>
      <c r="L2561" s="212"/>
      <c r="N2561" s="213" t="s">
        <v>70</v>
      </c>
      <c r="O2561" s="214"/>
      <c r="P2561" s="215" t="s">
        <v>71</v>
      </c>
      <c r="Q2561" s="216"/>
      <c r="S2561" s="209" t="s">
        <v>72</v>
      </c>
      <c r="T2561" s="210"/>
      <c r="U2561" s="211" t="s">
        <v>73</v>
      </c>
      <c r="V2561" s="212"/>
      <c r="W2561" s="22"/>
      <c r="X2561" s="213" t="s">
        <v>74</v>
      </c>
      <c r="Y2561" s="214"/>
      <c r="Z2561" s="215" t="s">
        <v>75</v>
      </c>
      <c r="AA2561" s="216"/>
      <c r="AB2561" s="22"/>
      <c r="AC2561" s="209" t="s">
        <v>76</v>
      </c>
      <c r="AD2561" s="210"/>
      <c r="AE2561" s="211" t="s">
        <v>77</v>
      </c>
      <c r="AF2561" s="212"/>
      <c r="AG2561" s="22"/>
      <c r="AH2561" s="213" t="s">
        <v>78</v>
      </c>
      <c r="AI2561" s="214"/>
      <c r="AJ2561" s="215" t="s">
        <v>79</v>
      </c>
      <c r="AK2561" s="216"/>
      <c r="AL2561" s="22"/>
      <c r="AM2561" s="44" t="s">
        <v>6</v>
      </c>
      <c r="AO2561" s="135" t="s">
        <v>42</v>
      </c>
      <c r="AP2561" s="33"/>
      <c r="AQ2561" s="32"/>
      <c r="AR2561" s="32"/>
      <c r="AS2561" s="32"/>
      <c r="AT2561" s="32"/>
    </row>
    <row r="2562" spans="2:46" ht="18.649999999999999" customHeight="1" thickTop="1" thickBot="1">
      <c r="D2562" s="1">
        <v>0</v>
      </c>
      <c r="E2562" s="8">
        <f t="shared" ref="E2562" si="11613">$E$9*$B2559</f>
        <v>4.1483171999999948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11614">D2562*I2559+F2562*I2562-E2562*J2559-G2562*J2562</f>
        <v>0</v>
      </c>
      <c r="O2562" s="9">
        <f t="shared" ref="O2562" si="11615">(D2562*J2559+E2562*I2559+F2562*J2562+G2562*I2562)</f>
        <v>4.1483171999999948</v>
      </c>
      <c r="P2562" s="2">
        <f t="shared" ref="P2562" si="11616">D2562*K2559+F2562*K2562-E2562*L2559-G2562*L2562</f>
        <v>2.9793824047164126</v>
      </c>
      <c r="Q2562" s="8">
        <f t="shared" ref="Q2562" si="11617">(D2562*L2559+E2562*K2559+F2562*L2562+G2562*K2562)</f>
        <v>0</v>
      </c>
      <c r="S2562" s="1">
        <v>0</v>
      </c>
      <c r="T2562" s="8">
        <f t="shared" ref="T2562" si="11618">$T$9*$B2559</f>
        <v>8.8520027999999868</v>
      </c>
      <c r="U2562" s="2">
        <v>1</v>
      </c>
      <c r="V2562" s="8">
        <v>0</v>
      </c>
      <c r="X2562" s="1">
        <f t="shared" ref="X2562" si="11619">N2562*S2559+P2562*S2562-O2562*T2559-Q2562*T2562</f>
        <v>0</v>
      </c>
      <c r="Y2562" s="9">
        <f t="shared" ref="Y2562" si="11620">(N2562*T2559+O2562*S2559+P2562*T2562+Q2562*S2562)</f>
        <v>30.521818588820373</v>
      </c>
      <c r="Z2562" s="2">
        <f t="shared" ref="Z2562" si="11621">N2562*U2559+P2562*U2562-O2562*V2559-Q2562*V2562</f>
        <v>2.9793824047164126</v>
      </c>
      <c r="AA2562" s="8">
        <f t="shared" ref="AA2562" si="11622">(N2562*V2559+O2562*U2559+P2562*V2562+Q2562*U2562)</f>
        <v>0</v>
      </c>
      <c r="AB2562" s="22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11623">X2562*AC2559+Z2562*AC2562-Y2562*AD2559-AA2562*AD2562</f>
        <v>0</v>
      </c>
      <c r="AI2562" s="9">
        <f t="shared" ref="AI2562" si="11624">(X2562*AD2559+Y2562*AC2559+Z2562*AD2562+AA2562*AC2562)</f>
        <v>30.521818588820373</v>
      </c>
      <c r="AJ2562" s="2">
        <f t="shared" ref="AJ2562" si="11625">X2562*AE2559+Z2562*AE2562-Y2562*AF2559-AA2562*AF2562</f>
        <v>-178.14474397344551</v>
      </c>
      <c r="AK2562" s="8">
        <f t="shared" ref="AK2562" si="11626">(X2562*AF2559+Y2562*AE2559+Z2562*AF2562+AA2562*AE2562)</f>
        <v>0</v>
      </c>
      <c r="AM2562" s="45">
        <f t="shared" ref="AM2562" si="11627">(180/PI())*ATAN(-1*(($AH$9*AJ2559+AL2559+$AH$9*AJ2562+AL2562)/($AH$9*AI2559+AK2559+$AH$9*AI2562+AK2562)))</f>
        <v>71.085264109918825</v>
      </c>
      <c r="AO2562" s="206">
        <f t="shared" ref="AO2562" si="11628">20*LOG(((($AH$9*AH2559+AJ2559-$AH$9*AH2562-AJ2562)^2+($AH$9*AI2559+AK2559-$AH$9*AI2562-AK2562)^2)/(($AH$9*AH2559+AJ2559+$AH$9*AH2562+AJ2562)^2+($AH$9*AI2559+AK2559+$AH$9*AI2562+AK2562)^2))^0.5)</f>
        <v>-5.1661734753715393E-4</v>
      </c>
      <c r="AP2562" s="33"/>
      <c r="AQ2562" s="32"/>
      <c r="AR2562" s="32"/>
      <c r="AS2562" s="32"/>
      <c r="AT2562" s="32"/>
    </row>
    <row r="2563" spans="2:46" ht="18.649999999999999" customHeight="1">
      <c r="AO2563" s="33"/>
      <c r="AP2563" s="33"/>
    </row>
    <row r="2564" spans="2:46" ht="18.649999999999999" customHeight="1" thickBot="1">
      <c r="D2564" s="22" t="s">
        <v>80</v>
      </c>
      <c r="E2564" s="22"/>
      <c r="F2564" s="22"/>
      <c r="G2564" s="22"/>
      <c r="H2564" s="22"/>
      <c r="I2564" s="22" t="s">
        <v>81</v>
      </c>
      <c r="J2564" s="22"/>
      <c r="K2564" s="22"/>
      <c r="L2564" s="22"/>
      <c r="M2564" s="23"/>
      <c r="N2564" s="23"/>
      <c r="O2564" s="24" t="s">
        <v>82</v>
      </c>
      <c r="P2564" s="23"/>
      <c r="Q2564" s="23"/>
      <c r="R2564" s="23"/>
      <c r="S2564" s="22"/>
      <c r="T2564" s="22" t="s">
        <v>83</v>
      </c>
      <c r="U2564" s="23"/>
      <c r="V2564" s="23"/>
      <c r="W2564" s="23"/>
      <c r="X2564" s="23"/>
      <c r="Y2564" s="24" t="s">
        <v>84</v>
      </c>
      <c r="Z2564" s="23"/>
      <c r="AA2564" s="23"/>
      <c r="AB2564" s="23"/>
      <c r="AC2564" s="24" t="s">
        <v>85</v>
      </c>
      <c r="AD2564" s="22"/>
      <c r="AE2564" s="22"/>
      <c r="AF2564" s="22"/>
      <c r="AG2564" s="22"/>
      <c r="AH2564" s="23"/>
      <c r="AI2564" s="24" t="s">
        <v>86</v>
      </c>
      <c r="AJ2564" s="23"/>
      <c r="AK2564" s="23"/>
      <c r="AL2564" s="22"/>
    </row>
    <row r="2565" spans="2:46" ht="18.649999999999999" customHeight="1" thickBot="1">
      <c r="B2565" s="11"/>
      <c r="D2565" s="217" t="s">
        <v>55</v>
      </c>
      <c r="E2565" s="218"/>
      <c r="F2565" s="219" t="s">
        <v>56</v>
      </c>
      <c r="G2565" s="220"/>
      <c r="H2565" s="204"/>
      <c r="I2565" s="217" t="s">
        <v>87</v>
      </c>
      <c r="J2565" s="218"/>
      <c r="K2565" s="219" t="s">
        <v>88</v>
      </c>
      <c r="L2565" s="220"/>
      <c r="M2565" s="23"/>
      <c r="N2565" s="213" t="s">
        <v>57</v>
      </c>
      <c r="O2565" s="214"/>
      <c r="P2565" s="215" t="s">
        <v>58</v>
      </c>
      <c r="Q2565" s="216"/>
      <c r="R2565" s="23"/>
      <c r="S2565" s="217" t="s">
        <v>59</v>
      </c>
      <c r="T2565" s="218"/>
      <c r="U2565" s="219" t="s">
        <v>60</v>
      </c>
      <c r="V2565" s="220"/>
      <c r="W2565" s="22"/>
      <c r="X2565" s="213" t="s">
        <v>61</v>
      </c>
      <c r="Y2565" s="214"/>
      <c r="Z2565" s="215" t="s">
        <v>62</v>
      </c>
      <c r="AA2565" s="216"/>
      <c r="AB2565" s="22"/>
      <c r="AC2565" s="217" t="s">
        <v>63</v>
      </c>
      <c r="AD2565" s="218"/>
      <c r="AE2565" s="219" t="s">
        <v>89</v>
      </c>
      <c r="AF2565" s="220"/>
      <c r="AG2565" s="22"/>
      <c r="AH2565" s="213" t="s">
        <v>64</v>
      </c>
      <c r="AI2565" s="214"/>
      <c r="AJ2565" s="215" t="s">
        <v>65</v>
      </c>
      <c r="AK2565" s="216"/>
      <c r="AL2565" s="22"/>
      <c r="AM2565" s="25" t="s">
        <v>2</v>
      </c>
      <c r="AO2565" s="132" t="s">
        <v>41</v>
      </c>
      <c r="AQ2565" s="32"/>
      <c r="AR2565" s="32"/>
      <c r="AS2565" s="32"/>
      <c r="AT2565" s="32"/>
    </row>
    <row r="2566" spans="2:46" ht="18.649999999999999" customHeight="1" thickTop="1" thickBot="1">
      <c r="B2566" s="36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9">
        <f t="shared" ref="L2566" si="11629">IF(0=(1-$J$9*$K$9*$B2566^2),10^14,$B2566*$K$9/(1-$J$9*$K$9*$B2566^2))</f>
        <v>-0.4756781441695962</v>
      </c>
      <c r="N2566" s="1">
        <f t="shared" ref="N2566" si="11630">D2566*I2566+F2566*I2569-E2566*J2566-G2566*J2569</f>
        <v>1</v>
      </c>
      <c r="O2566" s="9">
        <f t="shared" ref="O2566" si="11631">(D2566*J2566+E2566*I2566+F2566*J2569+G2566*I2569)</f>
        <v>0</v>
      </c>
      <c r="P2566" s="2">
        <f t="shared" ref="P2566" si="11632">D2566*K2566+F2566*K2569-E2566*L2566-G2566*L2569</f>
        <v>0</v>
      </c>
      <c r="Q2566" s="8">
        <f t="shared" ref="Q2566" si="11633">(D2566*L2566+E2566*K2566+F2566*L2569+G2566*K2569)</f>
        <v>-0.4756781441695962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11634">N2566*S2566+P2566*S2569-O2566*T2566-Q2566*T2569</f>
        <v>5.2222089205473203</v>
      </c>
      <c r="Y2566" s="9">
        <f t="shared" ref="Y2566" si="11635">(N2566*T2566+O2566*S2566+P2566*T2569+Q2566*S2569)</f>
        <v>0</v>
      </c>
      <c r="Z2566" s="2">
        <f t="shared" ref="Z2566" si="11636">N2566*U2566+P2566*U2569-O2566*V2566-Q2566*V2569</f>
        <v>0</v>
      </c>
      <c r="AA2566" s="8">
        <f t="shared" ref="AA2566" si="11637">(N2566*V2566+O2566*U2566+P2566*V2569+Q2566*U2569)</f>
        <v>-0.4756781441695962</v>
      </c>
      <c r="AB2566" s="22"/>
      <c r="AC2566" s="1">
        <v>1</v>
      </c>
      <c r="AD2566" s="9">
        <v>0</v>
      </c>
      <c r="AE2566" s="2">
        <v>0</v>
      </c>
      <c r="AF2566" s="9">
        <f t="shared" ref="AF2566" si="11638">$B2566*$AE$9</f>
        <v>5.9504645999999921</v>
      </c>
      <c r="AH2566" s="1">
        <f t="shared" ref="AH2566" si="11639">X2566*AC2566+Z2566*AC2569-Y2566*AD2566-AA2566*AD2569</f>
        <v>5.2222089205473203</v>
      </c>
      <c r="AI2566" s="9">
        <f t="shared" ref="AI2566" si="11640">(X2566*AD2566+Y2566*AC2566+Z2566*AD2569+AA2566*AC2569)</f>
        <v>0</v>
      </c>
      <c r="AJ2566" s="2">
        <f t="shared" ref="AJ2566" si="11641">X2566*AE2566+Z2566*AE2569-Y2566*AF2566-AA2566*AF2569</f>
        <v>0</v>
      </c>
      <c r="AK2566" s="8">
        <f t="shared" ref="AK2566" si="11642">(X2566*AF2566+Y2566*AE2566+Z2566*AF2569+AA2566*AE2569)</f>
        <v>30.598891171351404</v>
      </c>
      <c r="AM2566" s="26">
        <f t="shared" ref="AM2566" si="11643">20*LOG((2*$AH$9)/(($AH$9*AH2566+AJ2566+$AH$9*AH2569+AJ2569)^2+($AH$9*AI2566+AK2566+$AH$9*AI2569+AK2569)^2)^0.5)</f>
        <v>-39.291378310655233</v>
      </c>
      <c r="AO2566" s="133">
        <f t="shared" ref="AO2566" si="11644">((AI2566^2+AJ2566^2+AK2566^2+AL2566^2)/(AI2569^2+AJ2569^2+AK2569^2+AL2569^2))^0.5</f>
        <v>0.1684096196222547</v>
      </c>
      <c r="AP2566" s="13"/>
      <c r="AQ2566" s="32"/>
      <c r="AR2566" s="32"/>
      <c r="AS2566" s="32"/>
      <c r="AT2566" s="32"/>
    </row>
    <row r="2567" spans="2:46" ht="18.649999999999999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O2567" s="134"/>
      <c r="AP2567" s="33"/>
      <c r="AQ2567" s="32"/>
      <c r="AR2567" s="32"/>
      <c r="AS2567" s="32"/>
      <c r="AT2567" s="32"/>
    </row>
    <row r="2568" spans="2:46" ht="18.649999999999999" customHeight="1" thickBot="1">
      <c r="D2568" s="209" t="s">
        <v>66</v>
      </c>
      <c r="E2568" s="210"/>
      <c r="F2568" s="211" t="s">
        <v>67</v>
      </c>
      <c r="G2568" s="212"/>
      <c r="H2568" s="204"/>
      <c r="I2568" s="209" t="s">
        <v>68</v>
      </c>
      <c r="J2568" s="210"/>
      <c r="K2568" s="211" t="s">
        <v>69</v>
      </c>
      <c r="L2568" s="212"/>
      <c r="N2568" s="213" t="s">
        <v>70</v>
      </c>
      <c r="O2568" s="214"/>
      <c r="P2568" s="215" t="s">
        <v>71</v>
      </c>
      <c r="Q2568" s="216"/>
      <c r="S2568" s="209" t="s">
        <v>72</v>
      </c>
      <c r="T2568" s="210"/>
      <c r="U2568" s="211" t="s">
        <v>73</v>
      </c>
      <c r="V2568" s="212"/>
      <c r="W2568" s="22"/>
      <c r="X2568" s="213" t="s">
        <v>74</v>
      </c>
      <c r="Y2568" s="214"/>
      <c r="Z2568" s="215" t="s">
        <v>75</v>
      </c>
      <c r="AA2568" s="216"/>
      <c r="AB2568" s="22"/>
      <c r="AC2568" s="209" t="s">
        <v>76</v>
      </c>
      <c r="AD2568" s="210"/>
      <c r="AE2568" s="211" t="s">
        <v>77</v>
      </c>
      <c r="AF2568" s="212"/>
      <c r="AG2568" s="22"/>
      <c r="AH2568" s="213" t="s">
        <v>78</v>
      </c>
      <c r="AI2568" s="214"/>
      <c r="AJ2568" s="215" t="s">
        <v>79</v>
      </c>
      <c r="AK2568" s="216"/>
      <c r="AL2568" s="22"/>
      <c r="AM2568" s="44" t="s">
        <v>6</v>
      </c>
      <c r="AO2568" s="135" t="s">
        <v>42</v>
      </c>
      <c r="AP2568" s="33"/>
      <c r="AQ2568" s="32"/>
      <c r="AR2568" s="32"/>
      <c r="AS2568" s="32"/>
      <c r="AT2568" s="32"/>
    </row>
    <row r="2569" spans="2:46" ht="18.649999999999999" customHeight="1" thickTop="1" thickBot="1">
      <c r="D2569" s="1">
        <v>0</v>
      </c>
      <c r="E2569" s="8">
        <f t="shared" ref="E2569" si="11645">$E$9*$B2566</f>
        <v>4.1596513999999951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11646">D2569*I2566+F2569*I2569-E2569*J2566-G2569*J2569</f>
        <v>0</v>
      </c>
      <c r="O2569" s="9">
        <f t="shared" ref="O2569" si="11647">(D2569*J2566+E2569*I2566+F2569*J2569+G2569*I2569)</f>
        <v>4.1596513999999951</v>
      </c>
      <c r="P2569" s="2">
        <f t="shared" ref="P2569" si="11648">D2569*K2566+F2569*K2569-E2569*L2566-G2569*L2569</f>
        <v>2.9786552583444603</v>
      </c>
      <c r="Q2569" s="8">
        <f t="shared" ref="Q2569" si="11649">(D2569*L2566+E2569*K2566+F2569*L2569+G2569*K2569)</f>
        <v>0</v>
      </c>
      <c r="S2569" s="1">
        <v>0</v>
      </c>
      <c r="T2569" s="8">
        <f t="shared" ref="T2569" si="11650">$T$9*$B2566</f>
        <v>8.8761885999999883</v>
      </c>
      <c r="U2569" s="2">
        <v>1</v>
      </c>
      <c r="V2569" s="8">
        <v>0</v>
      </c>
      <c r="X2569" s="1">
        <f t="shared" ref="X2569" si="11651">N2569*S2566+P2569*S2569-O2569*T2566-Q2569*T2569</f>
        <v>0</v>
      </c>
      <c r="Y2569" s="9">
        <f t="shared" ref="Y2569" si="11652">(N2569*T2566+O2569*S2566+P2569*T2569+Q2569*S2569)</f>
        <v>30.598757247447114</v>
      </c>
      <c r="Z2569" s="2">
        <f t="shared" ref="Z2569" si="11653">N2569*U2566+P2569*U2569-O2569*V2566-Q2569*V2569</f>
        <v>2.9786552583444603</v>
      </c>
      <c r="AA2569" s="8">
        <f t="shared" ref="AA2569" si="11654">(N2569*V2566+O2569*U2566+P2569*V2569+Q2569*U2569)</f>
        <v>0</v>
      </c>
      <c r="AB2569" s="22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11655">X2569*AC2566+Z2569*AC2569-Y2569*AD2566-AA2569*AD2569</f>
        <v>0</v>
      </c>
      <c r="AI2569" s="9">
        <f t="shared" ref="AI2569" si="11656">(X2569*AD2566+Y2569*AC2566+Z2569*AD2569+AA2569*AC2569)</f>
        <v>30.598757247447114</v>
      </c>
      <c r="AJ2569" s="2">
        <f t="shared" ref="AJ2569" si="11657">X2569*AE2566+Z2569*AE2569-Y2569*AF2566-AA2569*AF2569</f>
        <v>-179.09816654658277</v>
      </c>
      <c r="AK2569" s="8">
        <f t="shared" ref="AK2569" si="11658">(X2569*AF2566+Y2569*AE2566+Z2569*AF2569+AA2569*AE2569)</f>
        <v>0</v>
      </c>
      <c r="AM2569" s="45">
        <f t="shared" ref="AM2569" si="11659">(180/PI())*ATAN(-1*(($AH$9*AJ2566+AL2566+$AH$9*AJ2569+AL2569)/($AH$9*AI2566+AK2566+$AH$9*AI2569+AK2569)))</f>
        <v>71.134758132986761</v>
      </c>
      <c r="AO2569" s="206">
        <f t="shared" ref="AO2569" si="11660">20*LOG(((($AH$9*AH2566+AJ2566-$AH$9*AH2569-AJ2569)^2+($AH$9*AI2566+AK2566-$AH$9*AI2569-AK2569)^2)/(($AH$9*AH2566+AJ2566+$AH$9*AH2569+AJ2569)^2+($AH$9*AI2566+AK2566+$AH$9*AI2569+AK2569)^2))^0.5)</f>
        <v>-5.1129558749679832E-4</v>
      </c>
      <c r="AP2569" s="33"/>
      <c r="AQ2569" s="32"/>
      <c r="AR2569" s="32"/>
      <c r="AS2569" s="32"/>
      <c r="AT2569" s="32"/>
    </row>
    <row r="2570" spans="2:46" ht="18.649999999999999" customHeight="1">
      <c r="AO2570" s="33"/>
      <c r="AP2570" s="33"/>
    </row>
    <row r="2571" spans="2:46" ht="18.649999999999999" customHeight="1" thickBot="1">
      <c r="D2571" s="22" t="s">
        <v>80</v>
      </c>
      <c r="E2571" s="22"/>
      <c r="F2571" s="22"/>
      <c r="G2571" s="22"/>
      <c r="H2571" s="22"/>
      <c r="I2571" s="22" t="s">
        <v>81</v>
      </c>
      <c r="J2571" s="22"/>
      <c r="K2571" s="22"/>
      <c r="L2571" s="22"/>
      <c r="M2571" s="23"/>
      <c r="N2571" s="23"/>
      <c r="O2571" s="24" t="s">
        <v>82</v>
      </c>
      <c r="P2571" s="23"/>
      <c r="Q2571" s="23"/>
      <c r="R2571" s="23"/>
      <c r="S2571" s="22"/>
      <c r="T2571" s="22" t="s">
        <v>83</v>
      </c>
      <c r="U2571" s="23"/>
      <c r="V2571" s="23"/>
      <c r="W2571" s="23"/>
      <c r="X2571" s="23"/>
      <c r="Y2571" s="24" t="s">
        <v>84</v>
      </c>
      <c r="Z2571" s="23"/>
      <c r="AA2571" s="23"/>
      <c r="AB2571" s="23"/>
      <c r="AC2571" s="24" t="s">
        <v>85</v>
      </c>
      <c r="AD2571" s="22"/>
      <c r="AE2571" s="22"/>
      <c r="AF2571" s="22"/>
      <c r="AG2571" s="22"/>
      <c r="AH2571" s="23"/>
      <c r="AI2571" s="24" t="s">
        <v>86</v>
      </c>
      <c r="AJ2571" s="23"/>
      <c r="AK2571" s="23"/>
      <c r="AL2571" s="22"/>
    </row>
    <row r="2572" spans="2:46" ht="18.649999999999999" customHeight="1" thickBot="1">
      <c r="B2572" s="11"/>
      <c r="D2572" s="217" t="s">
        <v>55</v>
      </c>
      <c r="E2572" s="218"/>
      <c r="F2572" s="219" t="s">
        <v>56</v>
      </c>
      <c r="G2572" s="220"/>
      <c r="H2572" s="204"/>
      <c r="I2572" s="217" t="s">
        <v>87</v>
      </c>
      <c r="J2572" s="218"/>
      <c r="K2572" s="219" t="s">
        <v>88</v>
      </c>
      <c r="L2572" s="220"/>
      <c r="M2572" s="23"/>
      <c r="N2572" s="213" t="s">
        <v>57</v>
      </c>
      <c r="O2572" s="214"/>
      <c r="P2572" s="215" t="s">
        <v>58</v>
      </c>
      <c r="Q2572" s="216"/>
      <c r="R2572" s="23"/>
      <c r="S2572" s="217" t="s">
        <v>59</v>
      </c>
      <c r="T2572" s="218"/>
      <c r="U2572" s="219" t="s">
        <v>60</v>
      </c>
      <c r="V2572" s="220"/>
      <c r="W2572" s="22"/>
      <c r="X2572" s="213" t="s">
        <v>61</v>
      </c>
      <c r="Y2572" s="214"/>
      <c r="Z2572" s="215" t="s">
        <v>62</v>
      </c>
      <c r="AA2572" s="216"/>
      <c r="AB2572" s="22"/>
      <c r="AC2572" s="217" t="s">
        <v>63</v>
      </c>
      <c r="AD2572" s="218"/>
      <c r="AE2572" s="219" t="s">
        <v>89</v>
      </c>
      <c r="AF2572" s="220"/>
      <c r="AG2572" s="22"/>
      <c r="AH2572" s="213" t="s">
        <v>64</v>
      </c>
      <c r="AI2572" s="214"/>
      <c r="AJ2572" s="215" t="s">
        <v>65</v>
      </c>
      <c r="AK2572" s="216"/>
      <c r="AL2572" s="22"/>
      <c r="AM2572" s="25" t="s">
        <v>2</v>
      </c>
      <c r="AO2572" s="132" t="s">
        <v>41</v>
      </c>
      <c r="AQ2572" s="32"/>
      <c r="AR2572" s="32"/>
      <c r="AS2572" s="32"/>
      <c r="AT2572" s="32"/>
    </row>
    <row r="2573" spans="2:46" ht="18.649999999999999" customHeight="1" thickTop="1" thickBot="1">
      <c r="B2573" s="36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9">
        <f t="shared" ref="L2573" si="11661">IF(0=(1-$J$9*$K$9*$B2573^2),10^14,$B2573*$K$9/(1-$J$9*$K$9*$B2573^2))</f>
        <v>-0.47421275184674822</v>
      </c>
      <c r="N2573" s="1">
        <f t="shared" ref="N2573" si="11662">D2573*I2573+F2573*I2576-E2573*J2573-G2573*J2576</f>
        <v>1</v>
      </c>
      <c r="O2573" s="9">
        <f t="shared" ref="O2573" si="11663">(D2573*J2573+E2573*I2573+F2573*J2576+G2573*I2576)</f>
        <v>0</v>
      </c>
      <c r="P2573" s="2">
        <f t="shared" ref="P2573" si="11664">D2573*K2573+F2573*K2576-E2573*L2573-G2573*L2576</f>
        <v>0</v>
      </c>
      <c r="Q2573" s="8">
        <f t="shared" ref="Q2573" si="11665">(D2573*L2573+E2573*K2573+F2573*L2576+G2573*K2576)</f>
        <v>-0.47421275184674822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11666">N2573*S2573+P2573*S2576-O2573*T2573-Q2573*T2576</f>
        <v>5.2206710366903453</v>
      </c>
      <c r="Y2573" s="9">
        <f t="shared" ref="Y2573" si="11667">(N2573*T2573+O2573*S2573+P2573*T2576+Q2573*S2576)</f>
        <v>0</v>
      </c>
      <c r="Z2573" s="2">
        <f t="shared" ref="Z2573" si="11668">N2573*U2573+P2573*U2576-O2573*V2573-Q2573*V2576</f>
        <v>0</v>
      </c>
      <c r="AA2573" s="8">
        <f t="shared" ref="AA2573" si="11669">(N2573*V2573+O2573*U2573+P2573*V2576+Q2573*U2576)</f>
        <v>-0.47421275184674822</v>
      </c>
      <c r="AB2573" s="22"/>
      <c r="AC2573" s="1">
        <v>1</v>
      </c>
      <c r="AD2573" s="9">
        <v>0</v>
      </c>
      <c r="AE2573" s="2">
        <v>0</v>
      </c>
      <c r="AF2573" s="9">
        <f t="shared" ref="AF2573" si="11670">$B2573*$AE$9</f>
        <v>5.9666783999999922</v>
      </c>
      <c r="AH2573" s="1">
        <f t="shared" ref="AH2573" si="11671">X2573*AC2573+Z2573*AC2576-Y2573*AD2573-AA2573*AD2576</f>
        <v>5.2206710366903453</v>
      </c>
      <c r="AI2573" s="9">
        <f t="shared" ref="AI2573" si="11672">(X2573*AD2573+Y2573*AC2573+Z2573*AD2576+AA2573*AC2576)</f>
        <v>0</v>
      </c>
      <c r="AJ2573" s="2">
        <f t="shared" ref="AJ2573" si="11673">X2573*AE2573+Z2573*AE2576-Y2573*AF2573-AA2573*AF2576</f>
        <v>0</v>
      </c>
      <c r="AK2573" s="8">
        <f t="shared" ref="AK2573" si="11674">(X2573*AF2573+Y2573*AE2573+Z2573*AF2576+AA2573*AE2576)</f>
        <v>30.675852356279101</v>
      </c>
      <c r="AM2573" s="26">
        <f t="shared" ref="AM2573" si="11675">20*LOG((2*$AH$9)/(($AH$9*AH2573+AJ2573+$AH$9*AH2576+AJ2576)^2+($AH$9*AI2573+AK2573+$AH$9*AI2576+AK2576)^2)^0.5)</f>
        <v>-39.336236995714749</v>
      </c>
      <c r="AO2573" s="133">
        <f t="shared" ref="AO2573" si="11676">((AI2573^2+AJ2573^2+AK2573^2+AL2573^2)/(AI2576^2+AJ2576^2+AK2576^2+AL2576^2))^0.5</f>
        <v>0.16795009133719893</v>
      </c>
      <c r="AP2573" s="13"/>
      <c r="AQ2573" s="32"/>
      <c r="AR2573" s="32"/>
      <c r="AS2573" s="32"/>
      <c r="AT2573" s="32"/>
    </row>
    <row r="2574" spans="2:46" ht="18.649999999999999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O2574" s="134"/>
      <c r="AP2574" s="33"/>
      <c r="AQ2574" s="32"/>
      <c r="AR2574" s="32"/>
      <c r="AS2574" s="32"/>
      <c r="AT2574" s="32"/>
    </row>
    <row r="2575" spans="2:46" ht="18.649999999999999" customHeight="1" thickBot="1">
      <c r="D2575" s="209" t="s">
        <v>66</v>
      </c>
      <c r="E2575" s="210"/>
      <c r="F2575" s="211" t="s">
        <v>67</v>
      </c>
      <c r="G2575" s="212"/>
      <c r="H2575" s="204"/>
      <c r="I2575" s="209" t="s">
        <v>68</v>
      </c>
      <c r="J2575" s="210"/>
      <c r="K2575" s="211" t="s">
        <v>69</v>
      </c>
      <c r="L2575" s="212"/>
      <c r="N2575" s="213" t="s">
        <v>70</v>
      </c>
      <c r="O2575" s="214"/>
      <c r="P2575" s="215" t="s">
        <v>71</v>
      </c>
      <c r="Q2575" s="216"/>
      <c r="S2575" s="209" t="s">
        <v>72</v>
      </c>
      <c r="T2575" s="210"/>
      <c r="U2575" s="211" t="s">
        <v>73</v>
      </c>
      <c r="V2575" s="212"/>
      <c r="W2575" s="22"/>
      <c r="X2575" s="213" t="s">
        <v>74</v>
      </c>
      <c r="Y2575" s="214"/>
      <c r="Z2575" s="215" t="s">
        <v>75</v>
      </c>
      <c r="AA2575" s="216"/>
      <c r="AB2575" s="22"/>
      <c r="AC2575" s="209" t="s">
        <v>76</v>
      </c>
      <c r="AD2575" s="210"/>
      <c r="AE2575" s="211" t="s">
        <v>77</v>
      </c>
      <c r="AF2575" s="212"/>
      <c r="AG2575" s="22"/>
      <c r="AH2575" s="213" t="s">
        <v>78</v>
      </c>
      <c r="AI2575" s="214"/>
      <c r="AJ2575" s="215" t="s">
        <v>79</v>
      </c>
      <c r="AK2575" s="216"/>
      <c r="AL2575" s="22"/>
      <c r="AM2575" s="44" t="s">
        <v>6</v>
      </c>
      <c r="AO2575" s="135" t="s">
        <v>42</v>
      </c>
      <c r="AP2575" s="33"/>
      <c r="AQ2575" s="32"/>
      <c r="AR2575" s="32"/>
      <c r="AS2575" s="32"/>
      <c r="AT2575" s="32"/>
    </row>
    <row r="2576" spans="2:46" ht="18.649999999999999" customHeight="1" thickTop="1" thickBot="1">
      <c r="D2576" s="1">
        <v>0</v>
      </c>
      <c r="E2576" s="8">
        <f t="shared" ref="E2576" si="11677">$E$9*$B2573</f>
        <v>4.1709855999999945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11678">D2576*I2573+F2576*I2576-E2576*J2573-G2576*J2576</f>
        <v>0</v>
      </c>
      <c r="O2576" s="9">
        <f t="shared" ref="O2576" si="11679">(D2576*J2573+E2576*I2573+F2576*J2576+G2576*I2576)</f>
        <v>4.1709855999999945</v>
      </c>
      <c r="P2576" s="2">
        <f t="shared" ref="P2576" si="11680">D2576*K2573+F2576*K2576-E2576*L2573-G2576*L2576</f>
        <v>2.9779345592891575</v>
      </c>
      <c r="Q2576" s="8">
        <f t="shared" ref="Q2576" si="11681">(D2576*L2573+E2576*K2573+F2576*L2576+G2576*K2576)</f>
        <v>0</v>
      </c>
      <c r="S2576" s="1">
        <v>0</v>
      </c>
      <c r="T2576" s="8">
        <f t="shared" ref="T2576" si="11682">$T$9*$B2573</f>
        <v>8.900374399999988</v>
      </c>
      <c r="U2576" s="2">
        <v>1</v>
      </c>
      <c r="V2576" s="8">
        <v>0</v>
      </c>
      <c r="X2576" s="1">
        <f t="shared" ref="X2576" si="11683">N2576*S2573+P2576*S2576-O2576*T2573-Q2576*T2576</f>
        <v>0</v>
      </c>
      <c r="Y2576" s="9">
        <f t="shared" ref="Y2576" si="11684">(N2576*T2573+O2576*S2573+P2576*T2576+Q2576*S2576)</f>
        <v>30.675718116372458</v>
      </c>
      <c r="Z2576" s="2">
        <f t="shared" ref="Z2576" si="11685">N2576*U2573+P2576*U2576-O2576*V2573-Q2576*V2576</f>
        <v>2.9779345592891575</v>
      </c>
      <c r="AA2576" s="8">
        <f t="shared" ref="AA2576" si="11686">(N2576*V2573+O2576*U2573+P2576*V2576+Q2576*U2576)</f>
        <v>0</v>
      </c>
      <c r="AB2576" s="22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11687">X2576*AC2573+Z2576*AC2576-Y2576*AD2573-AA2576*AD2576</f>
        <v>0</v>
      </c>
      <c r="AI2576" s="9">
        <f t="shared" ref="AI2576" si="11688">(X2576*AD2573+Y2576*AC2573+Z2576*AD2576+AA2576*AC2576)</f>
        <v>30.675718116372458</v>
      </c>
      <c r="AJ2576" s="2">
        <f t="shared" ref="AJ2576" si="11689">X2576*AE2573+Z2576*AE2576-Y2576*AF2573-AA2576*AF2576</f>
        <v>-180.05421013015882</v>
      </c>
      <c r="AK2576" s="8">
        <f t="shared" ref="AK2576" si="11690">(X2576*AF2573+Y2576*AE2573+Z2576*AF2576+AA2576*AE2576)</f>
        <v>0</v>
      </c>
      <c r="AM2576" s="45">
        <f t="shared" ref="AM2576" si="11691">(180/PI())*ATAN(-1*(($AH$9*AJ2573+AL2573+$AH$9*AJ2576+AL2576)/($AH$9*AI2573+AK2573+$AH$9*AI2576+AK2576)))</f>
        <v>71.183998726470804</v>
      </c>
      <c r="AO2576" s="206">
        <f t="shared" ref="AO2576" si="11692">20*LOG(((($AH$9*AH2573+AJ2573-$AH$9*AH2576-AJ2576)^2+($AH$9*AI2573+AK2573-$AH$9*AI2576-AK2576)^2)/(($AH$9*AH2573+AJ2573+$AH$9*AH2576+AJ2576)^2+($AH$9*AI2573+AK2573+$AH$9*AI2576+AK2576)^2))^0.5)</f>
        <v>-5.0604124266824307E-4</v>
      </c>
      <c r="AP2576" s="33"/>
      <c r="AQ2576" s="32"/>
      <c r="AR2576" s="32"/>
      <c r="AS2576" s="32"/>
      <c r="AT2576" s="32"/>
    </row>
    <row r="2577" spans="2:46" ht="18.649999999999999" customHeight="1">
      <c r="AO2577" s="33"/>
      <c r="AP2577" s="33"/>
    </row>
    <row r="2578" spans="2:46" ht="18.649999999999999" customHeight="1" thickBot="1">
      <c r="D2578" s="22" t="s">
        <v>80</v>
      </c>
      <c r="E2578" s="22"/>
      <c r="F2578" s="22"/>
      <c r="G2578" s="22"/>
      <c r="H2578" s="22"/>
      <c r="I2578" s="22" t="s">
        <v>81</v>
      </c>
      <c r="J2578" s="22"/>
      <c r="K2578" s="22"/>
      <c r="L2578" s="22"/>
      <c r="M2578" s="23"/>
      <c r="N2578" s="23"/>
      <c r="O2578" s="24" t="s">
        <v>82</v>
      </c>
      <c r="P2578" s="23"/>
      <c r="Q2578" s="23"/>
      <c r="R2578" s="23"/>
      <c r="S2578" s="22"/>
      <c r="T2578" s="22" t="s">
        <v>83</v>
      </c>
      <c r="U2578" s="23"/>
      <c r="V2578" s="23"/>
      <c r="W2578" s="23"/>
      <c r="X2578" s="23"/>
      <c r="Y2578" s="24" t="s">
        <v>84</v>
      </c>
      <c r="Z2578" s="23"/>
      <c r="AA2578" s="23"/>
      <c r="AB2578" s="23"/>
      <c r="AC2578" s="24" t="s">
        <v>85</v>
      </c>
      <c r="AD2578" s="22"/>
      <c r="AE2578" s="22"/>
      <c r="AF2578" s="22"/>
      <c r="AG2578" s="22"/>
      <c r="AH2578" s="23"/>
      <c r="AI2578" s="24" t="s">
        <v>86</v>
      </c>
      <c r="AJ2578" s="23"/>
      <c r="AK2578" s="23"/>
      <c r="AL2578" s="22"/>
    </row>
    <row r="2579" spans="2:46" ht="18.649999999999999" customHeight="1" thickBot="1">
      <c r="B2579" s="11"/>
      <c r="D2579" s="217" t="s">
        <v>55</v>
      </c>
      <c r="E2579" s="218"/>
      <c r="F2579" s="219" t="s">
        <v>56</v>
      </c>
      <c r="G2579" s="220"/>
      <c r="H2579" s="204"/>
      <c r="I2579" s="217" t="s">
        <v>87</v>
      </c>
      <c r="J2579" s="218"/>
      <c r="K2579" s="219" t="s">
        <v>88</v>
      </c>
      <c r="L2579" s="220"/>
      <c r="M2579" s="23"/>
      <c r="N2579" s="213" t="s">
        <v>57</v>
      </c>
      <c r="O2579" s="214"/>
      <c r="P2579" s="215" t="s">
        <v>58</v>
      </c>
      <c r="Q2579" s="216"/>
      <c r="R2579" s="23"/>
      <c r="S2579" s="217" t="s">
        <v>59</v>
      </c>
      <c r="T2579" s="218"/>
      <c r="U2579" s="219" t="s">
        <v>60</v>
      </c>
      <c r="V2579" s="220"/>
      <c r="W2579" s="22"/>
      <c r="X2579" s="213" t="s">
        <v>61</v>
      </c>
      <c r="Y2579" s="214"/>
      <c r="Z2579" s="215" t="s">
        <v>62</v>
      </c>
      <c r="AA2579" s="216"/>
      <c r="AB2579" s="22"/>
      <c r="AC2579" s="217" t="s">
        <v>63</v>
      </c>
      <c r="AD2579" s="218"/>
      <c r="AE2579" s="219" t="s">
        <v>89</v>
      </c>
      <c r="AF2579" s="220"/>
      <c r="AG2579" s="22"/>
      <c r="AH2579" s="213" t="s">
        <v>64</v>
      </c>
      <c r="AI2579" s="214"/>
      <c r="AJ2579" s="215" t="s">
        <v>65</v>
      </c>
      <c r="AK2579" s="216"/>
      <c r="AL2579" s="22"/>
      <c r="AM2579" s="25" t="s">
        <v>2</v>
      </c>
      <c r="AO2579" s="132" t="s">
        <v>41</v>
      </c>
      <c r="AQ2579" s="32"/>
      <c r="AR2579" s="32"/>
      <c r="AS2579" s="32"/>
      <c r="AT2579" s="32"/>
    </row>
    <row r="2580" spans="2:46" ht="18.649999999999999" customHeight="1" thickTop="1" thickBot="1">
      <c r="B2580" s="36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9">
        <f t="shared" ref="L2580" si="11693">IF(0=(1-$J$9*$K$9*$B2580^2),10^14,$B2580*$K$9/(1-$J$9*$K$9*$B2580^2))</f>
        <v>-0.47275682507086836</v>
      </c>
      <c r="N2580" s="1">
        <f t="shared" ref="N2580" si="11694">D2580*I2580+F2580*I2583-E2580*J2580-G2580*J2583</f>
        <v>1</v>
      </c>
      <c r="O2580" s="9">
        <f t="shared" ref="O2580" si="11695">(D2580*J2580+E2580*I2580+F2580*J2583+G2580*I2583)</f>
        <v>0</v>
      </c>
      <c r="P2580" s="2">
        <f t="shared" ref="P2580" si="11696">D2580*K2580+F2580*K2583-E2580*L2580-G2580*L2583</f>
        <v>0</v>
      </c>
      <c r="Q2580" s="8">
        <f t="shared" ref="Q2580" si="11697">(D2580*L2580+E2580*K2580+F2580*L2583+G2580*K2583)</f>
        <v>-0.47275682507086836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11698">N2580*S2580+P2580*S2583-O2580*T2580-Q2580*T2583</f>
        <v>5.219146745305828</v>
      </c>
      <c r="Y2580" s="9">
        <f t="shared" ref="Y2580" si="11699">(N2580*T2580+O2580*S2580+P2580*T2583+Q2580*S2583)</f>
        <v>0</v>
      </c>
      <c r="Z2580" s="2">
        <f t="shared" ref="Z2580" si="11700">N2580*U2580+P2580*U2583-O2580*V2580-Q2580*V2583</f>
        <v>0</v>
      </c>
      <c r="AA2580" s="8">
        <f t="shared" ref="AA2580" si="11701">(N2580*V2580+O2580*U2580+P2580*V2583+Q2580*U2583)</f>
        <v>-0.47275682507086836</v>
      </c>
      <c r="AB2580" s="22"/>
      <c r="AC2580" s="1">
        <v>1</v>
      </c>
      <c r="AD2580" s="9">
        <v>0</v>
      </c>
      <c r="AE2580" s="2">
        <v>0</v>
      </c>
      <c r="AF2580" s="9">
        <f t="shared" ref="AF2580" si="11702">$B2580*$AE$9</f>
        <v>5.9828921999999922</v>
      </c>
      <c r="AH2580" s="1">
        <f t="shared" ref="AH2580" si="11703">X2580*AC2580+Z2580*AC2583-Y2580*AD2580-AA2580*AD2583</f>
        <v>5.219146745305828</v>
      </c>
      <c r="AI2580" s="9">
        <f t="shared" ref="AI2580" si="11704">(X2580*AD2580+Y2580*AC2580+Z2580*AD2583+AA2580*AC2583)</f>
        <v>0</v>
      </c>
      <c r="AJ2580" s="2">
        <f t="shared" ref="AJ2580" si="11705">X2580*AE2580+Z2580*AE2583-Y2580*AF2580-AA2580*AF2583</f>
        <v>0</v>
      </c>
      <c r="AK2580" s="8">
        <f t="shared" ref="AK2580" si="11706">(X2580*AF2580+Y2580*AE2580+Z2580*AF2583+AA2580*AE2583)</f>
        <v>30.752835528074716</v>
      </c>
      <c r="AM2580" s="26">
        <f t="shared" ref="AM2580" si="11707">20*LOG((2*$AH$9)/(($AH$9*AH2580+AJ2580+$AH$9*AH2583+AJ2583)^2+($AH$9*AI2580+AK2580+$AH$9*AI2583+AK2583)^2)^0.5)</f>
        <v>-39.380988079133843</v>
      </c>
      <c r="AO2580" s="133">
        <f t="shared" ref="AO2580" si="11708">((AI2580^2+AJ2580^2+AK2580^2+AL2580^2)/(AI2583^2+AJ2583^2+AK2583^2+AL2583^2))^0.5</f>
        <v>0.1674930687711248</v>
      </c>
      <c r="AP2580" s="13"/>
      <c r="AQ2580" s="32"/>
      <c r="AR2580" s="32"/>
      <c r="AS2580" s="32"/>
      <c r="AT2580" s="32"/>
    </row>
    <row r="2581" spans="2:46" ht="18.649999999999999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O2581" s="134"/>
      <c r="AP2581" s="33"/>
      <c r="AQ2581" s="32"/>
      <c r="AR2581" s="32"/>
      <c r="AS2581" s="32"/>
      <c r="AT2581" s="32"/>
    </row>
    <row r="2582" spans="2:46" ht="18.649999999999999" customHeight="1" thickBot="1">
      <c r="D2582" s="209" t="s">
        <v>66</v>
      </c>
      <c r="E2582" s="210"/>
      <c r="F2582" s="211" t="s">
        <v>67</v>
      </c>
      <c r="G2582" s="212"/>
      <c r="H2582" s="204"/>
      <c r="I2582" s="209" t="s">
        <v>68</v>
      </c>
      <c r="J2582" s="210"/>
      <c r="K2582" s="211" t="s">
        <v>69</v>
      </c>
      <c r="L2582" s="212"/>
      <c r="N2582" s="213" t="s">
        <v>70</v>
      </c>
      <c r="O2582" s="214"/>
      <c r="P2582" s="215" t="s">
        <v>71</v>
      </c>
      <c r="Q2582" s="216"/>
      <c r="S2582" s="209" t="s">
        <v>72</v>
      </c>
      <c r="T2582" s="210"/>
      <c r="U2582" s="211" t="s">
        <v>73</v>
      </c>
      <c r="V2582" s="212"/>
      <c r="W2582" s="22"/>
      <c r="X2582" s="213" t="s">
        <v>74</v>
      </c>
      <c r="Y2582" s="214"/>
      <c r="Z2582" s="215" t="s">
        <v>75</v>
      </c>
      <c r="AA2582" s="216"/>
      <c r="AB2582" s="22"/>
      <c r="AC2582" s="209" t="s">
        <v>76</v>
      </c>
      <c r="AD2582" s="210"/>
      <c r="AE2582" s="211" t="s">
        <v>77</v>
      </c>
      <c r="AF2582" s="212"/>
      <c r="AG2582" s="22"/>
      <c r="AH2582" s="213" t="s">
        <v>78</v>
      </c>
      <c r="AI2582" s="214"/>
      <c r="AJ2582" s="215" t="s">
        <v>79</v>
      </c>
      <c r="AK2582" s="216"/>
      <c r="AL2582" s="22"/>
      <c r="AM2582" s="44" t="s">
        <v>6</v>
      </c>
      <c r="AO2582" s="135" t="s">
        <v>42</v>
      </c>
      <c r="AP2582" s="33"/>
      <c r="AQ2582" s="32"/>
      <c r="AR2582" s="32"/>
      <c r="AS2582" s="32"/>
      <c r="AT2582" s="32"/>
    </row>
    <row r="2583" spans="2:46" ht="18.649999999999999" customHeight="1" thickTop="1" thickBot="1">
      <c r="D2583" s="1">
        <v>0</v>
      </c>
      <c r="E2583" s="8">
        <f t="shared" ref="E2583" si="11709">$E$9*$B2580</f>
        <v>4.1823197999999948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11710">D2583*I2580+F2583*I2583-E2583*J2580-G2583*J2583</f>
        <v>0</v>
      </c>
      <c r="O2583" s="9">
        <f t="shared" ref="O2583" si="11711">(D2583*J2580+E2583*I2580+F2583*J2583+G2583*I2583)</f>
        <v>4.1823197999999948</v>
      </c>
      <c r="P2583" s="2">
        <f t="shared" ref="P2583" si="11712">D2583*K2580+F2583*K2583-E2583*L2580-G2583*L2583</f>
        <v>2.9772202300790269</v>
      </c>
      <c r="Q2583" s="8">
        <f t="shared" ref="Q2583" si="11713">(D2583*L2580+E2583*K2580+F2583*L2583+G2583*K2583)</f>
        <v>0</v>
      </c>
      <c r="S2583" s="1">
        <v>0</v>
      </c>
      <c r="T2583" s="8">
        <f t="shared" ref="T2583" si="11714">$T$9*$B2580</f>
        <v>8.9245601999999877</v>
      </c>
      <c r="U2583" s="2">
        <v>1</v>
      </c>
      <c r="V2583" s="8">
        <v>0</v>
      </c>
      <c r="X2583" s="1">
        <f t="shared" ref="X2583" si="11715">N2583*S2580+P2583*S2583-O2583*T2580-Q2583*T2583</f>
        <v>0</v>
      </c>
      <c r="Y2583" s="9">
        <f t="shared" ref="Y2583" si="11716">(N2583*T2580+O2583*S2580+P2583*T2583+Q2583*S2583)</f>
        <v>30.752700971998085</v>
      </c>
      <c r="Z2583" s="2">
        <f t="shared" ref="Z2583" si="11717">N2583*U2580+P2583*U2583-O2583*V2580-Q2583*V2583</f>
        <v>2.9772202300790269</v>
      </c>
      <c r="AA2583" s="8">
        <f t="shared" ref="AA2583" si="11718">(N2583*V2580+O2583*U2580+P2583*V2583+Q2583*U2583)</f>
        <v>0</v>
      </c>
      <c r="AB2583" s="22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11719">X2583*AC2580+Z2583*AC2583-Y2583*AD2580-AA2583*AD2583</f>
        <v>0</v>
      </c>
      <c r="AI2583" s="9">
        <f t="shared" ref="AI2583" si="11720">(X2583*AD2580+Y2583*AC2580+Z2583*AD2583+AA2583*AC2583)</f>
        <v>30.752700971998085</v>
      </c>
      <c r="AJ2583" s="2">
        <f t="shared" ref="AJ2583" si="11721">X2583*AE2580+Z2583*AE2583-Y2583*AF2580-AA2583*AF2583</f>
        <v>-181.01287454422049</v>
      </c>
      <c r="AK2583" s="8">
        <f t="shared" ref="AK2583" si="11722">(X2583*AF2580+Y2583*AE2580+Z2583*AF2583+AA2583*AE2583)</f>
        <v>0</v>
      </c>
      <c r="AM2583" s="45">
        <f t="shared" ref="AM2583" si="11723">(180/PI())*ATAN(-1*(($AH$9*AJ2580+AL2580+$AH$9*AJ2583+AL2583)/($AH$9*AI2580+AK2580+$AH$9*AI2583+AK2583)))</f>
        <v>71.232987795953463</v>
      </c>
      <c r="AO2583" s="206">
        <f t="shared" ref="AO2583" si="11724">20*LOG(((($AH$9*AH2580+AJ2580-$AH$9*AH2583-AJ2583)^2+($AH$9*AI2580+AK2580-$AH$9*AI2583-AK2583)^2)/(($AH$9*AH2580+AJ2580+$AH$9*AH2583+AJ2583)^2+($AH$9*AI2580+AK2580+$AH$9*AI2583+AK2583)^2))^0.5)</f>
        <v>-5.0085330718657468E-4</v>
      </c>
      <c r="AP2583" s="33"/>
      <c r="AQ2583" s="32"/>
      <c r="AR2583" s="32"/>
      <c r="AS2583" s="32"/>
      <c r="AT2583" s="32"/>
    </row>
    <row r="2584" spans="2:46" ht="18.649999999999999" customHeight="1">
      <c r="AO2584" s="33"/>
      <c r="AP2584" s="33"/>
    </row>
    <row r="2585" spans="2:46" ht="18.649999999999999" customHeight="1" thickBot="1">
      <c r="D2585" s="22" t="s">
        <v>80</v>
      </c>
      <c r="E2585" s="22"/>
      <c r="F2585" s="22"/>
      <c r="G2585" s="22"/>
      <c r="H2585" s="22"/>
      <c r="I2585" s="22" t="s">
        <v>81</v>
      </c>
      <c r="J2585" s="22"/>
      <c r="K2585" s="22"/>
      <c r="L2585" s="22"/>
      <c r="M2585" s="23"/>
      <c r="N2585" s="23"/>
      <c r="O2585" s="24" t="s">
        <v>82</v>
      </c>
      <c r="P2585" s="23"/>
      <c r="Q2585" s="23"/>
      <c r="R2585" s="23"/>
      <c r="S2585" s="22"/>
      <c r="T2585" s="22" t="s">
        <v>83</v>
      </c>
      <c r="U2585" s="23"/>
      <c r="V2585" s="23"/>
      <c r="W2585" s="23"/>
      <c r="X2585" s="23"/>
      <c r="Y2585" s="24" t="s">
        <v>84</v>
      </c>
      <c r="Z2585" s="23"/>
      <c r="AA2585" s="23"/>
      <c r="AB2585" s="23"/>
      <c r="AC2585" s="24" t="s">
        <v>85</v>
      </c>
      <c r="AD2585" s="22"/>
      <c r="AE2585" s="22"/>
      <c r="AF2585" s="22"/>
      <c r="AG2585" s="22"/>
      <c r="AH2585" s="23"/>
      <c r="AI2585" s="24" t="s">
        <v>86</v>
      </c>
      <c r="AJ2585" s="23"/>
      <c r="AK2585" s="23"/>
      <c r="AL2585" s="22"/>
    </row>
    <row r="2586" spans="2:46" ht="18.649999999999999" customHeight="1" thickBot="1">
      <c r="B2586" s="11"/>
      <c r="D2586" s="217" t="s">
        <v>55</v>
      </c>
      <c r="E2586" s="218"/>
      <c r="F2586" s="219" t="s">
        <v>56</v>
      </c>
      <c r="G2586" s="220"/>
      <c r="H2586" s="204"/>
      <c r="I2586" s="217" t="s">
        <v>87</v>
      </c>
      <c r="J2586" s="218"/>
      <c r="K2586" s="219" t="s">
        <v>88</v>
      </c>
      <c r="L2586" s="220"/>
      <c r="M2586" s="23"/>
      <c r="N2586" s="213" t="s">
        <v>57</v>
      </c>
      <c r="O2586" s="214"/>
      <c r="P2586" s="215" t="s">
        <v>58</v>
      </c>
      <c r="Q2586" s="216"/>
      <c r="R2586" s="23"/>
      <c r="S2586" s="217" t="s">
        <v>59</v>
      </c>
      <c r="T2586" s="218"/>
      <c r="U2586" s="219" t="s">
        <v>60</v>
      </c>
      <c r="V2586" s="220"/>
      <c r="W2586" s="22"/>
      <c r="X2586" s="213" t="s">
        <v>61</v>
      </c>
      <c r="Y2586" s="214"/>
      <c r="Z2586" s="215" t="s">
        <v>62</v>
      </c>
      <c r="AA2586" s="216"/>
      <c r="AB2586" s="22"/>
      <c r="AC2586" s="217" t="s">
        <v>63</v>
      </c>
      <c r="AD2586" s="218"/>
      <c r="AE2586" s="219" t="s">
        <v>89</v>
      </c>
      <c r="AF2586" s="220"/>
      <c r="AG2586" s="22"/>
      <c r="AH2586" s="213" t="s">
        <v>64</v>
      </c>
      <c r="AI2586" s="214"/>
      <c r="AJ2586" s="215" t="s">
        <v>65</v>
      </c>
      <c r="AK2586" s="216"/>
      <c r="AL2586" s="22"/>
      <c r="AM2586" s="25" t="s">
        <v>2</v>
      </c>
      <c r="AO2586" s="132" t="s">
        <v>41</v>
      </c>
      <c r="AQ2586" s="32"/>
      <c r="AR2586" s="32"/>
      <c r="AS2586" s="32"/>
      <c r="AT2586" s="32"/>
    </row>
    <row r="2587" spans="2:46" ht="18.649999999999999" customHeight="1" thickTop="1" thickBot="1">
      <c r="B2587" s="36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9">
        <f t="shared" ref="L2587" si="11725">IF(0=(1-$J$9*$K$9*$B2587^2),10^14,$B2587*$K$9/(1-$J$9*$K$9*$B2587^2))</f>
        <v>-0.47131026890232997</v>
      </c>
      <c r="N2587" s="1">
        <f t="shared" ref="N2587" si="11726">D2587*I2587+F2587*I2590-E2587*J2587-G2587*J2590</f>
        <v>1</v>
      </c>
      <c r="O2587" s="9">
        <f t="shared" ref="O2587" si="11727">(D2587*J2587+E2587*I2587+F2587*J2590+G2587*I2590)</f>
        <v>0</v>
      </c>
      <c r="P2587" s="2">
        <f t="shared" ref="P2587" si="11728">D2587*K2587+F2587*K2590-E2587*L2587-G2587*L2590</f>
        <v>0</v>
      </c>
      <c r="Q2587" s="8">
        <f t="shared" ref="Q2587" si="11729">(D2587*L2587+E2587*K2587+F2587*L2590+G2587*K2590)</f>
        <v>-0.47131026890232997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11730">N2587*S2587+P2587*S2590-O2587*T2587-Q2587*T2590</f>
        <v>5.2176358835986436</v>
      </c>
      <c r="Y2587" s="9">
        <f t="shared" ref="Y2587" si="11731">(N2587*T2587+O2587*S2587+P2587*T2590+Q2587*S2590)</f>
        <v>0</v>
      </c>
      <c r="Z2587" s="2">
        <f t="shared" ref="Z2587" si="11732">N2587*U2587+P2587*U2590-O2587*V2587-Q2587*V2590</f>
        <v>0</v>
      </c>
      <c r="AA2587" s="8">
        <f t="shared" ref="AA2587" si="11733">(N2587*V2587+O2587*U2587+P2587*V2590+Q2587*U2590)</f>
        <v>-0.47131026890232997</v>
      </c>
      <c r="AB2587" s="22"/>
      <c r="AC2587" s="1">
        <v>1</v>
      </c>
      <c r="AD2587" s="9">
        <v>0</v>
      </c>
      <c r="AE2587" s="2">
        <v>0</v>
      </c>
      <c r="AF2587" s="9">
        <f t="shared" ref="AF2587" si="11734">$B2587*$AE$9</f>
        <v>5.9991059999999914</v>
      </c>
      <c r="AH2587" s="1">
        <f t="shared" ref="AH2587" si="11735">X2587*AC2587+Z2587*AC2590-Y2587*AD2587-AA2587*AD2590</f>
        <v>5.2176358835986436</v>
      </c>
      <c r="AI2587" s="9">
        <f t="shared" ref="AI2587" si="11736">(X2587*AD2587+Y2587*AC2587+Z2587*AD2590+AA2587*AC2590)</f>
        <v>0</v>
      </c>
      <c r="AJ2587" s="2">
        <f t="shared" ref="AJ2587" si="11737">X2587*AE2587+Z2587*AE2590-Y2587*AF2587-AA2587*AF2590</f>
        <v>0</v>
      </c>
      <c r="AK2587" s="8">
        <f t="shared" ref="AK2587" si="11738">(X2587*AF2587+Y2587*AE2587+Z2587*AF2590+AA2587*AE2590)</f>
        <v>30.82984046620955</v>
      </c>
      <c r="AM2587" s="26">
        <f t="shared" ref="AM2587" si="11739">20*LOG((2*$AH$9)/(($AH$9*AH2587+AJ2587+$AH$9*AH2590+AJ2590)^2+($AH$9*AI2587+AK2587+$AH$9*AI2590+AK2590)^2)^0.5)</f>
        <v>-39.425632016532617</v>
      </c>
      <c r="AO2587" s="133">
        <f t="shared" ref="AO2587" si="11740">((AI2587^2+AJ2587^2+AK2587^2+AL2587^2)/(AI2590^2+AJ2590^2+AK2590^2+AL2590^2))^0.5</f>
        <v>0.16703853144894745</v>
      </c>
      <c r="AP2587" s="13"/>
      <c r="AQ2587" s="32"/>
      <c r="AR2587" s="32"/>
      <c r="AS2587" s="32"/>
      <c r="AT2587" s="32"/>
    </row>
    <row r="2588" spans="2:46" ht="18.649999999999999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O2588" s="134"/>
      <c r="AP2588" s="33"/>
      <c r="AQ2588" s="32"/>
      <c r="AR2588" s="32"/>
      <c r="AS2588" s="32"/>
      <c r="AT2588" s="32"/>
    </row>
    <row r="2589" spans="2:46" ht="18.649999999999999" customHeight="1" thickBot="1">
      <c r="D2589" s="209" t="s">
        <v>66</v>
      </c>
      <c r="E2589" s="210"/>
      <c r="F2589" s="211" t="s">
        <v>67</v>
      </c>
      <c r="G2589" s="212"/>
      <c r="H2589" s="204"/>
      <c r="I2589" s="209" t="s">
        <v>68</v>
      </c>
      <c r="J2589" s="210"/>
      <c r="K2589" s="211" t="s">
        <v>69</v>
      </c>
      <c r="L2589" s="212"/>
      <c r="N2589" s="213" t="s">
        <v>70</v>
      </c>
      <c r="O2589" s="214"/>
      <c r="P2589" s="215" t="s">
        <v>71</v>
      </c>
      <c r="Q2589" s="216"/>
      <c r="S2589" s="209" t="s">
        <v>72</v>
      </c>
      <c r="T2589" s="210"/>
      <c r="U2589" s="211" t="s">
        <v>73</v>
      </c>
      <c r="V2589" s="212"/>
      <c r="W2589" s="22"/>
      <c r="X2589" s="213" t="s">
        <v>74</v>
      </c>
      <c r="Y2589" s="214"/>
      <c r="Z2589" s="215" t="s">
        <v>75</v>
      </c>
      <c r="AA2589" s="216"/>
      <c r="AB2589" s="22"/>
      <c r="AC2589" s="209" t="s">
        <v>76</v>
      </c>
      <c r="AD2589" s="210"/>
      <c r="AE2589" s="211" t="s">
        <v>77</v>
      </c>
      <c r="AF2589" s="212"/>
      <c r="AG2589" s="22"/>
      <c r="AH2589" s="213" t="s">
        <v>78</v>
      </c>
      <c r="AI2589" s="214"/>
      <c r="AJ2589" s="215" t="s">
        <v>79</v>
      </c>
      <c r="AK2589" s="216"/>
      <c r="AL2589" s="22"/>
      <c r="AM2589" s="44" t="s">
        <v>6</v>
      </c>
      <c r="AO2589" s="135" t="s">
        <v>42</v>
      </c>
      <c r="AP2589" s="33"/>
      <c r="AQ2589" s="32"/>
      <c r="AR2589" s="32"/>
      <c r="AS2589" s="32"/>
      <c r="AT2589" s="32"/>
    </row>
    <row r="2590" spans="2:46" ht="18.649999999999999" customHeight="1" thickTop="1" thickBot="1">
      <c r="D2590" s="1">
        <v>0</v>
      </c>
      <c r="E2590" s="8">
        <f t="shared" ref="E2590" si="11741">$E$9*$B2587</f>
        <v>4.1936539999999942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11742">D2590*I2587+F2590*I2590-E2590*J2587-G2590*J2590</f>
        <v>0</v>
      </c>
      <c r="O2590" s="9">
        <f t="shared" ref="O2590" si="11743">(D2590*J2587+E2590*I2587+F2590*J2590+G2590*I2590)</f>
        <v>4.1936539999999942</v>
      </c>
      <c r="P2590" s="2">
        <f t="shared" ref="P2590" si="11744">D2590*K2587+F2590*K2590-E2590*L2587-G2590*L2590</f>
        <v>2.976512194423329</v>
      </c>
      <c r="Q2590" s="8">
        <f t="shared" ref="Q2590" si="11745">(D2590*L2587+E2590*K2587+F2590*L2590+G2590*K2590)</f>
        <v>0</v>
      </c>
      <c r="S2590" s="1">
        <v>0</v>
      </c>
      <c r="T2590" s="8">
        <f t="shared" ref="T2590" si="11746">$T$9*$B2587</f>
        <v>8.9487459999999874</v>
      </c>
      <c r="U2590" s="2">
        <v>1</v>
      </c>
      <c r="V2590" s="8">
        <v>0</v>
      </c>
      <c r="X2590" s="1">
        <f t="shared" ref="X2590" si="11747">N2590*S2587+P2590*S2590-O2590*T2587-Q2590*T2590</f>
        <v>0</v>
      </c>
      <c r="Y2590" s="9">
        <f t="shared" ref="Y2590" si="11748">(N2590*T2587+O2590*S2587+P2590*T2590+Q2590*S2590)</f>
        <v>30.829705593796945</v>
      </c>
      <c r="Z2590" s="2">
        <f t="shared" ref="Z2590" si="11749">N2590*U2587+P2590*U2590-O2590*V2587-Q2590*V2590</f>
        <v>2.976512194423329</v>
      </c>
      <c r="AA2590" s="8">
        <f t="shared" ref="AA2590" si="11750">(N2590*V2587+O2590*U2587+P2590*V2590+Q2590*U2590)</f>
        <v>0</v>
      </c>
      <c r="AB2590" s="22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11751">X2590*AC2587+Z2590*AC2590-Y2590*AD2587-AA2590*AD2590</f>
        <v>0</v>
      </c>
      <c r="AI2590" s="9">
        <f t="shared" ref="AI2590" si="11752">(X2590*AD2587+Y2590*AC2587+Z2590*AD2590+AA2590*AC2590)</f>
        <v>30.829705593796945</v>
      </c>
      <c r="AJ2590" s="2">
        <f t="shared" ref="AJ2590" si="11753">X2590*AE2587+Z2590*AE2590-Y2590*AF2587-AA2590*AF2590</f>
        <v>-181.97415961155724</v>
      </c>
      <c r="AK2590" s="8">
        <f t="shared" ref="AK2590" si="11754">(X2590*AF2587+Y2590*AE2587+Z2590*AF2590+AA2590*AE2590)</f>
        <v>0</v>
      </c>
      <c r="AM2590" s="45">
        <f t="shared" ref="AM2590" si="11755">(180/PI())*ATAN(-1*(($AH$9*AJ2587+AL2587+$AH$9*AJ2590+AL2590)/($AH$9*AI2587+AK2587+$AH$9*AI2590+AK2590)))</f>
        <v>71.281727228302998</v>
      </c>
      <c r="AO2590" s="206">
        <f t="shared" ref="AO2590" si="11756">20*LOG(((($AH$9*AH2587+AJ2587-$AH$9*AH2590-AJ2590)^2+($AH$9*AI2587+AK2587-$AH$9*AI2590-AK2590)^2)/(($AH$9*AH2587+AJ2587+$AH$9*AH2590+AJ2590)^2+($AH$9*AI2587+AK2587+$AH$9*AI2590+AK2590)^2))^0.5)</f>
        <v>-4.9573079232693453E-4</v>
      </c>
      <c r="AP2590" s="33"/>
      <c r="AQ2590" s="32"/>
      <c r="AR2590" s="32"/>
      <c r="AS2590" s="32"/>
      <c r="AT2590" s="32"/>
    </row>
    <row r="2591" spans="2:46" ht="18.649999999999999" customHeight="1">
      <c r="AO2591" s="33"/>
      <c r="AP2591" s="33"/>
    </row>
    <row r="2592" spans="2:46" ht="18.649999999999999" customHeight="1" thickBot="1">
      <c r="D2592" s="22" t="s">
        <v>80</v>
      </c>
      <c r="E2592" s="22"/>
      <c r="F2592" s="22"/>
      <c r="G2592" s="22"/>
      <c r="H2592" s="22"/>
      <c r="I2592" s="22" t="s">
        <v>81</v>
      </c>
      <c r="J2592" s="22"/>
      <c r="K2592" s="22"/>
      <c r="L2592" s="22"/>
      <c r="M2592" s="23"/>
      <c r="N2592" s="23"/>
      <c r="O2592" s="24" t="s">
        <v>82</v>
      </c>
      <c r="P2592" s="23"/>
      <c r="Q2592" s="23"/>
      <c r="R2592" s="23"/>
      <c r="S2592" s="22"/>
      <c r="T2592" s="22" t="s">
        <v>83</v>
      </c>
      <c r="U2592" s="23"/>
      <c r="V2592" s="23"/>
      <c r="W2592" s="23"/>
      <c r="X2592" s="23"/>
      <c r="Y2592" s="24" t="s">
        <v>84</v>
      </c>
      <c r="Z2592" s="23"/>
      <c r="AA2592" s="23"/>
      <c r="AB2592" s="23"/>
      <c r="AC2592" s="24" t="s">
        <v>85</v>
      </c>
      <c r="AD2592" s="22"/>
      <c r="AE2592" s="22"/>
      <c r="AF2592" s="22"/>
      <c r="AG2592" s="22"/>
      <c r="AH2592" s="23"/>
      <c r="AI2592" s="24" t="s">
        <v>86</v>
      </c>
      <c r="AJ2592" s="23"/>
      <c r="AK2592" s="23"/>
      <c r="AL2592" s="22"/>
    </row>
    <row r="2593" spans="2:46" ht="18.649999999999999" customHeight="1" thickBot="1">
      <c r="B2593" s="11"/>
      <c r="D2593" s="217" t="s">
        <v>55</v>
      </c>
      <c r="E2593" s="218"/>
      <c r="F2593" s="219" t="s">
        <v>56</v>
      </c>
      <c r="G2593" s="220"/>
      <c r="H2593" s="204"/>
      <c r="I2593" s="217" t="s">
        <v>87</v>
      </c>
      <c r="J2593" s="218"/>
      <c r="K2593" s="219" t="s">
        <v>88</v>
      </c>
      <c r="L2593" s="220"/>
      <c r="M2593" s="23"/>
      <c r="N2593" s="213" t="s">
        <v>57</v>
      </c>
      <c r="O2593" s="214"/>
      <c r="P2593" s="215" t="s">
        <v>58</v>
      </c>
      <c r="Q2593" s="216"/>
      <c r="R2593" s="23"/>
      <c r="S2593" s="217" t="s">
        <v>59</v>
      </c>
      <c r="T2593" s="218"/>
      <c r="U2593" s="219" t="s">
        <v>60</v>
      </c>
      <c r="V2593" s="220"/>
      <c r="W2593" s="22"/>
      <c r="X2593" s="213" t="s">
        <v>61</v>
      </c>
      <c r="Y2593" s="214"/>
      <c r="Z2593" s="215" t="s">
        <v>62</v>
      </c>
      <c r="AA2593" s="216"/>
      <c r="AB2593" s="22"/>
      <c r="AC2593" s="217" t="s">
        <v>63</v>
      </c>
      <c r="AD2593" s="218"/>
      <c r="AE2593" s="219" t="s">
        <v>89</v>
      </c>
      <c r="AF2593" s="220"/>
      <c r="AG2593" s="22"/>
      <c r="AH2593" s="213" t="s">
        <v>64</v>
      </c>
      <c r="AI2593" s="214"/>
      <c r="AJ2593" s="215" t="s">
        <v>65</v>
      </c>
      <c r="AK2593" s="216"/>
      <c r="AL2593" s="22"/>
      <c r="AM2593" s="25" t="s">
        <v>2</v>
      </c>
      <c r="AO2593" s="132" t="s">
        <v>41</v>
      </c>
      <c r="AQ2593" s="32"/>
      <c r="AR2593" s="32"/>
      <c r="AS2593" s="32"/>
      <c r="AT2593" s="32"/>
    </row>
    <row r="2594" spans="2:46" ht="18.649999999999999" customHeight="1" thickTop="1" thickBot="1">
      <c r="B2594" s="36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9">
        <f t="shared" ref="L2594" si="11757">IF(0=(1-$J$9*$K$9*$B2594^2),10^14,$B2594*$K$9/(1-$J$9*$K$9*$B2594^2))</f>
        <v>-0.46987298970070629</v>
      </c>
      <c r="N2594" s="1">
        <f t="shared" ref="N2594" si="11758">D2594*I2594+F2594*I2597-E2594*J2594-G2594*J2597</f>
        <v>1</v>
      </c>
      <c r="O2594" s="9">
        <f t="shared" ref="O2594" si="11759">(D2594*J2594+E2594*I2594+F2594*J2597+G2594*I2597)</f>
        <v>0</v>
      </c>
      <c r="P2594" s="2">
        <f t="shared" ref="P2594" si="11760">D2594*K2594+F2594*K2597-E2594*L2594-G2594*L2597</f>
        <v>0</v>
      </c>
      <c r="Q2594" s="8">
        <f t="shared" ref="Q2594" si="11761">(D2594*L2594+E2594*K2594+F2594*L2597+G2594*K2597)</f>
        <v>-0.46987298970070629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11762">N2594*S2594+P2594*S2597-O2594*T2594-Q2594*T2597</f>
        <v>5.2161382912465335</v>
      </c>
      <c r="Y2594" s="9">
        <f t="shared" ref="Y2594" si="11763">(N2594*T2594+O2594*S2594+P2594*T2597+Q2594*S2597)</f>
        <v>0</v>
      </c>
      <c r="Z2594" s="2">
        <f t="shared" ref="Z2594" si="11764">N2594*U2594+P2594*U2597-O2594*V2594-Q2594*V2597</f>
        <v>0</v>
      </c>
      <c r="AA2594" s="8">
        <f t="shared" ref="AA2594" si="11765">(N2594*V2594+O2594*U2594+P2594*V2597+Q2594*U2597)</f>
        <v>-0.46987298970070629</v>
      </c>
      <c r="AB2594" s="22"/>
      <c r="AC2594" s="1">
        <v>1</v>
      </c>
      <c r="AD2594" s="9">
        <v>0</v>
      </c>
      <c r="AE2594" s="2">
        <v>0</v>
      </c>
      <c r="AF2594" s="9">
        <f t="shared" ref="AF2594" si="11766">$B2594*$AE$9</f>
        <v>6.0153197999999923</v>
      </c>
      <c r="AH2594" s="1">
        <f t="shared" ref="AH2594" si="11767">X2594*AC2594+Z2594*AC2597-Y2594*AD2594-AA2594*AD2597</f>
        <v>5.2161382912465335</v>
      </c>
      <c r="AI2594" s="9">
        <f t="shared" ref="AI2594" si="11768">(X2594*AD2594+Y2594*AC2594+Z2594*AD2597+AA2594*AC2597)</f>
        <v>0</v>
      </c>
      <c r="AJ2594" s="2">
        <f t="shared" ref="AJ2594" si="11769">X2594*AE2594+Z2594*AE2597-Y2594*AF2594-AA2594*AF2597</f>
        <v>0</v>
      </c>
      <c r="AK2594" s="8">
        <f t="shared" ref="AK2594" si="11770">(X2594*AF2594+Y2594*AE2594+Z2594*AF2597+AA2594*AE2597)</f>
        <v>30.906866953172692</v>
      </c>
      <c r="AM2594" s="26">
        <f t="shared" ref="AM2594" si="11771">20*LOG((2*$AH$9)/(($AH$9*AH2594+AJ2594+$AH$9*AH2597+AJ2597)^2+($AH$9*AI2594+AK2594+$AH$9*AI2597+AK2597)^2)^0.5)</f>
        <v>-39.470169261385905</v>
      </c>
      <c r="AO2594" s="133">
        <f t="shared" ref="AO2594" si="11772">((AI2594^2+AJ2594^2+AK2594^2+AL2594^2)/(AI2597^2+AJ2597^2+AK2597^2+AL2597^2))^0.5</f>
        <v>0.16658645911840916</v>
      </c>
      <c r="AP2594" s="13"/>
      <c r="AQ2594" s="32"/>
      <c r="AR2594" s="32"/>
      <c r="AS2594" s="32"/>
      <c r="AT2594" s="32"/>
    </row>
    <row r="2595" spans="2:46" ht="18.649999999999999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O2595" s="134"/>
      <c r="AP2595" s="33"/>
      <c r="AQ2595" s="32"/>
      <c r="AR2595" s="32"/>
      <c r="AS2595" s="32"/>
      <c r="AT2595" s="32"/>
    </row>
    <row r="2596" spans="2:46" ht="18.649999999999999" customHeight="1" thickBot="1">
      <c r="D2596" s="209" t="s">
        <v>66</v>
      </c>
      <c r="E2596" s="210"/>
      <c r="F2596" s="211" t="s">
        <v>67</v>
      </c>
      <c r="G2596" s="212"/>
      <c r="H2596" s="204"/>
      <c r="I2596" s="209" t="s">
        <v>68</v>
      </c>
      <c r="J2596" s="210"/>
      <c r="K2596" s="211" t="s">
        <v>69</v>
      </c>
      <c r="L2596" s="212"/>
      <c r="N2596" s="213" t="s">
        <v>70</v>
      </c>
      <c r="O2596" s="214"/>
      <c r="P2596" s="215" t="s">
        <v>71</v>
      </c>
      <c r="Q2596" s="216"/>
      <c r="S2596" s="209" t="s">
        <v>72</v>
      </c>
      <c r="T2596" s="210"/>
      <c r="U2596" s="211" t="s">
        <v>73</v>
      </c>
      <c r="V2596" s="212"/>
      <c r="W2596" s="22"/>
      <c r="X2596" s="213" t="s">
        <v>74</v>
      </c>
      <c r="Y2596" s="214"/>
      <c r="Z2596" s="215" t="s">
        <v>75</v>
      </c>
      <c r="AA2596" s="216"/>
      <c r="AB2596" s="22"/>
      <c r="AC2596" s="209" t="s">
        <v>76</v>
      </c>
      <c r="AD2596" s="210"/>
      <c r="AE2596" s="211" t="s">
        <v>77</v>
      </c>
      <c r="AF2596" s="212"/>
      <c r="AG2596" s="22"/>
      <c r="AH2596" s="213" t="s">
        <v>78</v>
      </c>
      <c r="AI2596" s="214"/>
      <c r="AJ2596" s="215" t="s">
        <v>79</v>
      </c>
      <c r="AK2596" s="216"/>
      <c r="AL2596" s="22"/>
      <c r="AM2596" s="44" t="s">
        <v>6</v>
      </c>
      <c r="AO2596" s="135" t="s">
        <v>42</v>
      </c>
      <c r="AP2596" s="33"/>
      <c r="AQ2596" s="32"/>
      <c r="AR2596" s="32"/>
      <c r="AS2596" s="32"/>
      <c r="AT2596" s="32"/>
    </row>
    <row r="2597" spans="2:46" ht="18.649999999999999" customHeight="1" thickTop="1" thickBot="1">
      <c r="D2597" s="1">
        <v>0</v>
      </c>
      <c r="E2597" s="8">
        <f t="shared" ref="E2597" si="11773">$E$9*$B2594</f>
        <v>4.2049881999999945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11774">D2597*I2594+F2597*I2597-E2597*J2594-G2597*J2597</f>
        <v>0</v>
      </c>
      <c r="O2597" s="9">
        <f t="shared" ref="O2597" si="11775">(D2597*J2594+E2597*I2594+F2597*J2597+G2597*I2597)</f>
        <v>4.2049881999999945</v>
      </c>
      <c r="P2597" s="2">
        <f t="shared" ref="P2597" si="11776">D2597*K2594+F2597*K2597-E2597*L2594-G2597*L2597</f>
        <v>2.9758103771901889</v>
      </c>
      <c r="Q2597" s="8">
        <f t="shared" ref="Q2597" si="11777">(D2597*L2594+E2597*K2594+F2597*L2597+G2597*K2597)</f>
        <v>0</v>
      </c>
      <c r="S2597" s="1">
        <v>0</v>
      </c>
      <c r="T2597" s="8">
        <f t="shared" ref="T2597" si="11778">$T$9*$B2594</f>
        <v>8.9729317999999871</v>
      </c>
      <c r="U2597" s="2">
        <v>1</v>
      </c>
      <c r="V2597" s="8">
        <v>0</v>
      </c>
      <c r="X2597" s="1">
        <f t="shared" ref="X2597" si="11779">N2597*S2594+P2597*S2597-O2597*T2594-Q2597*T2597</f>
        <v>0</v>
      </c>
      <c r="Y2597" s="9">
        <f t="shared" ref="Y2597" si="11780">(N2597*T2594+O2597*S2594+P2597*T2597+Q2597*S2597)</f>
        <v>30.906731764259799</v>
      </c>
      <c r="Z2597" s="2">
        <f t="shared" ref="Z2597" si="11781">N2597*U2594+P2597*U2597-O2597*V2594-Q2597*V2597</f>
        <v>2.9758103771901889</v>
      </c>
      <c r="AA2597" s="8">
        <f t="shared" ref="AA2597" si="11782">(N2597*V2594+O2597*U2594+P2597*V2597+Q2597*U2597)</f>
        <v>0</v>
      </c>
      <c r="AB2597" s="22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11783">X2597*AC2594+Z2597*AC2597-Y2597*AD2594-AA2597*AD2597</f>
        <v>0</v>
      </c>
      <c r="AI2597" s="9">
        <f t="shared" ref="AI2597" si="11784">(X2597*AD2594+Y2597*AC2594+Z2597*AD2597+AA2597*AC2597)</f>
        <v>30.906731764259799</v>
      </c>
      <c r="AJ2597" s="2">
        <f t="shared" ref="AJ2597" si="11785">X2597*AE2594+Z2597*AE2597-Y2597*AF2594-AA2597*AF2597</f>
        <v>-182.93806515765047</v>
      </c>
      <c r="AK2597" s="8">
        <f t="shared" ref="AK2597" si="11786">(X2597*AF2594+Y2597*AE2594+Z2597*AF2597+AA2597*AE2597)</f>
        <v>0</v>
      </c>
      <c r="AM2597" s="45">
        <f t="shared" ref="AM2597" si="11787">(180/PI())*ATAN(-1*(($AH$9*AJ2594+AL2594+$AH$9*AJ2597+AL2597)/($AH$9*AI2594+AK2594+$AH$9*AI2597+AK2597)))</f>
        <v>71.33021889189861</v>
      </c>
      <c r="AO2597" s="206">
        <f t="shared" ref="AO2597" si="11788">20*LOG(((($AH$9*AH2594+AJ2594-$AH$9*AH2597-AJ2597)^2+($AH$9*AI2594+AK2594-$AH$9*AI2597-AK2597)^2)/(($AH$9*AH2594+AJ2594+$AH$9*AH2597+AJ2597)^2+($AH$9*AI2594+AK2594+$AH$9*AI2597+AK2597)^2))^0.5)</f>
        <v>-4.9067272615432151E-4</v>
      </c>
      <c r="AP2597" s="33"/>
      <c r="AQ2597" s="32"/>
      <c r="AR2597" s="32"/>
      <c r="AS2597" s="32"/>
      <c r="AT2597" s="32"/>
    </row>
    <row r="2598" spans="2:46" ht="18.649999999999999" customHeight="1">
      <c r="AO2598" s="33"/>
      <c r="AP2598" s="33"/>
    </row>
    <row r="2599" spans="2:46" ht="18.649999999999999" customHeight="1" thickBot="1">
      <c r="D2599" s="22" t="s">
        <v>80</v>
      </c>
      <c r="E2599" s="22"/>
      <c r="F2599" s="22"/>
      <c r="G2599" s="22"/>
      <c r="H2599" s="22"/>
      <c r="I2599" s="22" t="s">
        <v>81</v>
      </c>
      <c r="J2599" s="22"/>
      <c r="K2599" s="22"/>
      <c r="L2599" s="22"/>
      <c r="M2599" s="23"/>
      <c r="N2599" s="23"/>
      <c r="O2599" s="24" t="s">
        <v>82</v>
      </c>
      <c r="P2599" s="23"/>
      <c r="Q2599" s="23"/>
      <c r="R2599" s="23"/>
      <c r="S2599" s="22"/>
      <c r="T2599" s="22" t="s">
        <v>83</v>
      </c>
      <c r="U2599" s="23"/>
      <c r="V2599" s="23"/>
      <c r="W2599" s="23"/>
      <c r="X2599" s="23"/>
      <c r="Y2599" s="24" t="s">
        <v>84</v>
      </c>
      <c r="Z2599" s="23"/>
      <c r="AA2599" s="23"/>
      <c r="AB2599" s="23"/>
      <c r="AC2599" s="24" t="s">
        <v>85</v>
      </c>
      <c r="AD2599" s="22"/>
      <c r="AE2599" s="22"/>
      <c r="AF2599" s="22"/>
      <c r="AG2599" s="22"/>
      <c r="AH2599" s="23"/>
      <c r="AI2599" s="24" t="s">
        <v>86</v>
      </c>
      <c r="AJ2599" s="23"/>
      <c r="AK2599" s="23"/>
      <c r="AL2599" s="22"/>
    </row>
    <row r="2600" spans="2:46" ht="18.649999999999999" customHeight="1" thickBot="1">
      <c r="B2600" s="11"/>
      <c r="D2600" s="217" t="s">
        <v>55</v>
      </c>
      <c r="E2600" s="218"/>
      <c r="F2600" s="219" t="s">
        <v>56</v>
      </c>
      <c r="G2600" s="220"/>
      <c r="H2600" s="204"/>
      <c r="I2600" s="217" t="s">
        <v>87</v>
      </c>
      <c r="J2600" s="218"/>
      <c r="K2600" s="219" t="s">
        <v>88</v>
      </c>
      <c r="L2600" s="220"/>
      <c r="M2600" s="23"/>
      <c r="N2600" s="213" t="s">
        <v>57</v>
      </c>
      <c r="O2600" s="214"/>
      <c r="P2600" s="215" t="s">
        <v>58</v>
      </c>
      <c r="Q2600" s="216"/>
      <c r="R2600" s="23"/>
      <c r="S2600" s="217" t="s">
        <v>59</v>
      </c>
      <c r="T2600" s="218"/>
      <c r="U2600" s="219" t="s">
        <v>60</v>
      </c>
      <c r="V2600" s="220"/>
      <c r="W2600" s="22"/>
      <c r="X2600" s="213" t="s">
        <v>61</v>
      </c>
      <c r="Y2600" s="214"/>
      <c r="Z2600" s="215" t="s">
        <v>62</v>
      </c>
      <c r="AA2600" s="216"/>
      <c r="AB2600" s="22"/>
      <c r="AC2600" s="217" t="s">
        <v>63</v>
      </c>
      <c r="AD2600" s="218"/>
      <c r="AE2600" s="219" t="s">
        <v>89</v>
      </c>
      <c r="AF2600" s="220"/>
      <c r="AG2600" s="22"/>
      <c r="AH2600" s="213" t="s">
        <v>64</v>
      </c>
      <c r="AI2600" s="214"/>
      <c r="AJ2600" s="215" t="s">
        <v>65</v>
      </c>
      <c r="AK2600" s="216"/>
      <c r="AL2600" s="22"/>
      <c r="AM2600" s="25" t="s">
        <v>2</v>
      </c>
      <c r="AO2600" s="132" t="s">
        <v>41</v>
      </c>
      <c r="AQ2600" s="32"/>
      <c r="AR2600" s="32"/>
      <c r="AS2600" s="32"/>
      <c r="AT2600" s="32"/>
    </row>
    <row r="2601" spans="2:46" ht="18.649999999999999" customHeight="1" thickTop="1" thickBot="1">
      <c r="B2601" s="36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9">
        <f t="shared" ref="L2601" si="11789">IF(0=(1-$J$9*$K$9*$B2601^2),10^14,$B2601*$K$9/(1-$J$9*$K$9*$B2601^2))</f>
        <v>-0.46844489510223508</v>
      </c>
      <c r="N2601" s="1">
        <f t="shared" ref="N2601" si="11790">D2601*I2601+F2601*I2604-E2601*J2601-G2601*J2604</f>
        <v>1</v>
      </c>
      <c r="O2601" s="9">
        <f t="shared" ref="O2601" si="11791">(D2601*J2601+E2601*I2601+F2601*J2604+G2601*I2604)</f>
        <v>0</v>
      </c>
      <c r="P2601" s="2">
        <f t="shared" ref="P2601" si="11792">D2601*K2601+F2601*K2604-E2601*L2601-G2601*L2604</f>
        <v>0</v>
      </c>
      <c r="Q2601" s="8">
        <f t="shared" ref="Q2601" si="11793">(D2601*L2601+E2601*K2601+F2601*L2604+G2601*K2604)</f>
        <v>-0.46844489510223508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11794">N2601*S2601+P2601*S2604-O2601*T2601-Q2601*T2604</f>
        <v>5.2146538103544673</v>
      </c>
      <c r="Y2601" s="9">
        <f t="shared" ref="Y2601" si="11795">(N2601*T2601+O2601*S2601+P2601*T2604+Q2601*S2604)</f>
        <v>0</v>
      </c>
      <c r="Z2601" s="2">
        <f t="shared" ref="Z2601" si="11796">N2601*U2601+P2601*U2604-O2601*V2601-Q2601*V2604</f>
        <v>0</v>
      </c>
      <c r="AA2601" s="8">
        <f t="shared" ref="AA2601" si="11797">(N2601*V2601+O2601*U2601+P2601*V2604+Q2601*U2604)</f>
        <v>-0.46844489510223508</v>
      </c>
      <c r="AB2601" s="22"/>
      <c r="AC2601" s="1">
        <v>1</v>
      </c>
      <c r="AD2601" s="9">
        <v>0</v>
      </c>
      <c r="AE2601" s="2">
        <v>0</v>
      </c>
      <c r="AF2601" s="9">
        <f t="shared" ref="AF2601" si="11798">$B2601*$AE$9</f>
        <v>6.0315335999999915</v>
      </c>
      <c r="AH2601" s="1">
        <f t="shared" ref="AH2601" si="11799">X2601*AC2601+Z2601*AC2604-Y2601*AD2601-AA2601*AD2604</f>
        <v>5.2146538103544673</v>
      </c>
      <c r="AI2601" s="9">
        <f t="shared" ref="AI2601" si="11800">(X2601*AD2601+Y2601*AC2601+Z2601*AD2604+AA2601*AC2604)</f>
        <v>0</v>
      </c>
      <c r="AJ2601" s="2">
        <f t="shared" ref="AJ2601" si="11801">X2601*AE2601+Z2601*AE2604-Y2601*AF2601-AA2601*AF2604</f>
        <v>0</v>
      </c>
      <c r="AK2601" s="8">
        <f t="shared" ref="AK2601" si="11802">(X2601*AF2601+Y2601*AE2601+Z2601*AF2604+AA2601*AE2604)</f>
        <v>30.983914774418718</v>
      </c>
      <c r="AM2601" s="26">
        <f t="shared" ref="AM2601" si="11803">20*LOG((2*$AH$9)/(($AH$9*AH2601+AJ2601+$AH$9*AH2604+AJ2604)^2+($AH$9*AI2601+AK2601+$AH$9*AI2604+AK2604)^2)^0.5)</f>
        <v>-39.514600265022487</v>
      </c>
      <c r="AO2601" s="133">
        <f t="shared" ref="AO2601" si="11804">((AI2601^2+AJ2601^2+AK2601^2+AL2601^2)/(AI2604^2+AJ2604^2+AK2604^2+AL2604^2))^0.5</f>
        <v>0.16613683174705254</v>
      </c>
      <c r="AP2601" s="13"/>
      <c r="AQ2601" s="32"/>
      <c r="AR2601" s="32"/>
      <c r="AS2601" s="32"/>
      <c r="AT2601" s="32"/>
    </row>
    <row r="2602" spans="2:46" ht="18.649999999999999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O2602" s="134"/>
      <c r="AP2602" s="33"/>
      <c r="AQ2602" s="32"/>
      <c r="AR2602" s="32"/>
      <c r="AS2602" s="32"/>
      <c r="AT2602" s="32"/>
    </row>
    <row r="2603" spans="2:46" ht="18.649999999999999" customHeight="1" thickBot="1">
      <c r="D2603" s="209" t="s">
        <v>66</v>
      </c>
      <c r="E2603" s="210"/>
      <c r="F2603" s="211" t="s">
        <v>67</v>
      </c>
      <c r="G2603" s="212"/>
      <c r="H2603" s="204"/>
      <c r="I2603" s="209" t="s">
        <v>68</v>
      </c>
      <c r="J2603" s="210"/>
      <c r="K2603" s="211" t="s">
        <v>69</v>
      </c>
      <c r="L2603" s="212"/>
      <c r="N2603" s="213" t="s">
        <v>70</v>
      </c>
      <c r="O2603" s="214"/>
      <c r="P2603" s="215" t="s">
        <v>71</v>
      </c>
      <c r="Q2603" s="216"/>
      <c r="S2603" s="209" t="s">
        <v>72</v>
      </c>
      <c r="T2603" s="210"/>
      <c r="U2603" s="211" t="s">
        <v>73</v>
      </c>
      <c r="V2603" s="212"/>
      <c r="W2603" s="22"/>
      <c r="X2603" s="213" t="s">
        <v>74</v>
      </c>
      <c r="Y2603" s="214"/>
      <c r="Z2603" s="215" t="s">
        <v>75</v>
      </c>
      <c r="AA2603" s="216"/>
      <c r="AB2603" s="22"/>
      <c r="AC2603" s="209" t="s">
        <v>76</v>
      </c>
      <c r="AD2603" s="210"/>
      <c r="AE2603" s="211" t="s">
        <v>77</v>
      </c>
      <c r="AF2603" s="212"/>
      <c r="AG2603" s="22"/>
      <c r="AH2603" s="213" t="s">
        <v>78</v>
      </c>
      <c r="AI2603" s="214"/>
      <c r="AJ2603" s="215" t="s">
        <v>79</v>
      </c>
      <c r="AK2603" s="216"/>
      <c r="AL2603" s="22"/>
      <c r="AM2603" s="44" t="s">
        <v>6</v>
      </c>
      <c r="AO2603" s="135" t="s">
        <v>42</v>
      </c>
      <c r="AP2603" s="33"/>
      <c r="AQ2603" s="32"/>
      <c r="AR2603" s="32"/>
      <c r="AS2603" s="32"/>
      <c r="AT2603" s="32"/>
    </row>
    <row r="2604" spans="2:46" ht="18.649999999999999" customHeight="1" thickTop="1" thickBot="1">
      <c r="D2604" s="1">
        <v>0</v>
      </c>
      <c r="E2604" s="8">
        <f t="shared" ref="E2604" si="11805">$E$9*$B2601</f>
        <v>4.2163223999999948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11806">D2604*I2601+F2604*I2604-E2604*J2601-G2604*J2604</f>
        <v>0</v>
      </c>
      <c r="O2604" s="9">
        <f t="shared" ref="O2604" si="11807">(D2604*J2601+E2604*I2601+F2604*J2604+G2604*I2604)</f>
        <v>4.2163223999999948</v>
      </c>
      <c r="P2604" s="2">
        <f t="shared" ref="P2604" si="11808">D2604*K2601+F2604*K2604-E2604*L2601-G2604*L2604</f>
        <v>2.9751147043852013</v>
      </c>
      <c r="Q2604" s="8">
        <f t="shared" ref="Q2604" si="11809">(D2604*L2601+E2604*K2601+F2604*L2604+G2604*K2604)</f>
        <v>0</v>
      </c>
      <c r="S2604" s="1">
        <v>0</v>
      </c>
      <c r="T2604" s="8">
        <f t="shared" ref="T2604" si="11810">$T$9*$B2601</f>
        <v>8.9971175999999868</v>
      </c>
      <c r="U2604" s="2">
        <v>1</v>
      </c>
      <c r="V2604" s="8">
        <v>0</v>
      </c>
      <c r="X2604" s="1">
        <f t="shared" ref="X2604" si="11811">N2604*S2601+P2604*S2604-O2604*T2601-Q2604*T2604</f>
        <v>0</v>
      </c>
      <c r="Y2604" s="9">
        <f t="shared" ref="Y2604" si="11812">(N2604*T2601+O2604*S2601+P2604*T2604+Q2604*S2604)</f>
        <v>30.983779268842849</v>
      </c>
      <c r="Z2604" s="2">
        <f t="shared" ref="Z2604" si="11813">N2604*U2601+P2604*U2604-O2604*V2601-Q2604*V2604</f>
        <v>2.9751147043852013</v>
      </c>
      <c r="AA2604" s="8">
        <f t="shared" ref="AA2604" si="11814">(N2604*V2601+O2604*U2601+P2604*V2604+Q2604*U2604)</f>
        <v>0</v>
      </c>
      <c r="AB2604" s="22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11815">X2604*AC2601+Z2604*AC2604-Y2604*AD2601-AA2604*AD2604</f>
        <v>0</v>
      </c>
      <c r="AI2604" s="9">
        <f t="shared" ref="AI2604" si="11816">(X2604*AD2601+Y2604*AC2601+Z2604*AD2604+AA2604*AC2604)</f>
        <v>30.983779268842849</v>
      </c>
      <c r="AJ2604" s="2">
        <f t="shared" ref="AJ2604" si="11817">X2604*AE2601+Z2604*AE2604-Y2604*AF2601-AA2604*AF2604</f>
        <v>-183.90459101062362</v>
      </c>
      <c r="AK2604" s="8">
        <f t="shared" ref="AK2604" si="11818">(X2604*AF2601+Y2604*AE2601+Z2604*AF2604+AA2604*AE2604)</f>
        <v>0</v>
      </c>
      <c r="AM2604" s="45">
        <f t="shared" ref="AM2604" si="11819">(180/PI())*ATAN(-1*(($AH$9*AJ2601+AL2601+$AH$9*AJ2604+AL2604)/($AH$9*AI2601+AK2601+$AH$9*AI2604+AK2604)))</f>
        <v>71.378464636852414</v>
      </c>
      <c r="AO2604" s="206">
        <f t="shared" ref="AO2604" si="11820">20*LOG(((($AH$9*AH2601+AJ2601-$AH$9*AH2604-AJ2604)^2+($AH$9*AI2601+AK2601-$AH$9*AI2604-AK2604)^2)/(($AH$9*AH2601+AJ2601+$AH$9*AH2604+AJ2604)^2+($AH$9*AI2601+AK2601+$AH$9*AI2604+AK2604)^2))^0.5)</f>
        <v>-4.856781532274048E-4</v>
      </c>
      <c r="AP2604" s="33"/>
      <c r="AQ2604" s="32"/>
      <c r="AR2604" s="32"/>
      <c r="AS2604" s="32"/>
      <c r="AT2604" s="32"/>
    </row>
    <row r="2605" spans="2:46" ht="18.649999999999999" customHeight="1">
      <c r="AO2605" s="33"/>
      <c r="AP2605" s="33"/>
    </row>
    <row r="2606" spans="2:46" ht="18.649999999999999" customHeight="1" thickBot="1">
      <c r="D2606" s="22" t="s">
        <v>80</v>
      </c>
      <c r="E2606" s="22"/>
      <c r="F2606" s="22"/>
      <c r="G2606" s="22"/>
      <c r="H2606" s="22"/>
      <c r="I2606" s="22" t="s">
        <v>81</v>
      </c>
      <c r="J2606" s="22"/>
      <c r="K2606" s="22"/>
      <c r="L2606" s="22"/>
      <c r="M2606" s="23"/>
      <c r="N2606" s="23"/>
      <c r="O2606" s="24" t="s">
        <v>82</v>
      </c>
      <c r="P2606" s="23"/>
      <c r="Q2606" s="23"/>
      <c r="R2606" s="23"/>
      <c r="S2606" s="22"/>
      <c r="T2606" s="22" t="s">
        <v>83</v>
      </c>
      <c r="U2606" s="23"/>
      <c r="V2606" s="23"/>
      <c r="W2606" s="23"/>
      <c r="X2606" s="23"/>
      <c r="Y2606" s="24" t="s">
        <v>84</v>
      </c>
      <c r="Z2606" s="23"/>
      <c r="AA2606" s="23"/>
      <c r="AB2606" s="23"/>
      <c r="AC2606" s="24" t="s">
        <v>85</v>
      </c>
      <c r="AD2606" s="22"/>
      <c r="AE2606" s="22"/>
      <c r="AF2606" s="22"/>
      <c r="AG2606" s="22"/>
      <c r="AH2606" s="23"/>
      <c r="AI2606" s="24" t="s">
        <v>86</v>
      </c>
      <c r="AJ2606" s="23"/>
      <c r="AK2606" s="23"/>
      <c r="AL2606" s="22"/>
    </row>
    <row r="2607" spans="2:46" ht="18.649999999999999" customHeight="1" thickBot="1">
      <c r="B2607" s="11"/>
      <c r="D2607" s="217" t="s">
        <v>55</v>
      </c>
      <c r="E2607" s="218"/>
      <c r="F2607" s="219" t="s">
        <v>56</v>
      </c>
      <c r="G2607" s="220"/>
      <c r="H2607" s="204"/>
      <c r="I2607" s="217" t="s">
        <v>87</v>
      </c>
      <c r="J2607" s="218"/>
      <c r="K2607" s="219" t="s">
        <v>88</v>
      </c>
      <c r="L2607" s="220"/>
      <c r="M2607" s="23"/>
      <c r="N2607" s="213" t="s">
        <v>57</v>
      </c>
      <c r="O2607" s="214"/>
      <c r="P2607" s="215" t="s">
        <v>58</v>
      </c>
      <c r="Q2607" s="216"/>
      <c r="R2607" s="23"/>
      <c r="S2607" s="217" t="s">
        <v>59</v>
      </c>
      <c r="T2607" s="218"/>
      <c r="U2607" s="219" t="s">
        <v>60</v>
      </c>
      <c r="V2607" s="220"/>
      <c r="W2607" s="22"/>
      <c r="X2607" s="213" t="s">
        <v>61</v>
      </c>
      <c r="Y2607" s="214"/>
      <c r="Z2607" s="215" t="s">
        <v>62</v>
      </c>
      <c r="AA2607" s="216"/>
      <c r="AB2607" s="22"/>
      <c r="AC2607" s="217" t="s">
        <v>63</v>
      </c>
      <c r="AD2607" s="218"/>
      <c r="AE2607" s="219" t="s">
        <v>89</v>
      </c>
      <c r="AF2607" s="220"/>
      <c r="AG2607" s="22"/>
      <c r="AH2607" s="213" t="s">
        <v>64</v>
      </c>
      <c r="AI2607" s="214"/>
      <c r="AJ2607" s="215" t="s">
        <v>65</v>
      </c>
      <c r="AK2607" s="216"/>
      <c r="AL2607" s="22"/>
      <c r="AM2607" s="25" t="s">
        <v>2</v>
      </c>
      <c r="AO2607" s="132" t="s">
        <v>41</v>
      </c>
      <c r="AQ2607" s="32"/>
      <c r="AR2607" s="32"/>
      <c r="AS2607" s="32"/>
      <c r="AT2607" s="32"/>
    </row>
    <row r="2608" spans="2:46" ht="18.649999999999999" customHeight="1" thickTop="1" thickBot="1">
      <c r="B2608" s="36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9">
        <f t="shared" ref="L2608" si="11821">IF(0=(1-$J$9*$K$9*$B2608^2),10^14,$B2608*$K$9/(1-$J$9*$K$9*$B2608^2))</f>
        <v>-0.4670258939977544</v>
      </c>
      <c r="N2608" s="1">
        <f t="shared" ref="N2608" si="11822">D2608*I2608+F2608*I2611-E2608*J2608-G2608*J2611</f>
        <v>1</v>
      </c>
      <c r="O2608" s="9">
        <f t="shared" ref="O2608" si="11823">(D2608*J2608+E2608*I2608+F2608*J2611+G2608*I2611)</f>
        <v>0</v>
      </c>
      <c r="P2608" s="2">
        <f t="shared" ref="P2608" si="11824">D2608*K2608+F2608*K2611-E2608*L2608-G2608*L2611</f>
        <v>0</v>
      </c>
      <c r="Q2608" s="8">
        <f t="shared" ref="Q2608" si="11825">(D2608*L2608+E2608*K2608+F2608*L2611+G2608*K2611)</f>
        <v>-0.4670258939977544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11826">N2608*S2608+P2608*S2611-O2608*T2608-Q2608*T2611</f>
        <v>5.2131822854099701</v>
      </c>
      <c r="Y2608" s="9">
        <f t="shared" ref="Y2608" si="11827">(N2608*T2608+O2608*S2608+P2608*T2611+Q2608*S2611)</f>
        <v>0</v>
      </c>
      <c r="Z2608" s="2">
        <f t="shared" ref="Z2608" si="11828">N2608*U2608+P2608*U2611-O2608*V2608-Q2608*V2611</f>
        <v>0</v>
      </c>
      <c r="AA2608" s="8">
        <f t="shared" ref="AA2608" si="11829">(N2608*V2608+O2608*U2608+P2608*V2611+Q2608*U2611)</f>
        <v>-0.4670258939977544</v>
      </c>
      <c r="AB2608" s="22"/>
      <c r="AC2608" s="1">
        <v>1</v>
      </c>
      <c r="AD2608" s="9">
        <v>0</v>
      </c>
      <c r="AE2608" s="2">
        <v>0</v>
      </c>
      <c r="AF2608" s="9">
        <f t="shared" ref="AF2608" si="11830">$B2608*$AE$9</f>
        <v>6.0477473999999845</v>
      </c>
      <c r="AH2608" s="1">
        <f t="shared" ref="AH2608" si="11831">X2608*AC2608+Z2608*AC2611-Y2608*AD2608-AA2608*AD2611</f>
        <v>5.2131822854099701</v>
      </c>
      <c r="AI2608" s="9">
        <f t="shared" ref="AI2608" si="11832">(X2608*AD2608+Y2608*AC2608+Z2608*AD2611+AA2608*AC2611)</f>
        <v>0</v>
      </c>
      <c r="AJ2608" s="2">
        <f t="shared" ref="AJ2608" si="11833">X2608*AE2608+Z2608*AE2611-Y2608*AF2608-AA2608*AF2611</f>
        <v>0</v>
      </c>
      <c r="AK2608" s="8">
        <f t="shared" ref="AK2608" si="11834">(X2608*AF2608+Y2608*AE2608+Z2608*AF2611+AA2608*AE2611)</f>
        <v>31.060983718316368</v>
      </c>
      <c r="AM2608" s="26">
        <f t="shared" ref="AM2608" si="11835">20*LOG((2*$AH$9)/(($AH$9*AH2608+AJ2608+$AH$9*AH2611+AJ2611)^2+($AH$9*AI2608+AK2608+$AH$9*AI2611+AK2611)^2)^0.5)</f>
        <v>-39.558925476624836</v>
      </c>
      <c r="AO2608" s="133">
        <f t="shared" ref="AO2608" si="11836">((AI2608^2+AJ2608^2+AK2608^2+AL2608^2)/(AI2611^2+AJ2611^2+AK2611^2+AL2611^2))^0.5</f>
        <v>0.16568962951924243</v>
      </c>
      <c r="AP2608" s="13"/>
      <c r="AQ2608" s="32"/>
      <c r="AR2608" s="32"/>
      <c r="AS2608" s="32"/>
      <c r="AT2608" s="32"/>
    </row>
    <row r="2609" spans="2:46" ht="18.649999999999999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O2609" s="134"/>
      <c r="AP2609" s="33"/>
      <c r="AQ2609" s="32"/>
      <c r="AR2609" s="32"/>
      <c r="AS2609" s="32"/>
      <c r="AT2609" s="32"/>
    </row>
    <row r="2610" spans="2:46" ht="18.649999999999999" customHeight="1" thickBot="1">
      <c r="D2610" s="209" t="s">
        <v>66</v>
      </c>
      <c r="E2610" s="210"/>
      <c r="F2610" s="211" t="s">
        <v>67</v>
      </c>
      <c r="G2610" s="212"/>
      <c r="H2610" s="204"/>
      <c r="I2610" s="209" t="s">
        <v>68</v>
      </c>
      <c r="J2610" s="210"/>
      <c r="K2610" s="211" t="s">
        <v>69</v>
      </c>
      <c r="L2610" s="212"/>
      <c r="N2610" s="213" t="s">
        <v>70</v>
      </c>
      <c r="O2610" s="214"/>
      <c r="P2610" s="215" t="s">
        <v>71</v>
      </c>
      <c r="Q2610" s="216"/>
      <c r="S2610" s="209" t="s">
        <v>72</v>
      </c>
      <c r="T2610" s="210"/>
      <c r="U2610" s="211" t="s">
        <v>73</v>
      </c>
      <c r="V2610" s="212"/>
      <c r="W2610" s="22"/>
      <c r="X2610" s="213" t="s">
        <v>74</v>
      </c>
      <c r="Y2610" s="214"/>
      <c r="Z2610" s="215" t="s">
        <v>75</v>
      </c>
      <c r="AA2610" s="216"/>
      <c r="AB2610" s="22"/>
      <c r="AC2610" s="209" t="s">
        <v>76</v>
      </c>
      <c r="AD2610" s="210"/>
      <c r="AE2610" s="211" t="s">
        <v>77</v>
      </c>
      <c r="AF2610" s="212"/>
      <c r="AG2610" s="22"/>
      <c r="AH2610" s="213" t="s">
        <v>78</v>
      </c>
      <c r="AI2610" s="214"/>
      <c r="AJ2610" s="215" t="s">
        <v>79</v>
      </c>
      <c r="AK2610" s="216"/>
      <c r="AL2610" s="22"/>
      <c r="AM2610" s="44" t="s">
        <v>6</v>
      </c>
      <c r="AO2610" s="135" t="s">
        <v>42</v>
      </c>
      <c r="AP2610" s="33"/>
      <c r="AQ2610" s="32"/>
      <c r="AR2610" s="32"/>
      <c r="AS2610" s="32"/>
      <c r="AT2610" s="32"/>
    </row>
    <row r="2611" spans="2:46" ht="18.649999999999999" customHeight="1" thickTop="1" thickBot="1">
      <c r="D2611" s="1">
        <v>0</v>
      </c>
      <c r="E2611" s="8">
        <f t="shared" ref="E2611" si="11837">$E$9*$B2608</f>
        <v>4.2276565999999889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11838">D2611*I2608+F2611*I2611-E2611*J2608-G2611*J2611</f>
        <v>0</v>
      </c>
      <c r="O2611" s="9">
        <f t="shared" ref="O2611" si="11839">(D2611*J2608+E2611*I2608+F2611*J2611+G2611*I2611)</f>
        <v>4.2276565999999889</v>
      </c>
      <c r="P2611" s="2">
        <f t="shared" ref="P2611" si="11840">D2611*K2608+F2611*K2611-E2611*L2608-G2611*L2611</f>
        <v>2.9744251031305016</v>
      </c>
      <c r="Q2611" s="8">
        <f t="shared" ref="Q2611" si="11841">(D2611*L2608+E2611*K2608+F2611*L2611+G2611*K2611)</f>
        <v>0</v>
      </c>
      <c r="S2611" s="1">
        <v>0</v>
      </c>
      <c r="T2611" s="8">
        <f t="shared" ref="T2611" si="11842">$T$9*$B2608</f>
        <v>9.0213033999999759</v>
      </c>
      <c r="U2611" s="2">
        <v>1</v>
      </c>
      <c r="V2611" s="8">
        <v>0</v>
      </c>
      <c r="X2611" s="1">
        <f t="shared" ref="X2611" si="11843">N2611*S2608+P2611*S2611-O2611*T2608-Q2611*T2611</f>
        <v>0</v>
      </c>
      <c r="Y2611" s="9">
        <f t="shared" ref="Y2611" si="11844">(N2611*T2608+O2611*S2608+P2611*T2611+Q2611*S2611)</f>
        <v>31.06084789591646</v>
      </c>
      <c r="Z2611" s="2">
        <f t="shared" ref="Z2611" si="11845">N2611*U2608+P2611*U2611-O2611*V2608-Q2611*V2611</f>
        <v>2.9744251031305016</v>
      </c>
      <c r="AA2611" s="8">
        <f t="shared" ref="AA2611" si="11846">(N2611*V2608+O2611*U2608+P2611*V2611+Q2611*U2611)</f>
        <v>0</v>
      </c>
      <c r="AB2611" s="22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11847">X2611*AC2608+Z2611*AC2611-Y2611*AD2608-AA2611*AD2611</f>
        <v>0</v>
      </c>
      <c r="AI2611" s="9">
        <f t="shared" ref="AI2611" si="11848">(X2611*AD2608+Y2611*AC2608+Z2611*AD2611+AA2611*AC2611)</f>
        <v>31.06084789591646</v>
      </c>
      <c r="AJ2611" s="2">
        <f t="shared" ref="AJ2611" si="11849">X2611*AE2608+Z2611*AE2611-Y2611*AF2608-AA2611*AF2611</f>
        <v>-184.87373700119326</v>
      </c>
      <c r="AK2611" s="8">
        <f t="shared" ref="AK2611" si="11850">(X2611*AF2608+Y2611*AE2608+Z2611*AF2611+AA2611*AE2611)</f>
        <v>0</v>
      </c>
      <c r="AM2611" s="45">
        <f t="shared" ref="AM2611" si="11851">(180/PI())*ATAN(-1*(($AH$9*AJ2608+AL2608+$AH$9*AJ2611+AL2611)/($AH$9*AI2608+AK2608+$AH$9*AI2611+AK2611)))</f>
        <v>71.426466295228465</v>
      </c>
      <c r="AO2611" s="206">
        <f t="shared" ref="AO2611" si="11852">20*LOG(((($AH$9*AH2608+AJ2608-$AH$9*AH2611-AJ2611)^2+($AH$9*AI2608+AK2608-$AH$9*AI2611-AK2611)^2)/(($AH$9*AH2608+AJ2608+$AH$9*AH2611+AJ2611)^2+($AH$9*AI2608+AK2608+$AH$9*AI2611+AK2611)^2))^0.5)</f>
        <v>-4.8074613427726682E-4</v>
      </c>
      <c r="AP2611" s="33"/>
      <c r="AQ2611" s="32"/>
      <c r="AR2611" s="32"/>
      <c r="AS2611" s="32"/>
      <c r="AT2611" s="32"/>
    </row>
    <row r="2612" spans="2:46" ht="18.649999999999999" customHeight="1">
      <c r="AO2612" s="33"/>
      <c r="AP2612" s="33"/>
    </row>
    <row r="2613" spans="2:46" ht="18.649999999999999" customHeight="1" thickBot="1">
      <c r="D2613" s="22" t="s">
        <v>80</v>
      </c>
      <c r="E2613" s="22"/>
      <c r="F2613" s="22"/>
      <c r="G2613" s="22"/>
      <c r="H2613" s="22"/>
      <c r="I2613" s="22" t="s">
        <v>81</v>
      </c>
      <c r="J2613" s="22"/>
      <c r="K2613" s="22"/>
      <c r="L2613" s="22"/>
      <c r="M2613" s="23"/>
      <c r="N2613" s="23"/>
      <c r="O2613" s="24" t="s">
        <v>82</v>
      </c>
      <c r="P2613" s="23"/>
      <c r="Q2613" s="23"/>
      <c r="R2613" s="23"/>
      <c r="S2613" s="22"/>
      <c r="T2613" s="22" t="s">
        <v>83</v>
      </c>
      <c r="U2613" s="23"/>
      <c r="V2613" s="23"/>
      <c r="W2613" s="23"/>
      <c r="X2613" s="23"/>
      <c r="Y2613" s="24" t="s">
        <v>84</v>
      </c>
      <c r="Z2613" s="23"/>
      <c r="AA2613" s="23"/>
      <c r="AB2613" s="23"/>
      <c r="AC2613" s="24" t="s">
        <v>85</v>
      </c>
      <c r="AD2613" s="22"/>
      <c r="AE2613" s="22"/>
      <c r="AF2613" s="22"/>
      <c r="AG2613" s="22"/>
      <c r="AH2613" s="23"/>
      <c r="AI2613" s="24" t="s">
        <v>86</v>
      </c>
      <c r="AJ2613" s="23"/>
      <c r="AK2613" s="23"/>
      <c r="AL2613" s="22"/>
    </row>
    <row r="2614" spans="2:46" ht="18.649999999999999" customHeight="1" thickBot="1">
      <c r="B2614" s="11"/>
      <c r="D2614" s="217" t="s">
        <v>55</v>
      </c>
      <c r="E2614" s="218"/>
      <c r="F2614" s="219" t="s">
        <v>56</v>
      </c>
      <c r="G2614" s="220"/>
      <c r="H2614" s="204"/>
      <c r="I2614" s="217" t="s">
        <v>87</v>
      </c>
      <c r="J2614" s="218"/>
      <c r="K2614" s="219" t="s">
        <v>88</v>
      </c>
      <c r="L2614" s="220"/>
      <c r="M2614" s="23"/>
      <c r="N2614" s="213" t="s">
        <v>57</v>
      </c>
      <c r="O2614" s="214"/>
      <c r="P2614" s="215" t="s">
        <v>58</v>
      </c>
      <c r="Q2614" s="216"/>
      <c r="R2614" s="23"/>
      <c r="S2614" s="217" t="s">
        <v>59</v>
      </c>
      <c r="T2614" s="218"/>
      <c r="U2614" s="219" t="s">
        <v>60</v>
      </c>
      <c r="V2614" s="220"/>
      <c r="W2614" s="22"/>
      <c r="X2614" s="213" t="s">
        <v>61</v>
      </c>
      <c r="Y2614" s="214"/>
      <c r="Z2614" s="215" t="s">
        <v>62</v>
      </c>
      <c r="AA2614" s="216"/>
      <c r="AB2614" s="22"/>
      <c r="AC2614" s="217" t="s">
        <v>63</v>
      </c>
      <c r="AD2614" s="218"/>
      <c r="AE2614" s="219" t="s">
        <v>89</v>
      </c>
      <c r="AF2614" s="220"/>
      <c r="AG2614" s="22"/>
      <c r="AH2614" s="213" t="s">
        <v>64</v>
      </c>
      <c r="AI2614" s="214"/>
      <c r="AJ2614" s="215" t="s">
        <v>65</v>
      </c>
      <c r="AK2614" s="216"/>
      <c r="AL2614" s="22"/>
      <c r="AM2614" s="25" t="s">
        <v>2</v>
      </c>
      <c r="AO2614" s="132" t="s">
        <v>41</v>
      </c>
      <c r="AQ2614" s="32"/>
      <c r="AR2614" s="32"/>
      <c r="AS2614" s="32"/>
      <c r="AT2614" s="32"/>
    </row>
    <row r="2615" spans="2:46" ht="18.649999999999999" customHeight="1" thickTop="1" thickBot="1">
      <c r="B2615" s="36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9">
        <f t="shared" ref="L2615" si="11853">IF(0=(1-$J$9*$K$9*$B2615^2),10^14,$B2615*$K$9/(1-$J$9*$K$9*$B2615^2))</f>
        <v>-0.46561589651109847</v>
      </c>
      <c r="N2615" s="1">
        <f t="shared" ref="N2615" si="11854">D2615*I2615+F2615*I2618-E2615*J2615-G2615*J2618</f>
        <v>1</v>
      </c>
      <c r="O2615" s="9">
        <f t="shared" ref="O2615" si="11855">(D2615*J2615+E2615*I2615+F2615*J2618+G2615*I2618)</f>
        <v>0</v>
      </c>
      <c r="P2615" s="2">
        <f t="shared" ref="P2615" si="11856">D2615*K2615+F2615*K2618-E2615*L2615-G2615*L2618</f>
        <v>0</v>
      </c>
      <c r="Q2615" s="8">
        <f t="shared" ref="Q2615" si="11857">(D2615*L2615+E2615*K2615+F2615*L2618+G2615*K2618)</f>
        <v>-0.46561589651109847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11858">N2615*S2615+P2615*S2618-O2615*T2615-Q2615*T2618</f>
        <v>5.2117235632394472</v>
      </c>
      <c r="Y2615" s="9">
        <f t="shared" ref="Y2615" si="11859">(N2615*T2615+O2615*S2615+P2615*T2618+Q2615*S2618)</f>
        <v>0</v>
      </c>
      <c r="Z2615" s="2">
        <f t="shared" ref="Z2615" si="11860">N2615*U2615+P2615*U2618-O2615*V2615-Q2615*V2618</f>
        <v>0</v>
      </c>
      <c r="AA2615" s="8">
        <f t="shared" ref="AA2615" si="11861">(N2615*V2615+O2615*U2615+P2615*V2618+Q2615*U2618)</f>
        <v>-0.46561589651109847</v>
      </c>
      <c r="AB2615" s="22"/>
      <c r="AC2615" s="1">
        <v>1</v>
      </c>
      <c r="AD2615" s="9">
        <v>0</v>
      </c>
      <c r="AE2615" s="2">
        <v>0</v>
      </c>
      <c r="AF2615" s="9">
        <f t="shared" ref="AF2615" si="11862">$B2615*$AE$9</f>
        <v>6.0639611999999836</v>
      </c>
      <c r="AH2615" s="1">
        <f t="shared" ref="AH2615" si="11863">X2615*AC2615+Z2615*AC2618-Y2615*AD2615-AA2615*AD2618</f>
        <v>5.2117235632394472</v>
      </c>
      <c r="AI2615" s="9">
        <f t="shared" ref="AI2615" si="11864">(X2615*AD2615+Y2615*AC2615+Z2615*AD2618+AA2615*AC2618)</f>
        <v>0</v>
      </c>
      <c r="AJ2615" s="2">
        <f t="shared" ref="AJ2615" si="11865">X2615*AE2615+Z2615*AE2618-Y2615*AF2615-AA2615*AF2618</f>
        <v>0</v>
      </c>
      <c r="AK2615" s="8">
        <f t="shared" ref="AK2615" si="11866">(X2615*AF2615+Y2615*AE2615+Z2615*AF2618+AA2615*AE2618)</f>
        <v>31.13807357609857</v>
      </c>
      <c r="AM2615" s="26">
        <f t="shared" ref="AM2615" si="11867">20*LOG((2*$AH$9)/(($AH$9*AH2615+AJ2615+$AH$9*AH2618+AJ2618)^2+($AH$9*AI2615+AK2615+$AH$9*AI2618+AK2618)^2)^0.5)</f>
        <v>-39.603145343229301</v>
      </c>
      <c r="AO2615" s="133">
        <f t="shared" ref="AO2615" si="11868">((AI2615^2+AJ2615^2+AK2615^2+AL2615^2)/(AI2618^2+AJ2618^2+AK2618^2+AL2618^2))^0.5</f>
        <v>0.16524483283323566</v>
      </c>
      <c r="AP2615" s="13"/>
      <c r="AQ2615" s="32"/>
      <c r="AR2615" s="32"/>
      <c r="AS2615" s="32"/>
      <c r="AT2615" s="32"/>
    </row>
    <row r="2616" spans="2:46" ht="18.649999999999999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O2616" s="134"/>
      <c r="AP2616" s="33"/>
      <c r="AQ2616" s="32"/>
      <c r="AR2616" s="32"/>
      <c r="AS2616" s="32"/>
      <c r="AT2616" s="32"/>
    </row>
    <row r="2617" spans="2:46" ht="18.649999999999999" customHeight="1" thickBot="1">
      <c r="D2617" s="209" t="s">
        <v>66</v>
      </c>
      <c r="E2617" s="210"/>
      <c r="F2617" s="211" t="s">
        <v>67</v>
      </c>
      <c r="G2617" s="212"/>
      <c r="H2617" s="204"/>
      <c r="I2617" s="209" t="s">
        <v>68</v>
      </c>
      <c r="J2617" s="210"/>
      <c r="K2617" s="211" t="s">
        <v>69</v>
      </c>
      <c r="L2617" s="212"/>
      <c r="N2617" s="213" t="s">
        <v>70</v>
      </c>
      <c r="O2617" s="214"/>
      <c r="P2617" s="215" t="s">
        <v>71</v>
      </c>
      <c r="Q2617" s="216"/>
      <c r="S2617" s="209" t="s">
        <v>72</v>
      </c>
      <c r="T2617" s="210"/>
      <c r="U2617" s="211" t="s">
        <v>73</v>
      </c>
      <c r="V2617" s="212"/>
      <c r="W2617" s="22"/>
      <c r="X2617" s="213" t="s">
        <v>74</v>
      </c>
      <c r="Y2617" s="214"/>
      <c r="Z2617" s="215" t="s">
        <v>75</v>
      </c>
      <c r="AA2617" s="216"/>
      <c r="AB2617" s="22"/>
      <c r="AC2617" s="209" t="s">
        <v>76</v>
      </c>
      <c r="AD2617" s="210"/>
      <c r="AE2617" s="211" t="s">
        <v>77</v>
      </c>
      <c r="AF2617" s="212"/>
      <c r="AG2617" s="22"/>
      <c r="AH2617" s="213" t="s">
        <v>78</v>
      </c>
      <c r="AI2617" s="214"/>
      <c r="AJ2617" s="215" t="s">
        <v>79</v>
      </c>
      <c r="AK2617" s="216"/>
      <c r="AL2617" s="22"/>
      <c r="AM2617" s="44" t="s">
        <v>6</v>
      </c>
      <c r="AO2617" s="135" t="s">
        <v>42</v>
      </c>
      <c r="AP2617" s="33"/>
      <c r="AQ2617" s="32"/>
      <c r="AR2617" s="32"/>
      <c r="AS2617" s="32"/>
      <c r="AT2617" s="32"/>
    </row>
    <row r="2618" spans="2:46" ht="18.649999999999999" customHeight="1" thickTop="1" thickBot="1">
      <c r="D2618" s="1">
        <v>0</v>
      </c>
      <c r="E2618" s="8">
        <f t="shared" ref="E2618" si="11869">$E$9*$B2615</f>
        <v>4.2389907999999892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11870">D2618*I2615+F2618*I2618-E2618*J2615-G2618*J2618</f>
        <v>0</v>
      </c>
      <c r="O2618" s="9">
        <f t="shared" ref="O2618" si="11871">(D2618*J2615+E2618*I2615+F2618*J2618+G2618*I2618)</f>
        <v>4.2389907999999892</v>
      </c>
      <c r="P2618" s="2">
        <f t="shared" ref="P2618" si="11872">D2618*K2615+F2618*K2618-E2618*L2615-G2618*L2618</f>
        <v>2.9737415016442936</v>
      </c>
      <c r="Q2618" s="8">
        <f t="shared" ref="Q2618" si="11873">(D2618*L2615+E2618*K2615+F2618*L2618+G2618*K2618)</f>
        <v>0</v>
      </c>
      <c r="S2618" s="1">
        <v>0</v>
      </c>
      <c r="T2618" s="8">
        <f t="shared" ref="T2618" si="11874">$T$9*$B2615</f>
        <v>9.0454891999999756</v>
      </c>
      <c r="U2618" s="2">
        <v>1</v>
      </c>
      <c r="V2618" s="8">
        <v>0</v>
      </c>
      <c r="X2618" s="1">
        <f t="shared" ref="X2618" si="11875">N2618*S2615+P2618*S2618-O2618*T2615-Q2618*T2618</f>
        <v>0</v>
      </c>
      <c r="Y2618" s="9">
        <f t="shared" ref="Y2618" si="11876">(N2618*T2615+O2618*S2615+P2618*T2618+Q2618*S2618)</f>
        <v>31.137937436715156</v>
      </c>
      <c r="Z2618" s="2">
        <f t="shared" ref="Z2618" si="11877">N2618*U2615+P2618*U2618-O2618*V2615-Q2618*V2618</f>
        <v>2.9737415016442936</v>
      </c>
      <c r="AA2618" s="8">
        <f t="shared" ref="AA2618" si="11878">(N2618*V2615+O2618*U2615+P2618*V2618+Q2618*U2618)</f>
        <v>0</v>
      </c>
      <c r="AB2618" s="22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11879">X2618*AC2615+Z2618*AC2618-Y2618*AD2615-AA2618*AD2618</f>
        <v>0</v>
      </c>
      <c r="AI2618" s="9">
        <f t="shared" ref="AI2618" si="11880">(X2618*AD2615+Y2618*AC2615+Z2618*AD2618+AA2618*AC2618)</f>
        <v>31.137937436715156</v>
      </c>
      <c r="AJ2618" s="2">
        <f t="shared" ref="AJ2618" si="11881">X2618*AE2615+Z2618*AE2618-Y2618*AF2615-AA2618*AF2618</f>
        <v>-185.84550296262336</v>
      </c>
      <c r="AK2618" s="8">
        <f t="shared" ref="AK2618" si="11882">(X2618*AF2615+Y2618*AE2615+Z2618*AF2618+AA2618*AE2618)</f>
        <v>0</v>
      </c>
      <c r="AM2618" s="45">
        <f t="shared" ref="AM2618" si="11883">(180/PI())*ATAN(-1*(($AH$9*AJ2615+AL2615+$AH$9*AJ2618+AL2618)/($AH$9*AI2615+AK2615+$AH$9*AI2618+AK2618)))</f>
        <v>71.47422568125846</v>
      </c>
      <c r="AO2618" s="206">
        <f t="shared" ref="AO2618" si="11884">20*LOG(((($AH$9*AH2615+AJ2615-$AH$9*AH2618-AJ2618)^2+($AH$9*AI2615+AK2615-$AH$9*AI2618-AK2618)^2)/(($AH$9*AH2615+AJ2615+$AH$9*AH2618+AJ2618)^2+($AH$9*AI2615+AK2615+$AH$9*AI2618+AK2618)^2))^0.5)</f>
        <v>-4.7587574590061531E-4</v>
      </c>
      <c r="AP2618" s="33"/>
      <c r="AQ2618" s="32"/>
      <c r="AR2618" s="32"/>
      <c r="AS2618" s="32"/>
      <c r="AT2618" s="32"/>
    </row>
    <row r="2619" spans="2:46" ht="18.649999999999999" customHeight="1">
      <c r="AO2619" s="33"/>
      <c r="AP2619" s="33"/>
    </row>
    <row r="2620" spans="2:46" ht="18.649999999999999" customHeight="1" thickBot="1">
      <c r="D2620" s="22" t="s">
        <v>80</v>
      </c>
      <c r="E2620" s="22"/>
      <c r="F2620" s="22"/>
      <c r="G2620" s="22"/>
      <c r="H2620" s="22"/>
      <c r="I2620" s="22" t="s">
        <v>81</v>
      </c>
      <c r="J2620" s="22"/>
      <c r="K2620" s="22"/>
      <c r="L2620" s="22"/>
      <c r="M2620" s="23"/>
      <c r="N2620" s="23"/>
      <c r="O2620" s="24" t="s">
        <v>82</v>
      </c>
      <c r="P2620" s="23"/>
      <c r="Q2620" s="23"/>
      <c r="R2620" s="23"/>
      <c r="S2620" s="22"/>
      <c r="T2620" s="22" t="s">
        <v>83</v>
      </c>
      <c r="U2620" s="23"/>
      <c r="V2620" s="23"/>
      <c r="W2620" s="23"/>
      <c r="X2620" s="23"/>
      <c r="Y2620" s="24" t="s">
        <v>84</v>
      </c>
      <c r="Z2620" s="23"/>
      <c r="AA2620" s="23"/>
      <c r="AB2620" s="23"/>
      <c r="AC2620" s="24" t="s">
        <v>85</v>
      </c>
      <c r="AD2620" s="22"/>
      <c r="AE2620" s="22"/>
      <c r="AF2620" s="22"/>
      <c r="AG2620" s="22"/>
      <c r="AH2620" s="23"/>
      <c r="AI2620" s="24" t="s">
        <v>86</v>
      </c>
      <c r="AJ2620" s="23"/>
      <c r="AK2620" s="23"/>
      <c r="AL2620" s="22"/>
    </row>
    <row r="2621" spans="2:46" ht="18.649999999999999" customHeight="1" thickBot="1">
      <c r="B2621" s="11"/>
      <c r="D2621" s="217" t="s">
        <v>55</v>
      </c>
      <c r="E2621" s="218"/>
      <c r="F2621" s="219" t="s">
        <v>56</v>
      </c>
      <c r="G2621" s="220"/>
      <c r="H2621" s="204"/>
      <c r="I2621" s="217" t="s">
        <v>87</v>
      </c>
      <c r="J2621" s="218"/>
      <c r="K2621" s="219" t="s">
        <v>88</v>
      </c>
      <c r="L2621" s="220"/>
      <c r="M2621" s="23"/>
      <c r="N2621" s="213" t="s">
        <v>57</v>
      </c>
      <c r="O2621" s="214"/>
      <c r="P2621" s="215" t="s">
        <v>58</v>
      </c>
      <c r="Q2621" s="216"/>
      <c r="R2621" s="23"/>
      <c r="S2621" s="217" t="s">
        <v>59</v>
      </c>
      <c r="T2621" s="218"/>
      <c r="U2621" s="219" t="s">
        <v>60</v>
      </c>
      <c r="V2621" s="220"/>
      <c r="W2621" s="22"/>
      <c r="X2621" s="213" t="s">
        <v>61</v>
      </c>
      <c r="Y2621" s="214"/>
      <c r="Z2621" s="215" t="s">
        <v>62</v>
      </c>
      <c r="AA2621" s="216"/>
      <c r="AB2621" s="22"/>
      <c r="AC2621" s="217" t="s">
        <v>63</v>
      </c>
      <c r="AD2621" s="218"/>
      <c r="AE2621" s="219" t="s">
        <v>89</v>
      </c>
      <c r="AF2621" s="220"/>
      <c r="AG2621" s="22"/>
      <c r="AH2621" s="213" t="s">
        <v>64</v>
      </c>
      <c r="AI2621" s="214"/>
      <c r="AJ2621" s="215" t="s">
        <v>65</v>
      </c>
      <c r="AK2621" s="216"/>
      <c r="AL2621" s="22"/>
      <c r="AM2621" s="25" t="s">
        <v>2</v>
      </c>
      <c r="AO2621" s="132" t="s">
        <v>41</v>
      </c>
      <c r="AQ2621" s="32"/>
      <c r="AR2621" s="32"/>
      <c r="AS2621" s="32"/>
      <c r="AT2621" s="32"/>
    </row>
    <row r="2622" spans="2:46" ht="18.649999999999999" customHeight="1" thickTop="1" thickBot="1">
      <c r="B2622" s="36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9">
        <f t="shared" ref="L2622" si="11885">IF(0=(1-$J$9*$K$9*$B2622^2),10^14,$B2622*$K$9/(1-$J$9*$K$9*$B2622^2))</f>
        <v>-0.46421481397794712</v>
      </c>
      <c r="N2622" s="1">
        <f t="shared" ref="N2622" si="11886">D2622*I2622+F2622*I2625-E2622*J2622-G2622*J2625</f>
        <v>1</v>
      </c>
      <c r="O2622" s="9">
        <f t="shared" ref="O2622" si="11887">(D2622*J2622+E2622*I2622+F2622*J2625+G2622*I2625)</f>
        <v>0</v>
      </c>
      <c r="P2622" s="2">
        <f t="shared" ref="P2622" si="11888">D2622*K2622+F2622*K2625-E2622*L2622-G2622*L2625</f>
        <v>0</v>
      </c>
      <c r="Q2622" s="8">
        <f t="shared" ref="Q2622" si="11889">(D2622*L2622+E2622*K2622+F2622*L2625+G2622*K2625)</f>
        <v>-0.46421481397794712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11890">N2622*S2622+P2622*S2625-O2622*T2622-Q2622*T2625</f>
        <v>5.2102774929654263</v>
      </c>
      <c r="Y2622" s="9">
        <f t="shared" ref="Y2622" si="11891">(N2622*T2622+O2622*S2622+P2622*T2625+Q2622*S2625)</f>
        <v>0</v>
      </c>
      <c r="Z2622" s="2">
        <f t="shared" ref="Z2622" si="11892">N2622*U2622+P2622*U2625-O2622*V2622-Q2622*V2625</f>
        <v>0</v>
      </c>
      <c r="AA2622" s="8">
        <f t="shared" ref="AA2622" si="11893">(N2622*V2622+O2622*U2622+P2622*V2625+Q2622*U2625)</f>
        <v>-0.46421481397794712</v>
      </c>
      <c r="AB2622" s="22"/>
      <c r="AC2622" s="1">
        <v>1</v>
      </c>
      <c r="AD2622" s="9">
        <v>0</v>
      </c>
      <c r="AE2622" s="2">
        <v>0</v>
      </c>
      <c r="AF2622" s="9">
        <f t="shared" ref="AF2622" si="11894">$B2622*$AE$9</f>
        <v>6.0801749999999837</v>
      </c>
      <c r="AH2622" s="1">
        <f t="shared" ref="AH2622" si="11895">X2622*AC2622+Z2622*AC2625-Y2622*AD2622-AA2622*AD2625</f>
        <v>5.2102774929654263</v>
      </c>
      <c r="AI2622" s="9">
        <f t="shared" ref="AI2622" si="11896">(X2622*AD2622+Y2622*AC2622+Z2622*AD2625+AA2622*AC2625)</f>
        <v>0</v>
      </c>
      <c r="AJ2622" s="2">
        <f t="shared" ref="AJ2622" si="11897">X2622*AE2622+Z2622*AE2625-Y2622*AF2622-AA2622*AF2625</f>
        <v>0</v>
      </c>
      <c r="AK2622" s="8">
        <f t="shared" ref="AK2622" si="11898">(X2622*AF2622+Y2622*AE2622+Z2622*AF2625+AA2622*AE2625)</f>
        <v>31.21518414181303</v>
      </c>
      <c r="AM2622" s="26">
        <f t="shared" ref="AM2622" si="11899">20*LOG((2*$AH$9)/(($AH$9*AH2622+AJ2622+$AH$9*AH2625+AJ2625)^2+($AH$9*AI2622+AK2622+$AH$9*AI2625+AK2625)^2)^0.5)</f>
        <v>-39.647260309726576</v>
      </c>
      <c r="AO2622" s="133">
        <f t="shared" ref="AO2622" si="11900">((AI2622^2+AJ2622^2+AK2622^2+AL2622^2)/(AI2625^2+AJ2625^2+AK2625^2+AL2625^2))^0.5</f>
        <v>0.16480242229829989</v>
      </c>
      <c r="AP2622" s="13"/>
      <c r="AQ2622" s="32"/>
      <c r="AR2622" s="32"/>
      <c r="AS2622" s="32"/>
      <c r="AT2622" s="32"/>
    </row>
    <row r="2623" spans="2:46" ht="18.649999999999999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O2623" s="134"/>
      <c r="AP2623" s="33"/>
      <c r="AQ2623" s="32"/>
      <c r="AR2623" s="32"/>
      <c r="AS2623" s="32"/>
      <c r="AT2623" s="32"/>
    </row>
    <row r="2624" spans="2:46" ht="18.649999999999999" customHeight="1" thickBot="1">
      <c r="D2624" s="209" t="s">
        <v>66</v>
      </c>
      <c r="E2624" s="210"/>
      <c r="F2624" s="211" t="s">
        <v>67</v>
      </c>
      <c r="G2624" s="212"/>
      <c r="H2624" s="204"/>
      <c r="I2624" s="209" t="s">
        <v>68</v>
      </c>
      <c r="J2624" s="210"/>
      <c r="K2624" s="211" t="s">
        <v>69</v>
      </c>
      <c r="L2624" s="212"/>
      <c r="N2624" s="213" t="s">
        <v>70</v>
      </c>
      <c r="O2624" s="214"/>
      <c r="P2624" s="215" t="s">
        <v>71</v>
      </c>
      <c r="Q2624" s="216"/>
      <c r="S2624" s="209" t="s">
        <v>72</v>
      </c>
      <c r="T2624" s="210"/>
      <c r="U2624" s="211" t="s">
        <v>73</v>
      </c>
      <c r="V2624" s="212"/>
      <c r="W2624" s="22"/>
      <c r="X2624" s="213" t="s">
        <v>74</v>
      </c>
      <c r="Y2624" s="214"/>
      <c r="Z2624" s="215" t="s">
        <v>75</v>
      </c>
      <c r="AA2624" s="216"/>
      <c r="AB2624" s="22"/>
      <c r="AC2624" s="209" t="s">
        <v>76</v>
      </c>
      <c r="AD2624" s="210"/>
      <c r="AE2624" s="211" t="s">
        <v>77</v>
      </c>
      <c r="AF2624" s="212"/>
      <c r="AG2624" s="22"/>
      <c r="AH2624" s="213" t="s">
        <v>78</v>
      </c>
      <c r="AI2624" s="214"/>
      <c r="AJ2624" s="215" t="s">
        <v>79</v>
      </c>
      <c r="AK2624" s="216"/>
      <c r="AL2624" s="22"/>
      <c r="AM2624" s="44" t="s">
        <v>6</v>
      </c>
      <c r="AO2624" s="135" t="s">
        <v>42</v>
      </c>
      <c r="AP2624" s="33"/>
      <c r="AQ2624" s="32"/>
      <c r="AR2624" s="32"/>
      <c r="AS2624" s="32"/>
      <c r="AT2624" s="32"/>
    </row>
    <row r="2625" spans="2:46" ht="18.649999999999999" customHeight="1" thickTop="1" thickBot="1">
      <c r="D2625" s="1">
        <v>0</v>
      </c>
      <c r="E2625" s="8">
        <f t="shared" ref="E2625" si="11901">$E$9*$B2622</f>
        <v>4.2503249999999886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11902">D2625*I2622+F2625*I2625-E2625*J2622-G2625*J2625</f>
        <v>0</v>
      </c>
      <c r="O2625" s="9">
        <f t="shared" ref="O2625" si="11903">(D2625*J2622+E2625*I2622+F2625*J2625+G2625*I2625)</f>
        <v>4.2503249999999886</v>
      </c>
      <c r="P2625" s="2">
        <f t="shared" ref="P2625" si="11904">D2625*K2622+F2625*K2625-E2625*L2622-G2625*L2625</f>
        <v>2.9730638292208127</v>
      </c>
      <c r="Q2625" s="8">
        <f t="shared" ref="Q2625" si="11905">(D2625*L2622+E2625*K2622+F2625*L2625+G2625*K2625)</f>
        <v>0</v>
      </c>
      <c r="S2625" s="1">
        <v>0</v>
      </c>
      <c r="T2625" s="8">
        <f t="shared" ref="T2625" si="11906">$T$9*$B2622</f>
        <v>9.0696749999999753</v>
      </c>
      <c r="U2625" s="2">
        <v>1</v>
      </c>
      <c r="V2625" s="8">
        <v>0</v>
      </c>
      <c r="X2625" s="1">
        <f t="shared" ref="X2625" si="11907">N2625*S2622+P2625*S2625-O2625*T2622-Q2625*T2625</f>
        <v>0</v>
      </c>
      <c r="Y2625" s="9">
        <f t="shared" ref="Y2625" si="11908">(N2625*T2622+O2625*S2622+P2625*T2625+Q2625*S2625)</f>
        <v>31.215047685288191</v>
      </c>
      <c r="Z2625" s="2">
        <f t="shared" ref="Z2625" si="11909">N2625*U2622+P2625*U2625-O2625*V2622-Q2625*V2625</f>
        <v>2.9730638292208127</v>
      </c>
      <c r="AA2625" s="8">
        <f t="shared" ref="AA2625" si="11910">(N2625*V2622+O2625*U2622+P2625*V2625+Q2625*U2625)</f>
        <v>0</v>
      </c>
      <c r="AB2625" s="22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11911">X2625*AC2622+Z2625*AC2625-Y2625*AD2622-AA2625*AD2625</f>
        <v>0</v>
      </c>
      <c r="AI2625" s="9">
        <f t="shared" ref="AI2625" si="11912">(X2625*AD2622+Y2625*AC2622+Z2625*AD2625+AA2625*AC2625)</f>
        <v>31.215047685288191</v>
      </c>
      <c r="AJ2625" s="2">
        <f t="shared" ref="AJ2625" si="11913">X2625*AE2622+Z2625*AE2625-Y2625*AF2622-AA2625*AF2625</f>
        <v>-186.81988873067579</v>
      </c>
      <c r="AK2625" s="8">
        <f t="shared" ref="AK2625" si="11914">(X2625*AF2622+Y2625*AE2622+Z2625*AF2625+AA2625*AE2625)</f>
        <v>0</v>
      </c>
      <c r="AM2625" s="45">
        <f t="shared" ref="AM2625" si="11915">(180/PI())*ATAN(-1*(($AH$9*AJ2622+AL2622+$AH$9*AJ2625+AL2625)/($AH$9*AI2622+AK2622+$AH$9*AI2625+AK2625)))</f>
        <v>71.521744591554508</v>
      </c>
      <c r="AO2625" s="206">
        <f t="shared" ref="AO2625" si="11916">20*LOG(((($AH$9*AH2622+AJ2622-$AH$9*AH2625-AJ2625)^2+($AH$9*AI2622+AK2622-$AH$9*AI2625-AK2625)^2)/(($AH$9*AH2622+AJ2622+$AH$9*AH2625+AJ2625)^2+($AH$9*AI2622+AK2622+$AH$9*AI2625+AK2625)^2))^0.5)</f>
        <v>-4.7106608026843005E-4</v>
      </c>
      <c r="AP2625" s="33"/>
      <c r="AQ2625" s="32"/>
      <c r="AR2625" s="32"/>
      <c r="AS2625" s="32"/>
      <c r="AT2625" s="32"/>
    </row>
    <row r="2626" spans="2:46" ht="18.649999999999999" customHeight="1">
      <c r="AO2626" s="33"/>
      <c r="AP2626" s="33"/>
    </row>
    <row r="2627" spans="2:46" ht="18.649999999999999" customHeight="1" thickBot="1">
      <c r="D2627" s="22" t="s">
        <v>80</v>
      </c>
      <c r="E2627" s="22"/>
      <c r="F2627" s="22"/>
      <c r="G2627" s="22"/>
      <c r="H2627" s="22"/>
      <c r="I2627" s="22" t="s">
        <v>81</v>
      </c>
      <c r="J2627" s="22"/>
      <c r="K2627" s="22"/>
      <c r="L2627" s="22"/>
      <c r="M2627" s="23"/>
      <c r="N2627" s="23"/>
      <c r="O2627" s="24" t="s">
        <v>82</v>
      </c>
      <c r="P2627" s="23"/>
      <c r="Q2627" s="23"/>
      <c r="R2627" s="23"/>
      <c r="S2627" s="22"/>
      <c r="T2627" s="22" t="s">
        <v>83</v>
      </c>
      <c r="U2627" s="23"/>
      <c r="V2627" s="23"/>
      <c r="W2627" s="23"/>
      <c r="X2627" s="23"/>
      <c r="Y2627" s="24" t="s">
        <v>84</v>
      </c>
      <c r="Z2627" s="23"/>
      <c r="AA2627" s="23"/>
      <c r="AB2627" s="23"/>
      <c r="AC2627" s="24" t="s">
        <v>85</v>
      </c>
      <c r="AD2627" s="22"/>
      <c r="AE2627" s="22"/>
      <c r="AF2627" s="22"/>
      <c r="AG2627" s="22"/>
      <c r="AH2627" s="23"/>
      <c r="AI2627" s="24" t="s">
        <v>86</v>
      </c>
      <c r="AJ2627" s="23"/>
      <c r="AK2627" s="23"/>
      <c r="AL2627" s="22"/>
    </row>
    <row r="2628" spans="2:46" ht="18.649999999999999" customHeight="1" thickBot="1">
      <c r="B2628" s="11"/>
      <c r="D2628" s="217" t="s">
        <v>55</v>
      </c>
      <c r="E2628" s="218"/>
      <c r="F2628" s="219" t="s">
        <v>56</v>
      </c>
      <c r="G2628" s="220"/>
      <c r="H2628" s="204"/>
      <c r="I2628" s="217" t="s">
        <v>87</v>
      </c>
      <c r="J2628" s="218"/>
      <c r="K2628" s="219" t="s">
        <v>88</v>
      </c>
      <c r="L2628" s="220"/>
      <c r="M2628" s="23"/>
      <c r="N2628" s="213" t="s">
        <v>57</v>
      </c>
      <c r="O2628" s="214"/>
      <c r="P2628" s="215" t="s">
        <v>58</v>
      </c>
      <c r="Q2628" s="216"/>
      <c r="R2628" s="23"/>
      <c r="S2628" s="217" t="s">
        <v>59</v>
      </c>
      <c r="T2628" s="218"/>
      <c r="U2628" s="219" t="s">
        <v>60</v>
      </c>
      <c r="V2628" s="220"/>
      <c r="W2628" s="22"/>
      <c r="X2628" s="213" t="s">
        <v>61</v>
      </c>
      <c r="Y2628" s="214"/>
      <c r="Z2628" s="215" t="s">
        <v>62</v>
      </c>
      <c r="AA2628" s="216"/>
      <c r="AB2628" s="22"/>
      <c r="AC2628" s="217" t="s">
        <v>63</v>
      </c>
      <c r="AD2628" s="218"/>
      <c r="AE2628" s="219" t="s">
        <v>89</v>
      </c>
      <c r="AF2628" s="220"/>
      <c r="AG2628" s="22"/>
      <c r="AH2628" s="213" t="s">
        <v>64</v>
      </c>
      <c r="AI2628" s="214"/>
      <c r="AJ2628" s="215" t="s">
        <v>65</v>
      </c>
      <c r="AK2628" s="216"/>
      <c r="AL2628" s="22"/>
      <c r="AM2628" s="25" t="s">
        <v>2</v>
      </c>
      <c r="AO2628" s="132" t="s">
        <v>41</v>
      </c>
      <c r="AQ2628" s="32"/>
      <c r="AR2628" s="32"/>
      <c r="AS2628" s="32"/>
      <c r="AT2628" s="32"/>
    </row>
    <row r="2629" spans="2:46" ht="18.649999999999999" customHeight="1" thickTop="1" thickBot="1">
      <c r="B2629" s="36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9">
        <f t="shared" ref="L2629" si="11917">IF(0=(1-$J$9*$K$9*$B2629^2),10^14,$B2629*$K$9/(1-$J$9*$K$9*$B2629^2))</f>
        <v>-0.46282255892511071</v>
      </c>
      <c r="N2629" s="1">
        <f t="shared" ref="N2629" si="11918">D2629*I2629+F2629*I2632-E2629*J2629-G2629*J2632</f>
        <v>1</v>
      </c>
      <c r="O2629" s="9">
        <f t="shared" ref="O2629" si="11919">(D2629*J2629+E2629*I2629+F2629*J2632+G2629*I2632)</f>
        <v>0</v>
      </c>
      <c r="P2629" s="2">
        <f t="shared" ref="P2629" si="11920">D2629*K2629+F2629*K2632-E2629*L2629-G2629*L2632</f>
        <v>0</v>
      </c>
      <c r="Q2629" s="8">
        <f t="shared" ref="Q2629" si="11921">(D2629*L2629+E2629*K2629+F2629*L2632+G2629*K2632)</f>
        <v>-0.46282255892511071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11922">N2629*S2629+P2629*S2632-O2629*T2629-Q2629*T2632</f>
        <v>5.208843925964743</v>
      </c>
      <c r="Y2629" s="9">
        <f t="shared" ref="Y2629" si="11923">(N2629*T2629+O2629*S2629+P2629*T2632+Q2629*S2632)</f>
        <v>0</v>
      </c>
      <c r="Z2629" s="2">
        <f t="shared" ref="Z2629" si="11924">N2629*U2629+P2629*U2632-O2629*V2629-Q2629*V2632</f>
        <v>0</v>
      </c>
      <c r="AA2629" s="8">
        <f t="shared" ref="AA2629" si="11925">(N2629*V2629+O2629*U2629+P2629*V2632+Q2629*U2632)</f>
        <v>-0.46282255892511071</v>
      </c>
      <c r="AB2629" s="22"/>
      <c r="AC2629" s="1">
        <v>1</v>
      </c>
      <c r="AD2629" s="9">
        <v>0</v>
      </c>
      <c r="AE2629" s="2">
        <v>0</v>
      </c>
      <c r="AF2629" s="9">
        <f t="shared" ref="AF2629" si="11926">$B2629*$AE$9</f>
        <v>6.0963887999999837</v>
      </c>
      <c r="AH2629" s="1">
        <f t="shared" ref="AH2629" si="11927">X2629*AC2629+Z2629*AC2632-Y2629*AD2629-AA2629*AD2632</f>
        <v>5.208843925964743</v>
      </c>
      <c r="AI2629" s="9">
        <f t="shared" ref="AI2629" si="11928">(X2629*AD2629+Y2629*AC2629+Z2629*AD2632+AA2629*AC2632)</f>
        <v>0</v>
      </c>
      <c r="AJ2629" s="2">
        <f t="shared" ref="AJ2629" si="11929">X2629*AE2629+Z2629*AE2632-Y2629*AF2629-AA2629*AF2632</f>
        <v>0</v>
      </c>
      <c r="AK2629" s="8">
        <f t="shared" ref="AK2629" si="11930">(X2629*AF2629+Y2629*AE2629+Z2629*AF2632+AA2629*AE2632)</f>
        <v>31.292315212274293</v>
      </c>
      <c r="AM2629" s="26">
        <f t="shared" ref="AM2629" si="11931">20*LOG((2*$AH$9)/(($AH$9*AH2629+AJ2629+$AH$9*AH2632+AJ2632)^2+($AH$9*AI2629+AK2629+$AH$9*AI2632+AK2632)^2)^0.5)</f>
        <v>-39.691270818862783</v>
      </c>
      <c r="AO2629" s="133">
        <f t="shared" ref="AO2629" si="11932">((AI2629^2+AJ2629^2+AK2629^2+AL2629^2)/(AI2632^2+AJ2632^2+AK2632^2+AL2632^2))^0.5</f>
        <v>0.16436237873187684</v>
      </c>
      <c r="AP2629" s="13"/>
      <c r="AQ2629" s="32"/>
      <c r="AR2629" s="32"/>
      <c r="AS2629" s="32"/>
      <c r="AT2629" s="32"/>
    </row>
    <row r="2630" spans="2:46" ht="18.649999999999999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O2630" s="134"/>
      <c r="AP2630" s="33"/>
      <c r="AQ2630" s="32"/>
      <c r="AR2630" s="32"/>
      <c r="AS2630" s="32"/>
      <c r="AT2630" s="32"/>
    </row>
    <row r="2631" spans="2:46" ht="18.649999999999999" customHeight="1" thickBot="1">
      <c r="D2631" s="209" t="s">
        <v>66</v>
      </c>
      <c r="E2631" s="210"/>
      <c r="F2631" s="211" t="s">
        <v>67</v>
      </c>
      <c r="G2631" s="212"/>
      <c r="H2631" s="204"/>
      <c r="I2631" s="209" t="s">
        <v>68</v>
      </c>
      <c r="J2631" s="210"/>
      <c r="K2631" s="211" t="s">
        <v>69</v>
      </c>
      <c r="L2631" s="212"/>
      <c r="N2631" s="213" t="s">
        <v>70</v>
      </c>
      <c r="O2631" s="214"/>
      <c r="P2631" s="215" t="s">
        <v>71</v>
      </c>
      <c r="Q2631" s="216"/>
      <c r="S2631" s="209" t="s">
        <v>72</v>
      </c>
      <c r="T2631" s="210"/>
      <c r="U2631" s="211" t="s">
        <v>73</v>
      </c>
      <c r="V2631" s="212"/>
      <c r="W2631" s="22"/>
      <c r="X2631" s="213" t="s">
        <v>74</v>
      </c>
      <c r="Y2631" s="214"/>
      <c r="Z2631" s="215" t="s">
        <v>75</v>
      </c>
      <c r="AA2631" s="216"/>
      <c r="AB2631" s="22"/>
      <c r="AC2631" s="209" t="s">
        <v>76</v>
      </c>
      <c r="AD2631" s="210"/>
      <c r="AE2631" s="211" t="s">
        <v>77</v>
      </c>
      <c r="AF2631" s="212"/>
      <c r="AG2631" s="22"/>
      <c r="AH2631" s="213" t="s">
        <v>78</v>
      </c>
      <c r="AI2631" s="214"/>
      <c r="AJ2631" s="215" t="s">
        <v>79</v>
      </c>
      <c r="AK2631" s="216"/>
      <c r="AL2631" s="22"/>
      <c r="AM2631" s="44" t="s">
        <v>6</v>
      </c>
      <c r="AO2631" s="135" t="s">
        <v>42</v>
      </c>
      <c r="AP2631" s="33"/>
      <c r="AQ2631" s="32"/>
      <c r="AR2631" s="32"/>
      <c r="AS2631" s="32"/>
      <c r="AT2631" s="32"/>
    </row>
    <row r="2632" spans="2:46" ht="18.649999999999999" customHeight="1" thickTop="1" thickBot="1">
      <c r="D2632" s="1">
        <v>0</v>
      </c>
      <c r="E2632" s="8">
        <f t="shared" ref="E2632" si="11933">$E$9*$B2629</f>
        <v>4.2616591999999889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11934">D2632*I2629+F2632*I2632-E2632*J2629-G2632*J2632</f>
        <v>0</v>
      </c>
      <c r="O2632" s="9">
        <f t="shared" ref="O2632" si="11935">(D2632*J2629+E2632*I2629+F2632*J2632+G2632*I2632)</f>
        <v>4.2616591999999889</v>
      </c>
      <c r="P2632" s="2">
        <f t="shared" ref="P2632" si="11936">D2632*K2629+F2632*K2632-E2632*L2629-G2632*L2632</f>
        <v>2.9723920162107351</v>
      </c>
      <c r="Q2632" s="8">
        <f t="shared" ref="Q2632" si="11937">(D2632*L2629+E2632*K2629+F2632*L2632+G2632*K2632)</f>
        <v>0</v>
      </c>
      <c r="S2632" s="1">
        <v>0</v>
      </c>
      <c r="T2632" s="8">
        <f t="shared" ref="T2632" si="11938">$T$9*$B2629</f>
        <v>9.093860799999975</v>
      </c>
      <c r="U2632" s="2">
        <v>1</v>
      </c>
      <c r="V2632" s="8">
        <v>0</v>
      </c>
      <c r="X2632" s="1">
        <f t="shared" ref="X2632" si="11939">N2632*S2629+P2632*S2632-O2632*T2629-Q2632*T2632</f>
        <v>0</v>
      </c>
      <c r="Y2632" s="9">
        <f t="shared" ref="Y2632" si="11940">(N2632*T2629+O2632*S2629+P2632*T2632+Q2632*S2632)</f>
        <v>31.292178438451685</v>
      </c>
      <c r="Z2632" s="2">
        <f t="shared" ref="Z2632" si="11941">N2632*U2629+P2632*U2632-O2632*V2629-Q2632*V2632</f>
        <v>2.9723920162107351</v>
      </c>
      <c r="AA2632" s="8">
        <f t="shared" ref="AA2632" si="11942">(N2632*V2629+O2632*U2629+P2632*V2632+Q2632*U2632)</f>
        <v>0</v>
      </c>
      <c r="AB2632" s="22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11943">X2632*AC2629+Z2632*AC2632-Y2632*AD2629-AA2632*AD2632</f>
        <v>0</v>
      </c>
      <c r="AI2632" s="9">
        <f t="shared" ref="AI2632" si="11944">(X2632*AD2629+Y2632*AC2629+Z2632*AD2632+AA2632*AC2632)</f>
        <v>31.292178438451685</v>
      </c>
      <c r="AJ2632" s="2">
        <f t="shared" ref="AJ2632" si="11945">X2632*AE2629+Z2632*AE2632-Y2632*AF2629-AA2632*AF2632</f>
        <v>-187.7968941435671</v>
      </c>
      <c r="AK2632" s="8">
        <f t="shared" ref="AK2632" si="11946">(X2632*AF2629+Y2632*AE2629+Z2632*AF2632+AA2632*AE2632)</f>
        <v>0</v>
      </c>
      <c r="AM2632" s="45">
        <f t="shared" ref="AM2632" si="11947">(180/PI())*ATAN(-1*(($AH$9*AJ2629+AL2629+$AH$9*AJ2632+AL2632)/($AH$9*AI2629+AK2629+$AH$9*AI2632+AK2632)))</f>
        <v>71.569024805318932</v>
      </c>
      <c r="AO2632" s="206">
        <f t="shared" ref="AO2632" si="11948">20*LOG(((($AH$9*AH2629+AJ2629-$AH$9*AH2632-AJ2632)^2+($AH$9*AI2629+AK2629-$AH$9*AI2632-AK2632)^2)/(($AH$9*AH2629+AJ2629+$AH$9*AH2632+AJ2632)^2+($AH$9*AI2629+AK2629+$AH$9*AI2632+AK2632)^2))^0.5)</f>
        <v>-4.6631624482593284E-4</v>
      </c>
      <c r="AP2632" s="33"/>
      <c r="AQ2632" s="32"/>
      <c r="AR2632" s="32"/>
      <c r="AS2632" s="32"/>
      <c r="AT2632" s="32"/>
    </row>
    <row r="2633" spans="2:46" ht="18.649999999999999" customHeight="1">
      <c r="AO2633" s="33"/>
      <c r="AP2633" s="33"/>
    </row>
    <row r="2634" spans="2:46" ht="18.649999999999999" customHeight="1" thickBot="1">
      <c r="D2634" s="22" t="s">
        <v>80</v>
      </c>
      <c r="E2634" s="22"/>
      <c r="F2634" s="22"/>
      <c r="G2634" s="22"/>
      <c r="H2634" s="22"/>
      <c r="I2634" s="22" t="s">
        <v>81</v>
      </c>
      <c r="J2634" s="22"/>
      <c r="K2634" s="22"/>
      <c r="L2634" s="22"/>
      <c r="M2634" s="23"/>
      <c r="N2634" s="23"/>
      <c r="O2634" s="24" t="s">
        <v>82</v>
      </c>
      <c r="P2634" s="23"/>
      <c r="Q2634" s="23"/>
      <c r="R2634" s="23"/>
      <c r="S2634" s="22"/>
      <c r="T2634" s="22" t="s">
        <v>83</v>
      </c>
      <c r="U2634" s="23"/>
      <c r="V2634" s="23"/>
      <c r="W2634" s="23"/>
      <c r="X2634" s="23"/>
      <c r="Y2634" s="24" t="s">
        <v>84</v>
      </c>
      <c r="Z2634" s="23"/>
      <c r="AA2634" s="23"/>
      <c r="AB2634" s="23"/>
      <c r="AC2634" s="24" t="s">
        <v>85</v>
      </c>
      <c r="AD2634" s="22"/>
      <c r="AE2634" s="22"/>
      <c r="AF2634" s="22"/>
      <c r="AG2634" s="22"/>
      <c r="AH2634" s="23"/>
      <c r="AI2634" s="24" t="s">
        <v>86</v>
      </c>
      <c r="AJ2634" s="23"/>
      <c r="AK2634" s="23"/>
      <c r="AL2634" s="22"/>
    </row>
    <row r="2635" spans="2:46" ht="18.649999999999999" customHeight="1" thickBot="1">
      <c r="B2635" s="11"/>
      <c r="D2635" s="217" t="s">
        <v>55</v>
      </c>
      <c r="E2635" s="218"/>
      <c r="F2635" s="219" t="s">
        <v>56</v>
      </c>
      <c r="G2635" s="220"/>
      <c r="H2635" s="204"/>
      <c r="I2635" s="217" t="s">
        <v>87</v>
      </c>
      <c r="J2635" s="218"/>
      <c r="K2635" s="219" t="s">
        <v>88</v>
      </c>
      <c r="L2635" s="220"/>
      <c r="M2635" s="23"/>
      <c r="N2635" s="213" t="s">
        <v>57</v>
      </c>
      <c r="O2635" s="214"/>
      <c r="P2635" s="215" t="s">
        <v>58</v>
      </c>
      <c r="Q2635" s="216"/>
      <c r="R2635" s="23"/>
      <c r="S2635" s="217" t="s">
        <v>59</v>
      </c>
      <c r="T2635" s="218"/>
      <c r="U2635" s="219" t="s">
        <v>60</v>
      </c>
      <c r="V2635" s="220"/>
      <c r="W2635" s="22"/>
      <c r="X2635" s="213" t="s">
        <v>61</v>
      </c>
      <c r="Y2635" s="214"/>
      <c r="Z2635" s="215" t="s">
        <v>62</v>
      </c>
      <c r="AA2635" s="216"/>
      <c r="AB2635" s="22"/>
      <c r="AC2635" s="217" t="s">
        <v>63</v>
      </c>
      <c r="AD2635" s="218"/>
      <c r="AE2635" s="219" t="s">
        <v>89</v>
      </c>
      <c r="AF2635" s="220"/>
      <c r="AG2635" s="22"/>
      <c r="AH2635" s="213" t="s">
        <v>64</v>
      </c>
      <c r="AI2635" s="214"/>
      <c r="AJ2635" s="215" t="s">
        <v>65</v>
      </c>
      <c r="AK2635" s="216"/>
      <c r="AL2635" s="22"/>
      <c r="AM2635" s="25" t="s">
        <v>2</v>
      </c>
      <c r="AO2635" s="132" t="s">
        <v>41</v>
      </c>
      <c r="AQ2635" s="32"/>
      <c r="AR2635" s="32"/>
      <c r="AS2635" s="32"/>
      <c r="AT2635" s="32"/>
    </row>
    <row r="2636" spans="2:46" ht="18.649999999999999" customHeight="1" thickTop="1" thickBot="1">
      <c r="B2636" s="36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9">
        <f t="shared" ref="L2636" si="11949">IF(0=(1-$J$9*$K$9*$B2636^2),10^14,$B2636*$K$9/(1-$J$9*$K$9*$B2636^2))</f>
        <v>-0.46143904505024352</v>
      </c>
      <c r="N2636" s="1">
        <f t="shared" ref="N2636" si="11950">D2636*I2636+F2636*I2639-E2636*J2636-G2636*J2639</f>
        <v>1</v>
      </c>
      <c r="O2636" s="9">
        <f t="shared" ref="O2636" si="11951">(D2636*J2636+E2636*I2636+F2636*J2639+G2636*I2639)</f>
        <v>0</v>
      </c>
      <c r="P2636" s="2">
        <f t="shared" ref="P2636" si="11952">D2636*K2636+F2636*K2639-E2636*L2636-G2636*L2639</f>
        <v>0</v>
      </c>
      <c r="Q2636" s="8">
        <f t="shared" ref="Q2636" si="11953">(D2636*L2636+E2636*K2636+F2636*L2639+G2636*K2639)</f>
        <v>-0.46143904505024352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11954">N2636*S2636+P2636*S2639-O2636*T2636-Q2636*T2639</f>
        <v>5.2074227158276081</v>
      </c>
      <c r="Y2636" s="9">
        <f t="shared" ref="Y2636" si="11955">(N2636*T2636+O2636*S2636+P2636*T2639+Q2636*S2639)</f>
        <v>0</v>
      </c>
      <c r="Z2636" s="2">
        <f t="shared" ref="Z2636" si="11956">N2636*U2636+P2636*U2639-O2636*V2636-Q2636*V2639</f>
        <v>0</v>
      </c>
      <c r="AA2636" s="8">
        <f t="shared" ref="AA2636" si="11957">(N2636*V2636+O2636*U2636+P2636*V2639+Q2636*U2639)</f>
        <v>-0.46143904505024352</v>
      </c>
      <c r="AB2636" s="22"/>
      <c r="AC2636" s="1">
        <v>1</v>
      </c>
      <c r="AD2636" s="9">
        <v>0</v>
      </c>
      <c r="AE2636" s="2">
        <v>0</v>
      </c>
      <c r="AF2636" s="9">
        <f t="shared" ref="AF2636" si="11958">$B2636*$AE$9</f>
        <v>6.1126025999999838</v>
      </c>
      <c r="AH2636" s="1">
        <f t="shared" ref="AH2636" si="11959">X2636*AC2636+Z2636*AC2639-Y2636*AD2636-AA2636*AD2639</f>
        <v>5.2074227158276081</v>
      </c>
      <c r="AI2636" s="9">
        <f t="shared" ref="AI2636" si="11960">(X2636*AD2636+Y2636*AC2636+Z2636*AD2639+AA2636*AC2639)</f>
        <v>0</v>
      </c>
      <c r="AJ2636" s="2">
        <f t="shared" ref="AJ2636" si="11961">X2636*AE2636+Z2636*AE2639-Y2636*AF2636-AA2636*AF2639</f>
        <v>0</v>
      </c>
      <c r="AK2636" s="8">
        <f t="shared" ref="AK2636" si="11962">(X2636*AF2636+Y2636*AE2636+Z2636*AF2639+AA2636*AE2639)</f>
        <v>31.369466587016568</v>
      </c>
      <c r="AM2636" s="26">
        <f t="shared" ref="AM2636" si="11963">20*LOG((2*$AH$9)/(($AH$9*AH2636+AJ2636+$AH$9*AH2639+AJ2639)^2+($AH$9*AI2636+AK2636+$AH$9*AI2639+AK2639)^2)^0.5)</f>
        <v>-39.735177311240754</v>
      </c>
      <c r="AO2636" s="133">
        <f t="shared" ref="AO2636" si="11964">((AI2636^2+AJ2636^2+AK2636^2+AL2636^2)/(AI2639^2+AJ2639^2+AK2639^2+AL2639^2))^0.5</f>
        <v>0.16392468315679298</v>
      </c>
      <c r="AP2636" s="13"/>
      <c r="AQ2636" s="32"/>
      <c r="AR2636" s="32"/>
      <c r="AS2636" s="32"/>
      <c r="AT2636" s="32"/>
    </row>
    <row r="2637" spans="2:46" ht="18.649999999999999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O2637" s="134"/>
      <c r="AP2637" s="33"/>
      <c r="AQ2637" s="32"/>
      <c r="AR2637" s="32"/>
      <c r="AS2637" s="32"/>
      <c r="AT2637" s="32"/>
    </row>
    <row r="2638" spans="2:46" ht="18.649999999999999" customHeight="1" thickBot="1">
      <c r="D2638" s="209" t="s">
        <v>66</v>
      </c>
      <c r="E2638" s="210"/>
      <c r="F2638" s="211" t="s">
        <v>67</v>
      </c>
      <c r="G2638" s="212"/>
      <c r="H2638" s="204"/>
      <c r="I2638" s="209" t="s">
        <v>68</v>
      </c>
      <c r="J2638" s="210"/>
      <c r="K2638" s="211" t="s">
        <v>69</v>
      </c>
      <c r="L2638" s="212"/>
      <c r="N2638" s="213" t="s">
        <v>70</v>
      </c>
      <c r="O2638" s="214"/>
      <c r="P2638" s="215" t="s">
        <v>71</v>
      </c>
      <c r="Q2638" s="216"/>
      <c r="S2638" s="209" t="s">
        <v>72</v>
      </c>
      <c r="T2638" s="210"/>
      <c r="U2638" s="211" t="s">
        <v>73</v>
      </c>
      <c r="V2638" s="212"/>
      <c r="W2638" s="22"/>
      <c r="X2638" s="213" t="s">
        <v>74</v>
      </c>
      <c r="Y2638" s="214"/>
      <c r="Z2638" s="215" t="s">
        <v>75</v>
      </c>
      <c r="AA2638" s="216"/>
      <c r="AB2638" s="22"/>
      <c r="AC2638" s="209" t="s">
        <v>76</v>
      </c>
      <c r="AD2638" s="210"/>
      <c r="AE2638" s="211" t="s">
        <v>77</v>
      </c>
      <c r="AF2638" s="212"/>
      <c r="AG2638" s="22"/>
      <c r="AH2638" s="213" t="s">
        <v>78</v>
      </c>
      <c r="AI2638" s="214"/>
      <c r="AJ2638" s="215" t="s">
        <v>79</v>
      </c>
      <c r="AK2638" s="216"/>
      <c r="AL2638" s="22"/>
      <c r="AM2638" s="44" t="s">
        <v>6</v>
      </c>
      <c r="AO2638" s="135" t="s">
        <v>42</v>
      </c>
      <c r="AP2638" s="33"/>
      <c r="AQ2638" s="32"/>
      <c r="AR2638" s="32"/>
      <c r="AS2638" s="32"/>
      <c r="AT2638" s="32"/>
    </row>
    <row r="2639" spans="2:46" ht="18.649999999999999" customHeight="1" thickTop="1" thickBot="1">
      <c r="D2639" s="1">
        <v>0</v>
      </c>
      <c r="E2639" s="8">
        <f t="shared" ref="E2639" si="11965">$E$9*$B2636</f>
        <v>4.2729933999999892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11966">D2639*I2636+F2639*I2639-E2639*J2636-G2639*J2639</f>
        <v>0</v>
      </c>
      <c r="O2639" s="9">
        <f t="shared" ref="O2639" si="11967">(D2639*J2636+E2639*I2636+F2639*J2639+G2639*I2639)</f>
        <v>4.2729933999999892</v>
      </c>
      <c r="P2639" s="2">
        <f t="shared" ref="P2639" si="11968">D2639*K2636+F2639*K2639-E2639*L2636-G2639*L2639</f>
        <v>2.9717259940019884</v>
      </c>
      <c r="Q2639" s="8">
        <f t="shared" ref="Q2639" si="11969">(D2639*L2636+E2639*K2636+F2639*L2639+G2639*K2639)</f>
        <v>0</v>
      </c>
      <c r="S2639" s="1">
        <v>0</v>
      </c>
      <c r="T2639" s="8">
        <f t="shared" ref="T2639" si="11970">$T$9*$B2636</f>
        <v>9.1180465999999747</v>
      </c>
      <c r="U2639" s="2">
        <v>1</v>
      </c>
      <c r="V2639" s="8">
        <v>0</v>
      </c>
      <c r="X2639" s="1">
        <f t="shared" ref="X2639" si="11971">N2639*S2636+P2639*S2639-O2639*T2636-Q2639*T2639</f>
        <v>0</v>
      </c>
      <c r="Y2639" s="9">
        <f t="shared" ref="Y2639" si="11972">(N2639*T2636+O2639*S2636+P2639*T2639+Q2639*S2639)</f>
        <v>31.369329495741365</v>
      </c>
      <c r="Z2639" s="2">
        <f t="shared" ref="Z2639" si="11973">N2639*U2636+P2639*U2639-O2639*V2636-Q2639*V2639</f>
        <v>2.9717259940019884</v>
      </c>
      <c r="AA2639" s="8">
        <f t="shared" ref="AA2639" si="11974">(N2639*V2636+O2639*U2636+P2639*V2639+Q2639*U2639)</f>
        <v>0</v>
      </c>
      <c r="AB2639" s="22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11975">X2639*AC2636+Z2639*AC2639-Y2639*AD2636-AA2639*AD2639</f>
        <v>0</v>
      </c>
      <c r="AI2639" s="9">
        <f t="shared" ref="AI2639" si="11976">(X2639*AD2636+Y2639*AC2636+Z2639*AD2639+AA2639*AC2639)</f>
        <v>31.369329495741365</v>
      </c>
      <c r="AJ2639" s="2">
        <f t="shared" ref="AJ2639" si="11977">X2639*AE2636+Z2639*AE2639-Y2639*AF2636-AA2639*AF2639</f>
        <v>-188.77651904192285</v>
      </c>
      <c r="AK2639" s="8">
        <f t="shared" ref="AK2639" si="11978">(X2639*AF2636+Y2639*AE2636+Z2639*AF2639+AA2639*AE2639)</f>
        <v>0</v>
      </c>
      <c r="AM2639" s="45">
        <f t="shared" ref="AM2639" si="11979">(180/PI())*ATAN(-1*(($AH$9*AJ2636+AL2636+$AH$9*AJ2639+AL2639)/($AH$9*AI2636+AK2636+$AH$9*AI2639+AK2639)))</f>
        <v>71.616068084551074</v>
      </c>
      <c r="AO2639" s="206">
        <f t="shared" ref="AO2639" si="11980">20*LOG(((($AH$9*AH2636+AJ2636-$AH$9*AH2639-AJ2639)^2+($AH$9*AI2636+AK2636-$AH$9*AI2639-AK2639)^2)/(($AH$9*AH2636+AJ2636+$AH$9*AH2639+AJ2639)^2+($AH$9*AI2636+AK2636+$AH$9*AI2639+AK2639)^2))^0.5)</f>
        <v>-4.6162536201377823E-4</v>
      </c>
      <c r="AP2639" s="33"/>
      <c r="AQ2639" s="32"/>
      <c r="AR2639" s="32"/>
      <c r="AS2639" s="32"/>
      <c r="AT2639" s="32"/>
    </row>
    <row r="2640" spans="2:46" ht="18.649999999999999" customHeight="1">
      <c r="AO2640" s="33"/>
      <c r="AP2640" s="33"/>
    </row>
    <row r="2641" spans="2:46" ht="18.649999999999999" customHeight="1" thickBot="1">
      <c r="D2641" s="22" t="s">
        <v>80</v>
      </c>
      <c r="E2641" s="22"/>
      <c r="F2641" s="22"/>
      <c r="G2641" s="22"/>
      <c r="H2641" s="22"/>
      <c r="I2641" s="22" t="s">
        <v>81</v>
      </c>
      <c r="J2641" s="22"/>
      <c r="K2641" s="22"/>
      <c r="L2641" s="22"/>
      <c r="M2641" s="23"/>
      <c r="N2641" s="23"/>
      <c r="O2641" s="24" t="s">
        <v>82</v>
      </c>
      <c r="P2641" s="23"/>
      <c r="Q2641" s="23"/>
      <c r="R2641" s="23"/>
      <c r="S2641" s="22"/>
      <c r="T2641" s="22" t="s">
        <v>83</v>
      </c>
      <c r="U2641" s="23"/>
      <c r="V2641" s="23"/>
      <c r="W2641" s="23"/>
      <c r="X2641" s="23"/>
      <c r="Y2641" s="24" t="s">
        <v>84</v>
      </c>
      <c r="Z2641" s="23"/>
      <c r="AA2641" s="23"/>
      <c r="AB2641" s="23"/>
      <c r="AC2641" s="24" t="s">
        <v>85</v>
      </c>
      <c r="AD2641" s="22"/>
      <c r="AE2641" s="22"/>
      <c r="AF2641" s="22"/>
      <c r="AG2641" s="22"/>
      <c r="AH2641" s="23"/>
      <c r="AI2641" s="24" t="s">
        <v>86</v>
      </c>
      <c r="AJ2641" s="23"/>
      <c r="AK2641" s="23"/>
      <c r="AL2641" s="22"/>
    </row>
    <row r="2642" spans="2:46" ht="18.649999999999999" customHeight="1" thickBot="1">
      <c r="B2642" s="11"/>
      <c r="D2642" s="217" t="s">
        <v>55</v>
      </c>
      <c r="E2642" s="218"/>
      <c r="F2642" s="219" t="s">
        <v>56</v>
      </c>
      <c r="G2642" s="220"/>
      <c r="H2642" s="204"/>
      <c r="I2642" s="217" t="s">
        <v>87</v>
      </c>
      <c r="J2642" s="218"/>
      <c r="K2642" s="219" t="s">
        <v>88</v>
      </c>
      <c r="L2642" s="220"/>
      <c r="M2642" s="23"/>
      <c r="N2642" s="213" t="s">
        <v>57</v>
      </c>
      <c r="O2642" s="214"/>
      <c r="P2642" s="215" t="s">
        <v>58</v>
      </c>
      <c r="Q2642" s="216"/>
      <c r="R2642" s="23"/>
      <c r="S2642" s="217" t="s">
        <v>59</v>
      </c>
      <c r="T2642" s="218"/>
      <c r="U2642" s="219" t="s">
        <v>60</v>
      </c>
      <c r="V2642" s="220"/>
      <c r="W2642" s="22"/>
      <c r="X2642" s="213" t="s">
        <v>61</v>
      </c>
      <c r="Y2642" s="214"/>
      <c r="Z2642" s="215" t="s">
        <v>62</v>
      </c>
      <c r="AA2642" s="216"/>
      <c r="AB2642" s="22"/>
      <c r="AC2642" s="217" t="s">
        <v>63</v>
      </c>
      <c r="AD2642" s="218"/>
      <c r="AE2642" s="219" t="s">
        <v>89</v>
      </c>
      <c r="AF2642" s="220"/>
      <c r="AG2642" s="22"/>
      <c r="AH2642" s="213" t="s">
        <v>64</v>
      </c>
      <c r="AI2642" s="214"/>
      <c r="AJ2642" s="215" t="s">
        <v>65</v>
      </c>
      <c r="AK2642" s="216"/>
      <c r="AL2642" s="22"/>
      <c r="AM2642" s="25" t="s">
        <v>2</v>
      </c>
      <c r="AO2642" s="132" t="s">
        <v>41</v>
      </c>
      <c r="AQ2642" s="32"/>
      <c r="AR2642" s="32"/>
      <c r="AS2642" s="32"/>
      <c r="AT2642" s="32"/>
    </row>
    <row r="2643" spans="2:46" ht="18.649999999999999" customHeight="1" thickTop="1" thickBot="1">
      <c r="B2643" s="36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9">
        <f t="shared" ref="L2643" si="11981">IF(0=(1-$J$9*$K$9*$B2643^2),10^14,$B2643*$K$9/(1-$J$9*$K$9*$B2643^2))</f>
        <v>-0.46006418720197678</v>
      </c>
      <c r="N2643" s="1">
        <f t="shared" ref="N2643" si="11982">D2643*I2643+F2643*I2646-E2643*J2643-G2643*J2646</f>
        <v>1</v>
      </c>
      <c r="O2643" s="9">
        <f t="shared" ref="O2643" si="11983">(D2643*J2643+E2643*I2643+F2643*J2646+G2643*I2646)</f>
        <v>0</v>
      </c>
      <c r="P2643" s="2">
        <f t="shared" ref="P2643" si="11984">D2643*K2643+F2643*K2646-E2643*L2643-G2643*L2646</f>
        <v>0</v>
      </c>
      <c r="Q2643" s="8">
        <f t="shared" ref="Q2643" si="11985">(D2643*L2643+E2643*K2643+F2643*L2646+G2643*K2646)</f>
        <v>-0.46006418720197678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11986">N2643*S2643+P2643*S2646-O2643*T2643-Q2643*T2646</f>
        <v>5.2060137183175668</v>
      </c>
      <c r="Y2643" s="9">
        <f t="shared" ref="Y2643" si="11987">(N2643*T2643+O2643*S2643+P2643*T2646+Q2643*S2646)</f>
        <v>0</v>
      </c>
      <c r="Z2643" s="2">
        <f t="shared" ref="Z2643" si="11988">N2643*U2643+P2643*U2646-O2643*V2643-Q2643*V2646</f>
        <v>0</v>
      </c>
      <c r="AA2643" s="8">
        <f t="shared" ref="AA2643" si="11989">(N2643*V2643+O2643*U2643+P2643*V2646+Q2643*U2646)</f>
        <v>-0.46006418720197678</v>
      </c>
      <c r="AB2643" s="22"/>
      <c r="AC2643" s="1">
        <v>1</v>
      </c>
      <c r="AD2643" s="9">
        <v>0</v>
      </c>
      <c r="AE2643" s="2">
        <v>0</v>
      </c>
      <c r="AF2643" s="9">
        <f t="shared" ref="AF2643" si="11990">$B2643*$AE$9</f>
        <v>6.1288163999999838</v>
      </c>
      <c r="AH2643" s="1">
        <f t="shared" ref="AH2643" si="11991">X2643*AC2643+Z2643*AC2646-Y2643*AD2643-AA2643*AD2646</f>
        <v>5.2060137183175668</v>
      </c>
      <c r="AI2643" s="9">
        <f t="shared" ref="AI2643" si="11992">(X2643*AD2643+Y2643*AC2643+Z2643*AD2646+AA2643*AC2646)</f>
        <v>0</v>
      </c>
      <c r="AJ2643" s="2">
        <f t="shared" ref="AJ2643" si="11993">X2643*AE2643+Z2643*AE2646-Y2643*AF2643-AA2643*AF2646</f>
        <v>0</v>
      </c>
      <c r="AK2643" s="8">
        <f t="shared" ref="AK2643" si="11994">(X2643*AF2643+Y2643*AE2643+Z2643*AF2646+AA2643*AE2646)</f>
        <v>31.446638068247623</v>
      </c>
      <c r="AM2643" s="26">
        <f t="shared" ref="AM2643" si="11995">20*LOG((2*$AH$9)/(($AH$9*AH2643+AJ2643+$AH$9*AH2646+AJ2646)^2+($AH$9*AI2643+AK2643+$AH$9*AI2646+AK2646)^2)^0.5)</f>
        <v>-39.778980225321874</v>
      </c>
      <c r="AO2643" s="133">
        <f t="shared" ref="AO2643" si="11996">((AI2643^2+AJ2643^2+AK2643^2+AL2643^2)/(AI2646^2+AJ2646^2+AK2646^2+AL2646^2))^0.5</f>
        <v>0.16348931679851386</v>
      </c>
      <c r="AP2643" s="13"/>
      <c r="AQ2643" s="32"/>
      <c r="AR2643" s="32"/>
      <c r="AS2643" s="32"/>
      <c r="AT2643" s="32"/>
    </row>
    <row r="2644" spans="2:46" ht="18.649999999999999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O2644" s="134"/>
      <c r="AP2644" s="33"/>
      <c r="AQ2644" s="32"/>
      <c r="AR2644" s="32"/>
      <c r="AS2644" s="32"/>
      <c r="AT2644" s="32"/>
    </row>
    <row r="2645" spans="2:46" ht="18.649999999999999" customHeight="1" thickBot="1">
      <c r="D2645" s="209" t="s">
        <v>66</v>
      </c>
      <c r="E2645" s="210"/>
      <c r="F2645" s="211" t="s">
        <v>67</v>
      </c>
      <c r="G2645" s="212"/>
      <c r="H2645" s="204"/>
      <c r="I2645" s="209" t="s">
        <v>68</v>
      </c>
      <c r="J2645" s="210"/>
      <c r="K2645" s="211" t="s">
        <v>69</v>
      </c>
      <c r="L2645" s="212"/>
      <c r="N2645" s="213" t="s">
        <v>70</v>
      </c>
      <c r="O2645" s="214"/>
      <c r="P2645" s="215" t="s">
        <v>71</v>
      </c>
      <c r="Q2645" s="216"/>
      <c r="S2645" s="209" t="s">
        <v>72</v>
      </c>
      <c r="T2645" s="210"/>
      <c r="U2645" s="211" t="s">
        <v>73</v>
      </c>
      <c r="V2645" s="212"/>
      <c r="W2645" s="22"/>
      <c r="X2645" s="213" t="s">
        <v>74</v>
      </c>
      <c r="Y2645" s="214"/>
      <c r="Z2645" s="215" t="s">
        <v>75</v>
      </c>
      <c r="AA2645" s="216"/>
      <c r="AB2645" s="22"/>
      <c r="AC2645" s="209" t="s">
        <v>76</v>
      </c>
      <c r="AD2645" s="210"/>
      <c r="AE2645" s="211" t="s">
        <v>77</v>
      </c>
      <c r="AF2645" s="212"/>
      <c r="AG2645" s="22"/>
      <c r="AH2645" s="213" t="s">
        <v>78</v>
      </c>
      <c r="AI2645" s="214"/>
      <c r="AJ2645" s="215" t="s">
        <v>79</v>
      </c>
      <c r="AK2645" s="216"/>
      <c r="AL2645" s="22"/>
      <c r="AM2645" s="44" t="s">
        <v>6</v>
      </c>
      <c r="AO2645" s="135" t="s">
        <v>42</v>
      </c>
      <c r="AP2645" s="33"/>
      <c r="AQ2645" s="32"/>
      <c r="AR2645" s="32"/>
      <c r="AS2645" s="32"/>
      <c r="AT2645" s="32"/>
    </row>
    <row r="2646" spans="2:46" ht="18.649999999999999" customHeight="1" thickTop="1" thickBot="1">
      <c r="D2646" s="1">
        <v>0</v>
      </c>
      <c r="E2646" s="8">
        <f t="shared" ref="E2646" si="11997">$E$9*$B2643</f>
        <v>4.2843275999999895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11998">D2646*I2643+F2646*I2646-E2646*J2643-G2646*J2646</f>
        <v>0</v>
      </c>
      <c r="O2646" s="9">
        <f t="shared" ref="O2646" si="11999">(D2646*J2643+E2646*I2643+F2646*J2646+G2646*I2646)</f>
        <v>4.2843275999999895</v>
      </c>
      <c r="P2646" s="2">
        <f t="shared" ref="P2646" si="12000">D2646*K2643+F2646*K2646-E2646*L2643-G2646*L2646</f>
        <v>2.9710656950009913</v>
      </c>
      <c r="Q2646" s="8">
        <f t="shared" ref="Q2646" si="12001">(D2646*L2643+E2646*K2643+F2646*L2646+G2646*K2646)</f>
        <v>0</v>
      </c>
      <c r="S2646" s="1">
        <v>0</v>
      </c>
      <c r="T2646" s="8">
        <f t="shared" ref="T2646" si="12002">$T$9*$B2643</f>
        <v>9.1422323999999762</v>
      </c>
      <c r="U2646" s="2">
        <v>1</v>
      </c>
      <c r="V2646" s="8">
        <v>0</v>
      </c>
      <c r="X2646" s="1">
        <f t="shared" ref="X2646" si="12003">N2646*S2643+P2646*S2646-O2646*T2643-Q2646*T2646</f>
        <v>0</v>
      </c>
      <c r="Y2646" s="9">
        <f t="shared" ref="Y2646" si="12004">(N2646*T2643+O2646*S2643+P2646*T2646+Q2646*S2646)</f>
        <v>31.4465006593665</v>
      </c>
      <c r="Z2646" s="2">
        <f t="shared" ref="Z2646" si="12005">N2646*U2643+P2646*U2646-O2646*V2643-Q2646*V2646</f>
        <v>2.9710656950009913</v>
      </c>
      <c r="AA2646" s="8">
        <f t="shared" ref="AA2646" si="12006">(N2646*V2643+O2646*U2643+P2646*V2646+Q2646*U2646)</f>
        <v>0</v>
      </c>
      <c r="AB2646" s="22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12007">X2646*AC2643+Z2646*AC2646-Y2646*AD2643-AA2646*AD2646</f>
        <v>0</v>
      </c>
      <c r="AI2646" s="9">
        <f t="shared" ref="AI2646" si="12008">(X2646*AD2643+Y2646*AC2643+Z2646*AD2646+AA2646*AC2646)</f>
        <v>31.4465006593665</v>
      </c>
      <c r="AJ2646" s="2">
        <f t="shared" ref="AJ2646" si="12009">X2646*AE2643+Z2646*AE2646-Y2646*AF2643-AA2646*AF2646</f>
        <v>-189.75876326873473</v>
      </c>
      <c r="AK2646" s="8">
        <f t="shared" ref="AK2646" si="12010">(X2646*AF2643+Y2646*AE2643+Z2646*AF2646+AA2646*AE2646)</f>
        <v>0</v>
      </c>
      <c r="AM2646" s="45">
        <f t="shared" ref="AM2646" si="12011">(180/PI())*ATAN(-1*(($AH$9*AJ2643+AL2643+$AH$9*AJ2646+AL2646)/($AH$9*AI2643+AK2643+$AH$9*AI2646+AK2646)))</f>
        <v>71.662876174251238</v>
      </c>
      <c r="AO2646" s="206">
        <f t="shared" ref="AO2646" si="12012">20*LOG(((($AH$9*AH2643+AJ2643-$AH$9*AH2646-AJ2646)^2+($AH$9*AI2643+AK2643-$AH$9*AI2646-AK2646)^2)/(($AH$9*AH2643+AJ2643+$AH$9*AH2646+AJ2646)^2+($AH$9*AI2643+AK2643+$AH$9*AI2646+AK2646)^2))^0.5)</f>
        <v>-4.5699256898249619E-4</v>
      </c>
      <c r="AP2646" s="33"/>
      <c r="AQ2646" s="32"/>
      <c r="AR2646" s="32"/>
      <c r="AS2646" s="32"/>
      <c r="AT2646" s="32"/>
    </row>
    <row r="2647" spans="2:46" ht="18.649999999999999" customHeight="1">
      <c r="AO2647" s="33"/>
      <c r="AP2647" s="33"/>
    </row>
    <row r="2648" spans="2:46" ht="18.649999999999999" customHeight="1" thickBot="1">
      <c r="D2648" s="22" t="s">
        <v>80</v>
      </c>
      <c r="E2648" s="22"/>
      <c r="F2648" s="22"/>
      <c r="G2648" s="22"/>
      <c r="H2648" s="22"/>
      <c r="I2648" s="22" t="s">
        <v>81</v>
      </c>
      <c r="J2648" s="22"/>
      <c r="K2648" s="22"/>
      <c r="L2648" s="22"/>
      <c r="M2648" s="23"/>
      <c r="N2648" s="23"/>
      <c r="O2648" s="24" t="s">
        <v>82</v>
      </c>
      <c r="P2648" s="23"/>
      <c r="Q2648" s="23"/>
      <c r="R2648" s="23"/>
      <c r="S2648" s="22"/>
      <c r="T2648" s="22" t="s">
        <v>83</v>
      </c>
      <c r="U2648" s="23"/>
      <c r="V2648" s="23"/>
      <c r="W2648" s="23"/>
      <c r="X2648" s="23"/>
      <c r="Y2648" s="24" t="s">
        <v>84</v>
      </c>
      <c r="Z2648" s="23"/>
      <c r="AA2648" s="23"/>
      <c r="AB2648" s="23"/>
      <c r="AC2648" s="24" t="s">
        <v>85</v>
      </c>
      <c r="AD2648" s="22"/>
      <c r="AE2648" s="22"/>
      <c r="AF2648" s="22"/>
      <c r="AG2648" s="22"/>
      <c r="AH2648" s="23"/>
      <c r="AI2648" s="24" t="s">
        <v>86</v>
      </c>
      <c r="AJ2648" s="23"/>
      <c r="AK2648" s="23"/>
      <c r="AL2648" s="22"/>
    </row>
    <row r="2649" spans="2:46" ht="18.649999999999999" customHeight="1" thickBot="1">
      <c r="B2649" s="11"/>
      <c r="D2649" s="217" t="s">
        <v>55</v>
      </c>
      <c r="E2649" s="218"/>
      <c r="F2649" s="219" t="s">
        <v>56</v>
      </c>
      <c r="G2649" s="220"/>
      <c r="H2649" s="204"/>
      <c r="I2649" s="217" t="s">
        <v>87</v>
      </c>
      <c r="J2649" s="218"/>
      <c r="K2649" s="219" t="s">
        <v>88</v>
      </c>
      <c r="L2649" s="220"/>
      <c r="M2649" s="23"/>
      <c r="N2649" s="213" t="s">
        <v>57</v>
      </c>
      <c r="O2649" s="214"/>
      <c r="P2649" s="215" t="s">
        <v>58</v>
      </c>
      <c r="Q2649" s="216"/>
      <c r="R2649" s="23"/>
      <c r="S2649" s="217" t="s">
        <v>59</v>
      </c>
      <c r="T2649" s="218"/>
      <c r="U2649" s="219" t="s">
        <v>60</v>
      </c>
      <c r="V2649" s="220"/>
      <c r="W2649" s="22"/>
      <c r="X2649" s="213" t="s">
        <v>61</v>
      </c>
      <c r="Y2649" s="214"/>
      <c r="Z2649" s="215" t="s">
        <v>62</v>
      </c>
      <c r="AA2649" s="216"/>
      <c r="AB2649" s="22"/>
      <c r="AC2649" s="217" t="s">
        <v>63</v>
      </c>
      <c r="AD2649" s="218"/>
      <c r="AE2649" s="219" t="s">
        <v>89</v>
      </c>
      <c r="AF2649" s="220"/>
      <c r="AG2649" s="22"/>
      <c r="AH2649" s="213" t="s">
        <v>64</v>
      </c>
      <c r="AI2649" s="214"/>
      <c r="AJ2649" s="215" t="s">
        <v>65</v>
      </c>
      <c r="AK2649" s="216"/>
      <c r="AL2649" s="22"/>
      <c r="AM2649" s="25" t="s">
        <v>2</v>
      </c>
      <c r="AO2649" s="132" t="s">
        <v>41</v>
      </c>
      <c r="AQ2649" s="32"/>
      <c r="AR2649" s="32"/>
      <c r="AS2649" s="32"/>
      <c r="AT2649" s="32"/>
    </row>
    <row r="2650" spans="2:46" ht="18.649999999999999" customHeight="1" thickTop="1" thickBot="1">
      <c r="B2650" s="36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9">
        <f t="shared" ref="L2650" si="12013">IF(0=(1-$J$9*$K$9*$B2650^2),10^14,$B2650*$K$9/(1-$J$9*$K$9*$B2650^2))</f>
        <v>-0.45869790136045752</v>
      </c>
      <c r="N2650" s="1">
        <f t="shared" ref="N2650" si="12014">D2650*I2650+F2650*I2653-E2650*J2650-G2650*J2653</f>
        <v>1</v>
      </c>
      <c r="O2650" s="9">
        <f t="shared" ref="O2650" si="12015">(D2650*J2650+E2650*I2650+F2650*J2653+G2650*I2653)</f>
        <v>0</v>
      </c>
      <c r="P2650" s="2">
        <f t="shared" ref="P2650" si="12016">D2650*K2650+F2650*K2653-E2650*L2650-G2650*L2653</f>
        <v>0</v>
      </c>
      <c r="Q2650" s="8">
        <f t="shared" ref="Q2650" si="12017">(D2650*L2650+E2650*K2650+F2650*L2653+G2650*K2653)</f>
        <v>-0.45869790136045752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12018">N2650*S2650+P2650*S2653-O2650*T2650-Q2650*T2653</f>
        <v>5.2046167913322918</v>
      </c>
      <c r="Y2650" s="9">
        <f t="shared" ref="Y2650" si="12019">(N2650*T2650+O2650*S2650+P2650*T2653+Q2650*S2653)</f>
        <v>0</v>
      </c>
      <c r="Z2650" s="2">
        <f t="shared" ref="Z2650" si="12020">N2650*U2650+P2650*U2653-O2650*V2650-Q2650*V2653</f>
        <v>0</v>
      </c>
      <c r="AA2650" s="8">
        <f t="shared" ref="AA2650" si="12021">(N2650*V2650+O2650*U2650+P2650*V2653+Q2650*U2653)</f>
        <v>-0.45869790136045752</v>
      </c>
      <c r="AB2650" s="22"/>
      <c r="AC2650" s="1">
        <v>1</v>
      </c>
      <c r="AD2650" s="9">
        <v>0</v>
      </c>
      <c r="AE2650" s="2">
        <v>0</v>
      </c>
      <c r="AF2650" s="9">
        <f t="shared" ref="AF2650" si="12022">$B2650*$AE$9</f>
        <v>6.1450301999999839</v>
      </c>
      <c r="AH2650" s="1">
        <f t="shared" ref="AH2650" si="12023">X2650*AC2650+Z2650*AC2653-Y2650*AD2650-AA2650*AD2653</f>
        <v>5.2046167913322918</v>
      </c>
      <c r="AI2650" s="9">
        <f t="shared" ref="AI2650" si="12024">(X2650*AD2650+Y2650*AC2650+Z2650*AD2653+AA2650*AC2653)</f>
        <v>0</v>
      </c>
      <c r="AJ2650" s="2">
        <f t="shared" ref="AJ2650" si="12025">X2650*AE2650+Z2650*AE2653-Y2650*AF2650-AA2650*AF2653</f>
        <v>0</v>
      </c>
      <c r="AK2650" s="8">
        <f t="shared" ref="AK2650" si="12026">(X2650*AF2650+Y2650*AE2650+Z2650*AF2653+AA2650*AE2653)</f>
        <v>31.523829460803487</v>
      </c>
      <c r="AM2650" s="26">
        <f t="shared" ref="AM2650" si="12027">20*LOG((2*$AH$9)/(($AH$9*AH2650+AJ2650+$AH$9*AH2653+AJ2653)^2+($AH$9*AI2650+AK2650+$AH$9*AI2653+AK2653)^2)^0.5)</f>
        <v>-39.822679997428089</v>
      </c>
      <c r="AO2650" s="133">
        <f t="shared" ref="AO2650" si="12028">((AI2650^2+AJ2650^2+AK2650^2+AL2650^2)/(AI2653^2+AJ2653^2+AK2653^2+AL2653^2))^0.5</f>
        <v>0.16305626108244287</v>
      </c>
      <c r="AP2650" s="13"/>
      <c r="AQ2650" s="32"/>
      <c r="AR2650" s="32"/>
      <c r="AS2650" s="32"/>
      <c r="AT2650" s="32"/>
    </row>
    <row r="2651" spans="2:46" ht="18.649999999999999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O2651" s="134"/>
      <c r="AP2651" s="33"/>
      <c r="AQ2651" s="32"/>
      <c r="AR2651" s="32"/>
      <c r="AS2651" s="32"/>
      <c r="AT2651" s="32"/>
    </row>
    <row r="2652" spans="2:46" ht="18.649999999999999" customHeight="1" thickBot="1">
      <c r="D2652" s="209" t="s">
        <v>66</v>
      </c>
      <c r="E2652" s="210"/>
      <c r="F2652" s="211" t="s">
        <v>67</v>
      </c>
      <c r="G2652" s="212"/>
      <c r="H2652" s="204"/>
      <c r="I2652" s="209" t="s">
        <v>68</v>
      </c>
      <c r="J2652" s="210"/>
      <c r="K2652" s="211" t="s">
        <v>69</v>
      </c>
      <c r="L2652" s="212"/>
      <c r="N2652" s="213" t="s">
        <v>70</v>
      </c>
      <c r="O2652" s="214"/>
      <c r="P2652" s="215" t="s">
        <v>71</v>
      </c>
      <c r="Q2652" s="216"/>
      <c r="S2652" s="209" t="s">
        <v>72</v>
      </c>
      <c r="T2652" s="210"/>
      <c r="U2652" s="211" t="s">
        <v>73</v>
      </c>
      <c r="V2652" s="212"/>
      <c r="W2652" s="22"/>
      <c r="X2652" s="213" t="s">
        <v>74</v>
      </c>
      <c r="Y2652" s="214"/>
      <c r="Z2652" s="215" t="s">
        <v>75</v>
      </c>
      <c r="AA2652" s="216"/>
      <c r="AB2652" s="22"/>
      <c r="AC2652" s="209" t="s">
        <v>76</v>
      </c>
      <c r="AD2652" s="210"/>
      <c r="AE2652" s="211" t="s">
        <v>77</v>
      </c>
      <c r="AF2652" s="212"/>
      <c r="AG2652" s="22"/>
      <c r="AH2652" s="213" t="s">
        <v>78</v>
      </c>
      <c r="AI2652" s="214"/>
      <c r="AJ2652" s="215" t="s">
        <v>79</v>
      </c>
      <c r="AK2652" s="216"/>
      <c r="AL2652" s="22"/>
      <c r="AM2652" s="44" t="s">
        <v>6</v>
      </c>
      <c r="AO2652" s="135" t="s">
        <v>42</v>
      </c>
      <c r="AP2652" s="33"/>
      <c r="AQ2652" s="32"/>
      <c r="AR2652" s="32"/>
      <c r="AS2652" s="32"/>
      <c r="AT2652" s="32"/>
    </row>
    <row r="2653" spans="2:46" ht="18.649999999999999" customHeight="1" thickTop="1" thickBot="1">
      <c r="D2653" s="1">
        <v>0</v>
      </c>
      <c r="E2653" s="8">
        <f t="shared" ref="E2653" si="12029">$E$9*$B2650</f>
        <v>4.2956617999999889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12030">D2653*I2650+F2653*I2653-E2653*J2650-G2653*J2653</f>
        <v>0</v>
      </c>
      <c r="O2653" s="9">
        <f t="shared" ref="O2653" si="12031">(D2653*J2650+E2653*I2650+F2653*J2653+G2653*I2653)</f>
        <v>4.2956617999999889</v>
      </c>
      <c r="P2653" s="2">
        <f t="shared" ref="P2653" si="12032">D2653*K2650+F2653*K2653-E2653*L2650-G2653*L2653</f>
        <v>2.9704110526142804</v>
      </c>
      <c r="Q2653" s="8">
        <f t="shared" ref="Q2653" si="12033">(D2653*L2650+E2653*K2650+F2653*L2653+G2653*K2653)</f>
        <v>0</v>
      </c>
      <c r="S2653" s="1">
        <v>0</v>
      </c>
      <c r="T2653" s="8">
        <f t="shared" ref="T2653" si="12034">$T$9*$B2650</f>
        <v>9.1664181999999759</v>
      </c>
      <c r="U2653" s="2">
        <v>1</v>
      </c>
      <c r="V2653" s="8">
        <v>0</v>
      </c>
      <c r="X2653" s="1">
        <f t="shared" ref="X2653" si="12035">N2653*S2650+P2653*S2653-O2653*T2650-Q2653*T2653</f>
        <v>0</v>
      </c>
      <c r="Y2653" s="9">
        <f t="shared" ref="Y2653" si="12036">(N2653*T2650+O2653*S2650+P2653*T2653+Q2653*S2653)</f>
        <v>31.523691734164615</v>
      </c>
      <c r="Z2653" s="2">
        <f t="shared" ref="Z2653" si="12037">N2653*U2650+P2653*U2653-O2653*V2650-Q2653*V2653</f>
        <v>2.9704110526142804</v>
      </c>
      <c r="AA2653" s="8">
        <f t="shared" ref="AA2653" si="12038">(N2653*V2650+O2653*U2650+P2653*V2653+Q2653*U2653)</f>
        <v>0</v>
      </c>
      <c r="AB2653" s="22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12039">X2653*AC2650+Z2653*AC2653-Y2653*AD2650-AA2653*AD2653</f>
        <v>0</v>
      </c>
      <c r="AI2653" s="9">
        <f t="shared" ref="AI2653" si="12040">(X2653*AD2650+Y2653*AC2650+Z2653*AD2653+AA2653*AC2653)</f>
        <v>31.523691734164615</v>
      </c>
      <c r="AJ2653" s="2">
        <f t="shared" ref="AJ2653" si="12041">X2653*AE2650+Z2653*AE2653-Y2653*AF2650-AA2653*AF2653</f>
        <v>-190.74362666931714</v>
      </c>
      <c r="AK2653" s="8">
        <f t="shared" ref="AK2653" si="12042">(X2653*AF2650+Y2653*AE2650+Z2653*AF2653+AA2653*AE2653)</f>
        <v>0</v>
      </c>
      <c r="AM2653" s="45">
        <f t="shared" ref="AM2653" si="12043">(180/PI())*ATAN(-1*(($AH$9*AJ2650+AL2650+$AH$9*AJ2653+AL2653)/($AH$9*AI2650+AK2650+$AH$9*AI2653+AK2653)))</f>
        <v>71.70945080262176</v>
      </c>
      <c r="AO2653" s="206">
        <f t="shared" ref="AO2653" si="12044">20*LOG(((($AH$9*AH2650+AJ2650-$AH$9*AH2653-AJ2653)^2+($AH$9*AI2650+AK2650-$AH$9*AI2653-AK2653)^2)/(($AH$9*AH2650+AJ2650+$AH$9*AH2653+AJ2653)^2+($AH$9*AI2650+AK2650+$AH$9*AI2653+AK2653)^2))^0.5)</f>
        <v>-4.5241701731658262E-4</v>
      </c>
      <c r="AP2653" s="33"/>
      <c r="AQ2653" s="32"/>
      <c r="AR2653" s="32"/>
      <c r="AS2653" s="32"/>
      <c r="AT2653" s="32"/>
    </row>
    <row r="2654" spans="2:46" ht="18.649999999999999" customHeight="1">
      <c r="AO2654" s="33"/>
      <c r="AP2654" s="33"/>
    </row>
    <row r="2655" spans="2:46" ht="18.649999999999999" customHeight="1" thickBot="1">
      <c r="D2655" s="22" t="s">
        <v>80</v>
      </c>
      <c r="E2655" s="22"/>
      <c r="F2655" s="22"/>
      <c r="G2655" s="22"/>
      <c r="H2655" s="22"/>
      <c r="I2655" s="22" t="s">
        <v>81</v>
      </c>
      <c r="J2655" s="22"/>
      <c r="K2655" s="22"/>
      <c r="L2655" s="22"/>
      <c r="M2655" s="23"/>
      <c r="N2655" s="23"/>
      <c r="O2655" s="24" t="s">
        <v>82</v>
      </c>
      <c r="P2655" s="23"/>
      <c r="Q2655" s="23"/>
      <c r="R2655" s="23"/>
      <c r="S2655" s="22"/>
      <c r="T2655" s="22" t="s">
        <v>83</v>
      </c>
      <c r="U2655" s="23"/>
      <c r="V2655" s="23"/>
      <c r="W2655" s="23"/>
      <c r="X2655" s="23"/>
      <c r="Y2655" s="24" t="s">
        <v>84</v>
      </c>
      <c r="Z2655" s="23"/>
      <c r="AA2655" s="23"/>
      <c r="AB2655" s="23"/>
      <c r="AC2655" s="24" t="s">
        <v>85</v>
      </c>
      <c r="AD2655" s="22"/>
      <c r="AE2655" s="22"/>
      <c r="AF2655" s="22"/>
      <c r="AG2655" s="22"/>
      <c r="AH2655" s="23"/>
      <c r="AI2655" s="24" t="s">
        <v>86</v>
      </c>
      <c r="AJ2655" s="23"/>
      <c r="AK2655" s="23"/>
      <c r="AL2655" s="22"/>
    </row>
    <row r="2656" spans="2:46" ht="18.649999999999999" customHeight="1" thickBot="1">
      <c r="B2656" s="11"/>
      <c r="D2656" s="217" t="s">
        <v>55</v>
      </c>
      <c r="E2656" s="218"/>
      <c r="F2656" s="219" t="s">
        <v>56</v>
      </c>
      <c r="G2656" s="220"/>
      <c r="H2656" s="204"/>
      <c r="I2656" s="217" t="s">
        <v>87</v>
      </c>
      <c r="J2656" s="218"/>
      <c r="K2656" s="219" t="s">
        <v>88</v>
      </c>
      <c r="L2656" s="220"/>
      <c r="M2656" s="23"/>
      <c r="N2656" s="213" t="s">
        <v>57</v>
      </c>
      <c r="O2656" s="214"/>
      <c r="P2656" s="215" t="s">
        <v>58</v>
      </c>
      <c r="Q2656" s="216"/>
      <c r="R2656" s="23"/>
      <c r="S2656" s="217" t="s">
        <v>59</v>
      </c>
      <c r="T2656" s="218"/>
      <c r="U2656" s="219" t="s">
        <v>60</v>
      </c>
      <c r="V2656" s="220"/>
      <c r="W2656" s="22"/>
      <c r="X2656" s="213" t="s">
        <v>61</v>
      </c>
      <c r="Y2656" s="214"/>
      <c r="Z2656" s="215" t="s">
        <v>62</v>
      </c>
      <c r="AA2656" s="216"/>
      <c r="AB2656" s="22"/>
      <c r="AC2656" s="217" t="s">
        <v>63</v>
      </c>
      <c r="AD2656" s="218"/>
      <c r="AE2656" s="219" t="s">
        <v>89</v>
      </c>
      <c r="AF2656" s="220"/>
      <c r="AG2656" s="22"/>
      <c r="AH2656" s="213" t="s">
        <v>64</v>
      </c>
      <c r="AI2656" s="214"/>
      <c r="AJ2656" s="215" t="s">
        <v>65</v>
      </c>
      <c r="AK2656" s="216"/>
      <c r="AL2656" s="22"/>
      <c r="AM2656" s="25" t="s">
        <v>2</v>
      </c>
      <c r="AO2656" s="132" t="s">
        <v>41</v>
      </c>
      <c r="AQ2656" s="32"/>
      <c r="AR2656" s="32"/>
      <c r="AS2656" s="32"/>
      <c r="AT2656" s="32"/>
    </row>
    <row r="2657" spans="1:46" ht="18.649999999999999" customHeight="1" thickTop="1" thickBot="1">
      <c r="B2657" s="36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9">
        <f t="shared" ref="L2657" si="12045">IF(0=(1-$J$9*$K$9*$B2657^2),10^14,$B2657*$K$9/(1-$J$9*$K$9*$B2657^2))</f>
        <v>-0.45734010461828684</v>
      </c>
      <c r="N2657" s="1">
        <f t="shared" ref="N2657" si="12046">D2657*I2657+F2657*I2660-E2657*J2657-G2657*J2660</f>
        <v>1</v>
      </c>
      <c r="O2657" s="9">
        <f t="shared" ref="O2657" si="12047">(D2657*J2657+E2657*I2657+F2657*J2660+G2657*I2660)</f>
        <v>0</v>
      </c>
      <c r="P2657" s="2">
        <f t="shared" ref="P2657" si="12048">D2657*K2657+F2657*K2660-E2657*L2657-G2657*L2660</f>
        <v>0</v>
      </c>
      <c r="Q2657" s="8">
        <f t="shared" ref="Q2657" si="12049">(D2657*L2657+E2657*K2657+F2657*L2660+G2657*K2660)</f>
        <v>-0.45734010461828684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12050">N2657*S2657+P2657*S2660-O2657*T2657-Q2657*T2660</f>
        <v>5.2032317948652347</v>
      </c>
      <c r="Y2657" s="9">
        <f t="shared" ref="Y2657" si="12051">(N2657*T2657+O2657*S2657+P2657*T2660+Q2657*S2660)</f>
        <v>0</v>
      </c>
      <c r="Z2657" s="2">
        <f t="shared" ref="Z2657" si="12052">N2657*U2657+P2657*U2660-O2657*V2657-Q2657*V2660</f>
        <v>0</v>
      </c>
      <c r="AA2657" s="8">
        <f t="shared" ref="AA2657" si="12053">(N2657*V2657+O2657*U2657+P2657*V2660+Q2657*U2660)</f>
        <v>-0.45734010461828684</v>
      </c>
      <c r="AB2657" s="22"/>
      <c r="AC2657" s="1">
        <v>1</v>
      </c>
      <c r="AD2657" s="9">
        <v>0</v>
      </c>
      <c r="AE2657" s="2">
        <v>0</v>
      </c>
      <c r="AF2657" s="9">
        <f t="shared" ref="AF2657" si="12054">$B2657*$AE$9</f>
        <v>6.161243999999984</v>
      </c>
      <c r="AH2657" s="1">
        <f t="shared" ref="AH2657" si="12055">X2657*AC2657+Z2657*AC2660-Y2657*AD2657-AA2657*AD2660</f>
        <v>5.2032317948652347</v>
      </c>
      <c r="AI2657" s="9">
        <f t="shared" ref="AI2657" si="12056">(X2657*AD2657+Y2657*AC2657+Z2657*AD2660+AA2657*AC2660)</f>
        <v>0</v>
      </c>
      <c r="AJ2657" s="2">
        <f t="shared" ref="AJ2657" si="12057">X2657*AE2657+Z2657*AE2660-Y2657*AF2657-AA2657*AF2660</f>
        <v>0</v>
      </c>
      <c r="AK2657" s="8">
        <f t="shared" ref="AK2657" si="12058">(X2657*AF2657+Y2657*AE2657+Z2657*AF2660+AA2657*AE2660)</f>
        <v>31.601040572104285</v>
      </c>
      <c r="AM2657" s="26">
        <f t="shared" ref="AM2657" si="12059">20*LOG((2*$AH$9)/(($AH$9*AH2657+AJ2657+$AH$9*AH2660+AJ2660)^2+($AH$9*AI2657+AK2657+$AH$9*AI2660+AK2660)^2)^0.5)</f>
        <v>-39.866277061744455</v>
      </c>
      <c r="AO2657" s="133">
        <f t="shared" ref="AO2657" si="12060">((AI2657^2+AJ2657^2+AK2657^2+AL2657^2)/(AI2660^2+AJ2660^2+AK2660^2+AL2660^2))^0.5</f>
        <v>0.1626254976312633</v>
      </c>
      <c r="AP2657" s="13"/>
      <c r="AQ2657" s="32"/>
      <c r="AR2657" s="32"/>
      <c r="AS2657" s="32"/>
      <c r="AT2657" s="32"/>
    </row>
    <row r="2658" spans="1:46" ht="18.649999999999999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O2658" s="134"/>
      <c r="AP2658" s="33"/>
      <c r="AQ2658" s="32"/>
      <c r="AR2658" s="32"/>
      <c r="AS2658" s="32"/>
      <c r="AT2658" s="32"/>
    </row>
    <row r="2659" spans="1:46" ht="18.649999999999999" customHeight="1" thickBot="1">
      <c r="D2659" s="209" t="s">
        <v>66</v>
      </c>
      <c r="E2659" s="210"/>
      <c r="F2659" s="211" t="s">
        <v>67</v>
      </c>
      <c r="G2659" s="212"/>
      <c r="H2659" s="204"/>
      <c r="I2659" s="209" t="s">
        <v>68</v>
      </c>
      <c r="J2659" s="210"/>
      <c r="K2659" s="211" t="s">
        <v>69</v>
      </c>
      <c r="L2659" s="212"/>
      <c r="N2659" s="213" t="s">
        <v>70</v>
      </c>
      <c r="O2659" s="214"/>
      <c r="P2659" s="215" t="s">
        <v>71</v>
      </c>
      <c r="Q2659" s="216"/>
      <c r="S2659" s="209" t="s">
        <v>72</v>
      </c>
      <c r="T2659" s="210"/>
      <c r="U2659" s="211" t="s">
        <v>73</v>
      </c>
      <c r="V2659" s="212"/>
      <c r="W2659" s="22"/>
      <c r="X2659" s="213" t="s">
        <v>74</v>
      </c>
      <c r="Y2659" s="214"/>
      <c r="Z2659" s="215" t="s">
        <v>75</v>
      </c>
      <c r="AA2659" s="216"/>
      <c r="AB2659" s="22"/>
      <c r="AC2659" s="209" t="s">
        <v>76</v>
      </c>
      <c r="AD2659" s="210"/>
      <c r="AE2659" s="211" t="s">
        <v>77</v>
      </c>
      <c r="AF2659" s="212"/>
      <c r="AG2659" s="22"/>
      <c r="AH2659" s="213" t="s">
        <v>78</v>
      </c>
      <c r="AI2659" s="214"/>
      <c r="AJ2659" s="215" t="s">
        <v>79</v>
      </c>
      <c r="AK2659" s="216"/>
      <c r="AL2659" s="22"/>
      <c r="AM2659" s="44" t="s">
        <v>6</v>
      </c>
      <c r="AO2659" s="135" t="s">
        <v>42</v>
      </c>
      <c r="AP2659" s="33"/>
      <c r="AQ2659" s="32"/>
      <c r="AR2659" s="32"/>
      <c r="AS2659" s="32"/>
      <c r="AT2659" s="32"/>
    </row>
    <row r="2660" spans="1:46" ht="18.649999999999999" customHeight="1" thickTop="1" thickBot="1">
      <c r="D2660" s="1">
        <v>0</v>
      </c>
      <c r="E2660" s="8">
        <f t="shared" ref="E2660" si="12061">$E$9*$B2657</f>
        <v>4.3069959999999892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12062">D2660*I2657+F2660*I2660-E2660*J2657-G2660*J2660</f>
        <v>0</v>
      </c>
      <c r="O2660" s="9">
        <f t="shared" ref="O2660" si="12063">(D2660*J2657+E2660*I2657+F2660*J2660+G2660*I2660)</f>
        <v>4.3069959999999892</v>
      </c>
      <c r="P2660" s="2">
        <f t="shared" ref="P2660" si="12064">D2660*K2657+F2660*K2660-E2660*L2657-G2660*L2660</f>
        <v>2.9697620012305377</v>
      </c>
      <c r="Q2660" s="8">
        <f t="shared" ref="Q2660" si="12065">(D2660*L2657+E2660*K2657+F2660*L2660+G2660*K2660)</f>
        <v>0</v>
      </c>
      <c r="S2660" s="1">
        <v>0</v>
      </c>
      <c r="T2660" s="8">
        <f t="shared" ref="T2660" si="12066">$T$9*$B2657</f>
        <v>9.1906039999999756</v>
      </c>
      <c r="U2660" s="2">
        <v>1</v>
      </c>
      <c r="V2660" s="8">
        <v>0</v>
      </c>
      <c r="X2660" s="1">
        <f t="shared" ref="X2660" si="12067">N2660*S2657+P2660*S2660-O2660*T2657-Q2660*T2660</f>
        <v>0</v>
      </c>
      <c r="Y2660" s="9">
        <f t="shared" ref="Y2660" si="12068">(N2660*T2657+O2660*S2657+P2660*T2660+Q2660*S2660)</f>
        <v>31.600902527557302</v>
      </c>
      <c r="Z2660" s="2">
        <f t="shared" ref="Z2660" si="12069">N2660*U2657+P2660*U2660-O2660*V2657-Q2660*V2660</f>
        <v>2.9697620012305377</v>
      </c>
      <c r="AA2660" s="8">
        <f t="shared" ref="AA2660" si="12070">(N2660*V2657+O2660*U2657+P2660*V2660+Q2660*U2660)</f>
        <v>0</v>
      </c>
      <c r="AB2660" s="22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12071">X2660*AC2657+Z2660*AC2660-Y2660*AD2657-AA2660*AD2660</f>
        <v>0</v>
      </c>
      <c r="AI2660" s="9">
        <f t="shared" ref="AI2660" si="12072">(X2660*AD2657+Y2660*AC2657+Z2660*AD2660+AA2660*AC2660)</f>
        <v>31.600902527557302</v>
      </c>
      <c r="AJ2660" s="2">
        <f t="shared" ref="AJ2660" si="12073">X2660*AE2657+Z2660*AE2660-Y2660*AF2657-AA2660*AF2660</f>
        <v>-191.73110909126621</v>
      </c>
      <c r="AK2660" s="8">
        <f t="shared" ref="AK2660" si="12074">(X2660*AF2657+Y2660*AE2657+Z2660*AF2660+AA2660*AE2660)</f>
        <v>0</v>
      </c>
      <c r="AM2660" s="45">
        <f t="shared" ref="AM2660" si="12075">(180/PI())*ATAN(-1*(($AH$9*AJ2657+AL2657+$AH$9*AJ2660+AL2660)/($AH$9*AI2657+AK2657+$AH$9*AI2660+AK2660)))</f>
        <v>71.755793681265345</v>
      </c>
      <c r="AO2660" s="206">
        <f t="shared" ref="AO2660" si="12076">20*LOG(((($AH$9*AH2657+AJ2657-$AH$9*AH2660-AJ2660)^2+($AH$9*AI2657+AK2657-$AH$9*AI2660-AK2660)^2)/(($AH$9*AH2657+AJ2657+$AH$9*AH2660+AJ2660)^2+($AH$9*AI2657+AK2657+$AH$9*AI2660+AK2660)^2))^0.5)</f>
        <v>-4.4789787276920039E-4</v>
      </c>
      <c r="AP2660" s="33"/>
      <c r="AQ2660" s="32"/>
      <c r="AR2660" s="32"/>
      <c r="AS2660" s="32"/>
      <c r="AT2660" s="32"/>
    </row>
    <row r="2661" spans="1:46" ht="18.649999999999999" customHeight="1">
      <c r="AO2661" s="33"/>
      <c r="AP2661" s="33"/>
    </row>
    <row r="2662" spans="1:46" ht="18.649999999999999" customHeight="1" thickBot="1">
      <c r="A2662">
        <v>0</v>
      </c>
      <c r="D2662" s="22" t="s">
        <v>80</v>
      </c>
      <c r="E2662" s="22"/>
      <c r="F2662" s="22"/>
      <c r="G2662" s="22"/>
      <c r="H2662" s="22"/>
      <c r="I2662" s="22" t="s">
        <v>81</v>
      </c>
      <c r="J2662" s="22"/>
      <c r="K2662" s="22"/>
      <c r="L2662" s="22"/>
      <c r="M2662" s="23"/>
      <c r="N2662" s="23"/>
      <c r="O2662" s="24" t="s">
        <v>82</v>
      </c>
      <c r="P2662" s="23"/>
      <c r="Q2662" s="23"/>
      <c r="R2662" s="23"/>
      <c r="S2662" s="22"/>
      <c r="T2662" s="22" t="s">
        <v>83</v>
      </c>
      <c r="U2662" s="23"/>
      <c r="V2662" s="23"/>
      <c r="W2662" s="23"/>
      <c r="X2662" s="23"/>
      <c r="Y2662" s="24" t="s">
        <v>84</v>
      </c>
      <c r="Z2662" s="23"/>
      <c r="AA2662" s="23"/>
      <c r="AB2662" s="23"/>
      <c r="AC2662" s="24" t="s">
        <v>85</v>
      </c>
      <c r="AD2662" s="22"/>
      <c r="AE2662" s="22"/>
      <c r="AF2662" s="22"/>
      <c r="AG2662" s="22"/>
      <c r="AH2662" s="23"/>
      <c r="AI2662" s="24" t="s">
        <v>86</v>
      </c>
      <c r="AJ2662" s="23"/>
      <c r="AK2662" s="23"/>
      <c r="AL2662" s="22"/>
    </row>
    <row r="2663" spans="1:46" ht="18.649999999999999" customHeight="1" thickBot="1">
      <c r="B2663" s="11"/>
      <c r="D2663" s="217" t="s">
        <v>55</v>
      </c>
      <c r="E2663" s="218"/>
      <c r="F2663" s="219" t="s">
        <v>56</v>
      </c>
      <c r="G2663" s="220"/>
      <c r="H2663" s="204"/>
      <c r="I2663" s="217" t="s">
        <v>87</v>
      </c>
      <c r="J2663" s="218"/>
      <c r="K2663" s="219" t="s">
        <v>88</v>
      </c>
      <c r="L2663" s="220"/>
      <c r="M2663" s="23"/>
      <c r="N2663" s="213" t="s">
        <v>57</v>
      </c>
      <c r="O2663" s="214"/>
      <c r="P2663" s="215" t="s">
        <v>58</v>
      </c>
      <c r="Q2663" s="216"/>
      <c r="R2663" s="23"/>
      <c r="S2663" s="217" t="s">
        <v>59</v>
      </c>
      <c r="T2663" s="218"/>
      <c r="U2663" s="219" t="s">
        <v>60</v>
      </c>
      <c r="V2663" s="220"/>
      <c r="W2663" s="22"/>
      <c r="X2663" s="213" t="s">
        <v>61</v>
      </c>
      <c r="Y2663" s="214"/>
      <c r="Z2663" s="215" t="s">
        <v>62</v>
      </c>
      <c r="AA2663" s="216"/>
      <c r="AB2663" s="22"/>
      <c r="AC2663" s="217" t="s">
        <v>63</v>
      </c>
      <c r="AD2663" s="218"/>
      <c r="AE2663" s="219" t="s">
        <v>89</v>
      </c>
      <c r="AF2663" s="220"/>
      <c r="AG2663" s="22"/>
      <c r="AH2663" s="213" t="s">
        <v>64</v>
      </c>
      <c r="AI2663" s="214"/>
      <c r="AJ2663" s="215" t="s">
        <v>65</v>
      </c>
      <c r="AK2663" s="216"/>
      <c r="AL2663" s="22"/>
      <c r="AM2663" s="25" t="s">
        <v>2</v>
      </c>
      <c r="AO2663" s="132" t="s">
        <v>41</v>
      </c>
      <c r="AQ2663" s="32"/>
      <c r="AR2663" s="32"/>
      <c r="AS2663" s="32"/>
      <c r="AT2663" s="32"/>
    </row>
    <row r="2664" spans="1:46" ht="18.649999999999999" customHeight="1" thickTop="1" thickBot="1">
      <c r="B2664" s="36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9">
        <f t="shared" ref="L2664" si="12077">IF(0=(1-$J$9*$K$9*$B2664^2),10^14,$B2664*$K$9/(1-$J$9*$K$9*$B2664^2))</f>
        <v>-0.45599071516184592</v>
      </c>
      <c r="N2664" s="1">
        <f t="shared" ref="N2664" si="12078">D2664*I2664+F2664*I2667-E2664*J2664-G2664*J2667</f>
        <v>1</v>
      </c>
      <c r="O2664" s="9">
        <f t="shared" ref="O2664" si="12079">(D2664*J2664+E2664*I2664+F2664*J2667+G2664*I2667)</f>
        <v>0</v>
      </c>
      <c r="P2664" s="2">
        <f t="shared" ref="P2664" si="12080">D2664*K2664+F2664*K2667-E2664*L2664-G2664*L2667</f>
        <v>0</v>
      </c>
      <c r="Q2664" s="8">
        <f t="shared" ref="Q2664" si="12081">(D2664*L2664+E2664*K2664+F2664*L2667+G2664*K2667)</f>
        <v>-0.45599071516184592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12082">N2664*S2664+P2664*S2667-O2664*T2664-Q2664*T2667</f>
        <v>5.2018585909680715</v>
      </c>
      <c r="Y2664" s="9">
        <f t="shared" ref="Y2664" si="12083">(N2664*T2664+O2664*S2664+P2664*T2667+Q2664*S2667)</f>
        <v>0</v>
      </c>
      <c r="Z2664" s="2">
        <f t="shared" ref="Z2664" si="12084">N2664*U2664+P2664*U2667-O2664*V2664-Q2664*V2667</f>
        <v>0</v>
      </c>
      <c r="AA2664" s="8">
        <f t="shared" ref="AA2664" si="12085">(N2664*V2664+O2664*U2664+P2664*V2667+Q2664*U2667)</f>
        <v>-0.45599071516184592</v>
      </c>
      <c r="AB2664" s="22"/>
      <c r="AC2664" s="1">
        <v>1</v>
      </c>
      <c r="AD2664" s="9">
        <v>0</v>
      </c>
      <c r="AE2664" s="2">
        <v>0</v>
      </c>
      <c r="AF2664" s="9">
        <f t="shared" ref="AF2664" si="12086">$B2664*$AE$9</f>
        <v>6.177457799999984</v>
      </c>
      <c r="AH2664" s="1">
        <f t="shared" ref="AH2664" si="12087">X2664*AC2664+Z2664*AC2667-Y2664*AD2664-AA2664*AD2667</f>
        <v>5.2018585909680715</v>
      </c>
      <c r="AI2664" s="9">
        <f t="shared" ref="AI2664" si="12088">(X2664*AD2664+Y2664*AC2664+Z2664*AD2667+AA2664*AC2667)</f>
        <v>0</v>
      </c>
      <c r="AJ2664" s="2">
        <f t="shared" ref="AJ2664" si="12089">X2664*AE2664+Z2664*AE2667-Y2664*AF2664-AA2664*AF2667</f>
        <v>0</v>
      </c>
      <c r="AK2664" s="8">
        <f t="shared" ref="AK2664" si="12090">(X2664*AF2664+Y2664*AE2664+Z2664*AF2667+AA2664*AE2667)</f>
        <v>31.678271212110793</v>
      </c>
      <c r="AM2664" s="26">
        <f t="shared" ref="AM2664" si="12091">20*LOG((2*$AH$9)/(($AH$9*AH2664+AJ2664+$AH$9*AH2667+AJ2667)^2+($AH$9*AI2664+AK2664+$AH$9*AI2667+AK2667)^2)^0.5)</f>
        <v>-39.909771850321867</v>
      </c>
      <c r="AO2664" s="133">
        <f t="shared" ref="AO2664" si="12092">((AI2664^2+AJ2664^2+AK2664^2+AL2664^2)/(AI2667^2+AJ2667^2+AK2667^2+AL2667^2))^0.5</f>
        <v>0.16219700826232239</v>
      </c>
      <c r="AP2664" s="13"/>
      <c r="AQ2664" s="32"/>
      <c r="AR2664" s="32"/>
      <c r="AS2664" s="32"/>
      <c r="AT2664" s="32"/>
    </row>
    <row r="2665" spans="1:46" ht="18.649999999999999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O2665" s="134"/>
      <c r="AP2665" s="33"/>
      <c r="AQ2665" s="32"/>
      <c r="AR2665" s="32"/>
      <c r="AS2665" s="32"/>
      <c r="AT2665" s="32"/>
    </row>
    <row r="2666" spans="1:46" ht="18.649999999999999" customHeight="1" thickBot="1">
      <c r="D2666" s="209" t="s">
        <v>66</v>
      </c>
      <c r="E2666" s="210"/>
      <c r="F2666" s="211" t="s">
        <v>67</v>
      </c>
      <c r="G2666" s="212"/>
      <c r="H2666" s="204"/>
      <c r="I2666" s="209" t="s">
        <v>68</v>
      </c>
      <c r="J2666" s="210"/>
      <c r="K2666" s="211" t="s">
        <v>69</v>
      </c>
      <c r="L2666" s="212"/>
      <c r="N2666" s="213" t="s">
        <v>70</v>
      </c>
      <c r="O2666" s="214"/>
      <c r="P2666" s="215" t="s">
        <v>71</v>
      </c>
      <c r="Q2666" s="216"/>
      <c r="S2666" s="209" t="s">
        <v>72</v>
      </c>
      <c r="T2666" s="210"/>
      <c r="U2666" s="211" t="s">
        <v>73</v>
      </c>
      <c r="V2666" s="212"/>
      <c r="W2666" s="22"/>
      <c r="X2666" s="213" t="s">
        <v>74</v>
      </c>
      <c r="Y2666" s="214"/>
      <c r="Z2666" s="215" t="s">
        <v>75</v>
      </c>
      <c r="AA2666" s="216"/>
      <c r="AB2666" s="22"/>
      <c r="AC2666" s="209" t="s">
        <v>76</v>
      </c>
      <c r="AD2666" s="210"/>
      <c r="AE2666" s="211" t="s">
        <v>77</v>
      </c>
      <c r="AF2666" s="212"/>
      <c r="AG2666" s="22"/>
      <c r="AH2666" s="213" t="s">
        <v>78</v>
      </c>
      <c r="AI2666" s="214"/>
      <c r="AJ2666" s="215" t="s">
        <v>79</v>
      </c>
      <c r="AK2666" s="216"/>
      <c r="AL2666" s="22"/>
      <c r="AM2666" s="44" t="s">
        <v>6</v>
      </c>
      <c r="AO2666" s="135" t="s">
        <v>42</v>
      </c>
      <c r="AP2666" s="33"/>
      <c r="AQ2666" s="32"/>
      <c r="AR2666" s="32"/>
      <c r="AS2666" s="32"/>
      <c r="AT2666" s="32"/>
    </row>
    <row r="2667" spans="1:46" ht="18.649999999999999" customHeight="1" thickTop="1" thickBot="1">
      <c r="D2667" s="1">
        <v>0</v>
      </c>
      <c r="E2667" s="8">
        <f t="shared" ref="E2667" si="12093">$E$9*$B2664</f>
        <v>4.3183301999999886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12094">D2667*I2664+F2667*I2667-E2667*J2664-G2667*J2667</f>
        <v>0</v>
      </c>
      <c r="O2667" s="9">
        <f t="shared" ref="O2667" si="12095">(D2667*J2664+E2667*I2664+F2667*J2667+G2667*I2667)</f>
        <v>4.3183301999999886</v>
      </c>
      <c r="P2667" s="2">
        <f t="shared" ref="P2667" si="12096">D2667*K2664+F2667*K2667-E2667*L2664-G2667*L2667</f>
        <v>2.9691184762029916</v>
      </c>
      <c r="Q2667" s="8">
        <f t="shared" ref="Q2667" si="12097">(D2667*L2664+E2667*K2664+F2667*L2667+G2667*K2667)</f>
        <v>0</v>
      </c>
      <c r="S2667" s="1">
        <v>0</v>
      </c>
      <c r="T2667" s="8">
        <f t="shared" ref="T2667" si="12098">$T$9*$B2664</f>
        <v>9.2147897999999753</v>
      </c>
      <c r="U2667" s="2">
        <v>1</v>
      </c>
      <c r="V2667" s="8">
        <v>0</v>
      </c>
      <c r="X2667" s="1">
        <f t="shared" ref="X2667" si="12099">N2667*S2664+P2667*S2667-O2667*T2664-Q2667*T2667</f>
        <v>0</v>
      </c>
      <c r="Y2667" s="9">
        <f t="shared" ref="Y2667" si="12100">(N2667*T2664+O2667*S2664+P2667*T2667+Q2667*S2667)</f>
        <v>31.678132849506785</v>
      </c>
      <c r="Z2667" s="2">
        <f t="shared" ref="Z2667" si="12101">N2667*U2664+P2667*U2667-O2667*V2664-Q2667*V2667</f>
        <v>2.9691184762029916</v>
      </c>
      <c r="AA2667" s="8">
        <f t="shared" ref="AA2667" si="12102">(N2667*V2664+O2667*U2664+P2667*V2667+Q2667*U2667)</f>
        <v>0</v>
      </c>
      <c r="AB2667" s="22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12103">X2667*AC2664+Z2667*AC2667-Y2667*AD2664-AA2667*AD2667</f>
        <v>0</v>
      </c>
      <c r="AI2667" s="9">
        <f t="shared" ref="AI2667" si="12104">(X2667*AD2664+Y2667*AC2664+Z2667*AD2667+AA2667*AC2667)</f>
        <v>31.678132849506785</v>
      </c>
      <c r="AJ2667" s="2">
        <f t="shared" ref="AJ2667" si="12105">X2667*AE2664+Z2667*AE2667-Y2667*AF2664-AA2667*AF2667</f>
        <v>-192.72121038441841</v>
      </c>
      <c r="AK2667" s="8">
        <f t="shared" ref="AK2667" si="12106">(X2667*AF2664+Y2667*AE2664+Z2667*AF2667+AA2667*AE2667)</f>
        <v>0</v>
      </c>
      <c r="AM2667" s="45">
        <f t="shared" ref="AM2667" si="12107">(180/PI())*ATAN(-1*(($AH$9*AJ2664+AL2664+$AH$9*AJ2667+AL2667)/($AH$9*AI2664+AK2664+$AH$9*AI2667+AK2667)))</f>
        <v>71.801906505380501</v>
      </c>
      <c r="AO2667" s="206">
        <f t="shared" ref="AO2667" si="12108">20*LOG(((($AH$9*AH2664+AJ2664-$AH$9*AH2667-AJ2667)^2+($AH$9*AI2664+AK2664-$AH$9*AI2667-AK2667)^2)/(($AH$9*AH2664+AJ2664+$AH$9*AH2667+AJ2667)^2+($AH$9*AI2664+AK2664+$AH$9*AI2667+AK2667)^2))^0.5)</f>
        <v>-4.4343431499881304E-4</v>
      </c>
      <c r="AP2667" s="33"/>
      <c r="AQ2667" s="32"/>
      <c r="AR2667" s="32"/>
      <c r="AS2667" s="32"/>
      <c r="AT2667" s="32"/>
    </row>
    <row r="2668" spans="1:46" ht="18.649999999999999" customHeight="1">
      <c r="AO2668" s="33"/>
      <c r="AP2668" s="33"/>
    </row>
    <row r="2669" spans="1:46" ht="18.649999999999999" customHeight="1" thickBot="1">
      <c r="D2669" s="22" t="s">
        <v>80</v>
      </c>
      <c r="E2669" s="22"/>
      <c r="F2669" s="22"/>
      <c r="G2669" s="22"/>
      <c r="H2669" s="22"/>
      <c r="I2669" s="22" t="s">
        <v>81</v>
      </c>
      <c r="J2669" s="22"/>
      <c r="K2669" s="22"/>
      <c r="L2669" s="22"/>
      <c r="M2669" s="23"/>
      <c r="N2669" s="23"/>
      <c r="O2669" s="24" t="s">
        <v>82</v>
      </c>
      <c r="P2669" s="23"/>
      <c r="Q2669" s="23"/>
      <c r="R2669" s="23"/>
      <c r="S2669" s="22"/>
      <c r="T2669" s="22" t="s">
        <v>83</v>
      </c>
      <c r="U2669" s="23"/>
      <c r="V2669" s="23"/>
      <c r="W2669" s="23"/>
      <c r="X2669" s="23"/>
      <c r="Y2669" s="24" t="s">
        <v>84</v>
      </c>
      <c r="Z2669" s="23"/>
      <c r="AA2669" s="23"/>
      <c r="AB2669" s="23"/>
      <c r="AC2669" s="24" t="s">
        <v>85</v>
      </c>
      <c r="AD2669" s="22"/>
      <c r="AE2669" s="22"/>
      <c r="AF2669" s="22"/>
      <c r="AG2669" s="22"/>
      <c r="AH2669" s="23"/>
      <c r="AI2669" s="24" t="s">
        <v>86</v>
      </c>
      <c r="AJ2669" s="23"/>
      <c r="AK2669" s="23"/>
      <c r="AL2669" s="22"/>
    </row>
    <row r="2670" spans="1:46" ht="18.649999999999999" customHeight="1" thickBot="1">
      <c r="B2670" s="11"/>
      <c r="D2670" s="217" t="s">
        <v>55</v>
      </c>
      <c r="E2670" s="218"/>
      <c r="F2670" s="219" t="s">
        <v>56</v>
      </c>
      <c r="G2670" s="220"/>
      <c r="H2670" s="204"/>
      <c r="I2670" s="217" t="s">
        <v>87</v>
      </c>
      <c r="J2670" s="218"/>
      <c r="K2670" s="219" t="s">
        <v>88</v>
      </c>
      <c r="L2670" s="220"/>
      <c r="M2670" s="23"/>
      <c r="N2670" s="213" t="s">
        <v>57</v>
      </c>
      <c r="O2670" s="214"/>
      <c r="P2670" s="215" t="s">
        <v>58</v>
      </c>
      <c r="Q2670" s="216"/>
      <c r="R2670" s="23"/>
      <c r="S2670" s="217" t="s">
        <v>59</v>
      </c>
      <c r="T2670" s="218"/>
      <c r="U2670" s="219" t="s">
        <v>60</v>
      </c>
      <c r="V2670" s="220"/>
      <c r="W2670" s="22"/>
      <c r="X2670" s="213" t="s">
        <v>61</v>
      </c>
      <c r="Y2670" s="214"/>
      <c r="Z2670" s="215" t="s">
        <v>62</v>
      </c>
      <c r="AA2670" s="216"/>
      <c r="AB2670" s="22"/>
      <c r="AC2670" s="217" t="s">
        <v>63</v>
      </c>
      <c r="AD2670" s="218"/>
      <c r="AE2670" s="219" t="s">
        <v>89</v>
      </c>
      <c r="AF2670" s="220"/>
      <c r="AG2670" s="22"/>
      <c r="AH2670" s="213" t="s">
        <v>64</v>
      </c>
      <c r="AI2670" s="214"/>
      <c r="AJ2670" s="215" t="s">
        <v>65</v>
      </c>
      <c r="AK2670" s="216"/>
      <c r="AL2670" s="22"/>
      <c r="AM2670" s="25" t="s">
        <v>2</v>
      </c>
      <c r="AO2670" s="132" t="s">
        <v>41</v>
      </c>
      <c r="AQ2670" s="32"/>
      <c r="AR2670" s="32"/>
      <c r="AS2670" s="32"/>
      <c r="AT2670" s="32"/>
    </row>
    <row r="2671" spans="1:46" ht="18" customHeight="1" thickTop="1" thickBot="1">
      <c r="B2671" s="36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9">
        <f t="shared" ref="L2671" si="12109">IF(0=(1-$J$9*$K$9*$B2671^2),10^14,$B2671*$K$9/(1-$J$9*$K$9*$B2671^2))</f>
        <v>-0.45464965225300069</v>
      </c>
      <c r="N2671" s="1">
        <f t="shared" ref="N2671" si="12110">D2671*I2671+F2671*I2674-E2671*J2671-G2671*J2674</f>
        <v>1</v>
      </c>
      <c r="O2671" s="9">
        <f t="shared" ref="O2671" si="12111">(D2671*J2671+E2671*I2671+F2671*J2674+G2671*I2674)</f>
        <v>0</v>
      </c>
      <c r="P2671" s="2">
        <f t="shared" ref="P2671" si="12112">D2671*K2671+F2671*K2674-E2671*L2671-G2671*L2674</f>
        <v>0</v>
      </c>
      <c r="Q2671" s="8">
        <f t="shared" ref="Q2671" si="12113">(D2671*L2671+E2671*K2671+F2671*L2674+G2671*K2674)</f>
        <v>-0.45464965225300069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12114">N2671*S2671+P2671*S2674-O2671*T2671-Q2671*T2674</f>
        <v>5.2004970437139466</v>
      </c>
      <c r="Y2671" s="9">
        <f t="shared" ref="Y2671" si="12115">(N2671*T2671+O2671*S2671+P2671*T2674+Q2671*S2674)</f>
        <v>0</v>
      </c>
      <c r="Z2671" s="2">
        <f t="shared" ref="Z2671" si="12116">N2671*U2671+P2671*U2674-O2671*V2671-Q2671*V2674</f>
        <v>0</v>
      </c>
      <c r="AA2671" s="8">
        <f t="shared" ref="AA2671" si="12117">(N2671*V2671+O2671*U2671+P2671*V2674+Q2671*U2674)</f>
        <v>-0.45464965225300069</v>
      </c>
      <c r="AB2671" s="22"/>
      <c r="AC2671" s="1">
        <v>1</v>
      </c>
      <c r="AD2671" s="9">
        <v>0</v>
      </c>
      <c r="AE2671" s="2">
        <v>0</v>
      </c>
      <c r="AF2671" s="9">
        <f t="shared" ref="AF2671" si="12118">$B2671*$AE$9</f>
        <v>6.1936715999999841</v>
      </c>
      <c r="AH2671" s="1">
        <f t="shared" ref="AH2671" si="12119">X2671*AC2671+Z2671*AC2674-Y2671*AD2671-AA2671*AD2674</f>
        <v>5.2004970437139466</v>
      </c>
      <c r="AI2671" s="9">
        <f t="shared" ref="AI2671" si="12120">(X2671*AD2671+Y2671*AC2671+Z2671*AD2674+AA2671*AC2674)</f>
        <v>0</v>
      </c>
      <c r="AJ2671" s="2">
        <f t="shared" ref="AJ2671" si="12121">X2671*AE2671+Z2671*AE2674-Y2671*AF2671-AA2671*AF2674</f>
        <v>0</v>
      </c>
      <c r="AK2671" s="8">
        <f t="shared" ref="AK2671" si="12122">(X2671*AF2671+Y2671*AE2671+Z2671*AF2674+AA2671*AE2674)</f>
        <v>31.755521193281947</v>
      </c>
      <c r="AM2671" s="26">
        <f t="shared" ref="AM2671" si="12123">20*LOG((2*$AH$9)/(($AH$9*AH2671+AJ2671+$AH$9*AH2674+AJ2674)^2+($AH$9*AI2671+AK2671+$AH$9*AI2674+AK2674)^2)^0.5)</f>
        <v>-39.953164793080219</v>
      </c>
      <c r="AO2671" s="133">
        <f t="shared" ref="AO2671" si="12124">((AI2671^2+AJ2671^2+AK2671^2+AL2671^2)/(AI2674^2+AJ2674^2+AK2674^2+AL2674^2))^0.5</f>
        <v>0.16177077498505718</v>
      </c>
      <c r="AP2671" s="13"/>
      <c r="AQ2671" s="32"/>
      <c r="AR2671" s="32"/>
      <c r="AS2671" s="32"/>
      <c r="AT2671" s="32"/>
    </row>
    <row r="2672" spans="1:46" ht="18.649999999999999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O2672" s="134"/>
      <c r="AP2672" s="33"/>
      <c r="AQ2672" s="32"/>
      <c r="AR2672" s="32"/>
      <c r="AS2672" s="32"/>
      <c r="AT2672" s="32"/>
    </row>
    <row r="2673" spans="2:46" ht="18.649999999999999" customHeight="1" thickBot="1">
      <c r="D2673" s="209" t="s">
        <v>66</v>
      </c>
      <c r="E2673" s="210"/>
      <c r="F2673" s="211" t="s">
        <v>67</v>
      </c>
      <c r="G2673" s="212"/>
      <c r="H2673" s="204"/>
      <c r="I2673" s="209" t="s">
        <v>68</v>
      </c>
      <c r="J2673" s="210"/>
      <c r="K2673" s="211" t="s">
        <v>69</v>
      </c>
      <c r="L2673" s="212"/>
      <c r="N2673" s="213" t="s">
        <v>70</v>
      </c>
      <c r="O2673" s="214"/>
      <c r="P2673" s="215" t="s">
        <v>71</v>
      </c>
      <c r="Q2673" s="216"/>
      <c r="S2673" s="209" t="s">
        <v>72</v>
      </c>
      <c r="T2673" s="210"/>
      <c r="U2673" s="211" t="s">
        <v>73</v>
      </c>
      <c r="V2673" s="212"/>
      <c r="W2673" s="22"/>
      <c r="X2673" s="213" t="s">
        <v>74</v>
      </c>
      <c r="Y2673" s="214"/>
      <c r="Z2673" s="215" t="s">
        <v>75</v>
      </c>
      <c r="AA2673" s="216"/>
      <c r="AB2673" s="22"/>
      <c r="AC2673" s="209" t="s">
        <v>76</v>
      </c>
      <c r="AD2673" s="210"/>
      <c r="AE2673" s="211" t="s">
        <v>77</v>
      </c>
      <c r="AF2673" s="212"/>
      <c r="AG2673" s="22"/>
      <c r="AH2673" s="213" t="s">
        <v>78</v>
      </c>
      <c r="AI2673" s="214"/>
      <c r="AJ2673" s="215" t="s">
        <v>79</v>
      </c>
      <c r="AK2673" s="216"/>
      <c r="AL2673" s="22"/>
      <c r="AM2673" s="44" t="s">
        <v>6</v>
      </c>
      <c r="AO2673" s="135" t="s">
        <v>42</v>
      </c>
      <c r="AP2673" s="33"/>
      <c r="AQ2673" s="32"/>
      <c r="AR2673" s="32"/>
      <c r="AS2673" s="32"/>
      <c r="AT2673" s="32"/>
    </row>
    <row r="2674" spans="2:46" ht="18.649999999999999" customHeight="1" thickTop="1" thickBot="1">
      <c r="D2674" s="1">
        <v>0</v>
      </c>
      <c r="E2674" s="8">
        <f t="shared" ref="E2674" si="12125">$E$9*$B2671</f>
        <v>4.3296643999999889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12126">D2674*I2671+F2674*I2674-E2674*J2671-G2674*J2674</f>
        <v>0</v>
      </c>
      <c r="O2674" s="9">
        <f t="shared" ref="O2674" si="12127">(D2674*J2671+E2674*I2671+F2674*J2674+G2674*I2674)</f>
        <v>4.3296643999999889</v>
      </c>
      <c r="P2674" s="2">
        <f t="shared" ref="P2674" si="12128">D2674*K2671+F2674*K2674-E2674*L2671-G2674*L2674</f>
        <v>2.9684804138321921</v>
      </c>
      <c r="Q2674" s="8">
        <f t="shared" ref="Q2674" si="12129">(D2674*L2671+E2674*K2671+F2674*L2674+G2674*K2674)</f>
        <v>0</v>
      </c>
      <c r="S2674" s="1">
        <v>0</v>
      </c>
      <c r="T2674" s="8">
        <f t="shared" ref="T2674" si="12130">$T$9*$B2671</f>
        <v>9.238975599999975</v>
      </c>
      <c r="U2674" s="2">
        <v>1</v>
      </c>
      <c r="V2674" s="8">
        <v>0</v>
      </c>
      <c r="X2674" s="1">
        <f t="shared" ref="X2674" si="12131">N2674*S2671+P2674*S2674-O2674*T2671-Q2674*T2674</f>
        <v>0</v>
      </c>
      <c r="Y2674" s="9">
        <f t="shared" ref="Y2674" si="12132">(N2674*T2671+O2674*S2671+P2674*T2674+Q2674*S2674)</f>
        <v>31.755382512473439</v>
      </c>
      <c r="Z2674" s="2">
        <f t="shared" ref="Z2674" si="12133">N2674*U2671+P2674*U2674-O2674*V2671-Q2674*V2674</f>
        <v>2.9684804138321921</v>
      </c>
      <c r="AA2674" s="8">
        <f t="shared" ref="AA2674" si="12134">(N2674*V2671+O2674*U2671+P2674*V2674+Q2674*U2674)</f>
        <v>0</v>
      </c>
      <c r="AB2674" s="22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12135">X2674*AC2671+Z2674*AC2674-Y2674*AD2671-AA2674*AD2674</f>
        <v>0</v>
      </c>
      <c r="AI2674" s="9">
        <f t="shared" ref="AI2674" si="12136">(X2674*AD2671+Y2674*AC2671+Z2674*AD2674+AA2674*AC2674)</f>
        <v>31.755382512473439</v>
      </c>
      <c r="AJ2674" s="2">
        <f t="shared" ref="AJ2674" si="12137">X2674*AE2671+Z2674*AE2674-Y2674*AF2671-AA2674*AF2674</f>
        <v>-193.71393040081068</v>
      </c>
      <c r="AK2674" s="8">
        <f t="shared" ref="AK2674" si="12138">(X2674*AF2671+Y2674*AE2671+Z2674*AF2674+AA2674*AE2674)</f>
        <v>0</v>
      </c>
      <c r="AM2674" s="45">
        <f t="shared" ref="AM2674" si="12139">(180/PI())*ATAN(-1*(($AH$9*AJ2671+AL2671+$AH$9*AJ2674+AL2674)/($AH$9*AI2671+AK2671+$AH$9*AI2674+AK2674)))</f>
        <v>71.84779095395443</v>
      </c>
      <c r="AO2674" s="206">
        <f t="shared" ref="AO2674" si="12140">20*LOG(((($AH$9*AH2671+AJ2671-$AH$9*AH2674-AJ2674)^2+($AH$9*AI2671+AK2671-$AH$9*AI2674-AK2674)^2)/(($AH$9*AH2671+AJ2671+$AH$9*AH2674+AJ2674)^2+($AH$9*AI2671+AK2671+$AH$9*AI2674+AK2674)^2))^0.5)</f>
        <v>-4.3902553730582045E-4</v>
      </c>
      <c r="AP2674" s="33"/>
      <c r="AQ2674" s="32"/>
      <c r="AR2674" s="32"/>
      <c r="AS2674" s="32"/>
      <c r="AT2674" s="32"/>
    </row>
    <row r="2675" spans="2:46" ht="18.649999999999999" customHeight="1">
      <c r="AO2675" s="33"/>
      <c r="AP2675" s="33"/>
    </row>
    <row r="2676" spans="2:46" ht="18.649999999999999" customHeight="1" thickBot="1">
      <c r="D2676" s="22" t="s">
        <v>80</v>
      </c>
      <c r="E2676" s="22"/>
      <c r="F2676" s="22"/>
      <c r="G2676" s="22"/>
      <c r="H2676" s="22"/>
      <c r="I2676" s="22" t="s">
        <v>81</v>
      </c>
      <c r="J2676" s="22"/>
      <c r="K2676" s="22"/>
      <c r="L2676" s="22"/>
      <c r="M2676" s="23"/>
      <c r="N2676" s="23"/>
      <c r="O2676" s="24" t="s">
        <v>82</v>
      </c>
      <c r="P2676" s="23"/>
      <c r="Q2676" s="23"/>
      <c r="R2676" s="23"/>
      <c r="S2676" s="22"/>
      <c r="T2676" s="22" t="s">
        <v>83</v>
      </c>
      <c r="U2676" s="23"/>
      <c r="V2676" s="23"/>
      <c r="W2676" s="23"/>
      <c r="X2676" s="23"/>
      <c r="Y2676" s="24" t="s">
        <v>84</v>
      </c>
      <c r="Z2676" s="23"/>
      <c r="AA2676" s="23"/>
      <c r="AB2676" s="23"/>
      <c r="AC2676" s="24" t="s">
        <v>85</v>
      </c>
      <c r="AD2676" s="22"/>
      <c r="AE2676" s="22"/>
      <c r="AF2676" s="22"/>
      <c r="AG2676" s="22"/>
      <c r="AH2676" s="23"/>
      <c r="AI2676" s="24" t="s">
        <v>86</v>
      </c>
      <c r="AJ2676" s="23"/>
      <c r="AK2676" s="23"/>
      <c r="AL2676" s="22"/>
    </row>
    <row r="2677" spans="2:46" ht="18.649999999999999" customHeight="1" thickBot="1">
      <c r="B2677" s="11"/>
      <c r="D2677" s="217" t="s">
        <v>55</v>
      </c>
      <c r="E2677" s="218"/>
      <c r="F2677" s="219" t="s">
        <v>56</v>
      </c>
      <c r="G2677" s="220"/>
      <c r="H2677" s="204"/>
      <c r="I2677" s="217" t="s">
        <v>87</v>
      </c>
      <c r="J2677" s="218"/>
      <c r="K2677" s="219" t="s">
        <v>88</v>
      </c>
      <c r="L2677" s="220"/>
      <c r="M2677" s="23"/>
      <c r="N2677" s="213" t="s">
        <v>57</v>
      </c>
      <c r="O2677" s="214"/>
      <c r="P2677" s="215" t="s">
        <v>58</v>
      </c>
      <c r="Q2677" s="216"/>
      <c r="R2677" s="23"/>
      <c r="S2677" s="217" t="s">
        <v>59</v>
      </c>
      <c r="T2677" s="218"/>
      <c r="U2677" s="219" t="s">
        <v>60</v>
      </c>
      <c r="V2677" s="220"/>
      <c r="W2677" s="22"/>
      <c r="X2677" s="213" t="s">
        <v>61</v>
      </c>
      <c r="Y2677" s="214"/>
      <c r="Z2677" s="215" t="s">
        <v>62</v>
      </c>
      <c r="AA2677" s="216"/>
      <c r="AB2677" s="22"/>
      <c r="AC2677" s="217" t="s">
        <v>63</v>
      </c>
      <c r="AD2677" s="218"/>
      <c r="AE2677" s="219" t="s">
        <v>89</v>
      </c>
      <c r="AF2677" s="220"/>
      <c r="AG2677" s="22"/>
      <c r="AH2677" s="213" t="s">
        <v>64</v>
      </c>
      <c r="AI2677" s="214"/>
      <c r="AJ2677" s="215" t="s">
        <v>65</v>
      </c>
      <c r="AK2677" s="216"/>
      <c r="AL2677" s="22"/>
      <c r="AM2677" s="25" t="s">
        <v>2</v>
      </c>
      <c r="AO2677" s="132" t="s">
        <v>41</v>
      </c>
      <c r="AQ2677" s="32"/>
      <c r="AR2677" s="32"/>
      <c r="AS2677" s="32"/>
      <c r="AT2677" s="32"/>
    </row>
    <row r="2678" spans="2:46" ht="18.649999999999999" customHeight="1" thickTop="1" thickBot="1">
      <c r="B2678" s="36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9">
        <f t="shared" ref="L2678" si="12141">IF(0=(1-$J$9*$K$9*$B2678^2),10^14,$B2678*$K$9/(1-$J$9*$K$9*$B2678^2))</f>
        <v>-0.45331683621117813</v>
      </c>
      <c r="N2678" s="1">
        <f t="shared" ref="N2678" si="12142">D2678*I2678+F2678*I2681-E2678*J2678-G2678*J2681</f>
        <v>1</v>
      </c>
      <c r="O2678" s="9">
        <f t="shared" ref="O2678" si="12143">(D2678*J2678+E2678*I2678+F2678*J2681+G2678*I2681)</f>
        <v>0</v>
      </c>
      <c r="P2678" s="2">
        <f t="shared" ref="P2678" si="12144">D2678*K2678+F2678*K2681-E2678*L2678-G2678*L2681</f>
        <v>0</v>
      </c>
      <c r="Q2678" s="8">
        <f t="shared" ref="Q2678" si="12145">(D2678*L2678+E2678*K2678+F2678*L2681+G2678*K2681)</f>
        <v>-0.45331683621117813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12146">N2678*S2678+P2678*S2681-O2678*T2678-Q2678*T2681</f>
        <v>5.1991470191614964</v>
      </c>
      <c r="Y2678" s="9">
        <f t="shared" ref="Y2678" si="12147">(N2678*T2678+O2678*S2678+P2678*T2681+Q2678*S2681)</f>
        <v>0</v>
      </c>
      <c r="Z2678" s="2">
        <f t="shared" ref="Z2678" si="12148">N2678*U2678+P2678*U2681-O2678*V2678-Q2678*V2681</f>
        <v>0</v>
      </c>
      <c r="AA2678" s="8">
        <f t="shared" ref="AA2678" si="12149">(N2678*V2678+O2678*U2678+P2678*V2681+Q2678*U2681)</f>
        <v>-0.45331683621117813</v>
      </c>
      <c r="AB2678" s="22"/>
      <c r="AC2678" s="1">
        <v>1</v>
      </c>
      <c r="AD2678" s="9">
        <v>0</v>
      </c>
      <c r="AE2678" s="2">
        <v>0</v>
      </c>
      <c r="AF2678" s="9">
        <f t="shared" ref="AF2678" si="12150">$B2678*$AE$9</f>
        <v>6.2098853999999841</v>
      </c>
      <c r="AH2678" s="1">
        <f t="shared" ref="AH2678" si="12151">X2678*AC2678+Z2678*AC2681-Y2678*AD2678-AA2678*AD2681</f>
        <v>5.1991470191614964</v>
      </c>
      <c r="AI2678" s="9">
        <f t="shared" ref="AI2678" si="12152">(X2678*AD2678+Y2678*AC2678+Z2678*AD2681+AA2678*AC2681)</f>
        <v>0</v>
      </c>
      <c r="AJ2678" s="2">
        <f t="shared" ref="AJ2678" si="12153">X2678*AE2678+Z2678*AE2681-Y2678*AF2678-AA2678*AF2681</f>
        <v>0</v>
      </c>
      <c r="AK2678" s="8">
        <f t="shared" ref="AK2678" si="12154">(X2678*AF2678+Y2678*AE2678+Z2678*AF2681+AA2678*AE2681)</f>
        <v>31.832790330533236</v>
      </c>
      <c r="AM2678" s="26">
        <f t="shared" ref="AM2678" si="12155">20*LOG((2*$AH$9)/(($AH$9*AH2678+AJ2678+$AH$9*AH2681+AJ2681)^2+($AH$9*AI2678+AK2678+$AH$9*AI2681+AK2681)^2)^0.5)</f>
        <v>-39.99645631781177</v>
      </c>
      <c r="AO2678" s="133">
        <f t="shared" ref="AO2678" si="12156">((AI2678^2+AJ2678^2+AK2678^2+AL2678^2)/(AI2681^2+AJ2681^2+AK2681^2+AL2681^2))^0.5</f>
        <v>0.16134677999846114</v>
      </c>
      <c r="AP2678" s="13"/>
      <c r="AQ2678" s="32"/>
      <c r="AR2678" s="32"/>
      <c r="AS2678" s="32"/>
      <c r="AT2678" s="32"/>
    </row>
    <row r="2679" spans="2:46" ht="18.649999999999999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O2679" s="134"/>
      <c r="AP2679" s="33"/>
      <c r="AQ2679" s="32"/>
      <c r="AR2679" s="32"/>
      <c r="AS2679" s="32"/>
      <c r="AT2679" s="32"/>
    </row>
    <row r="2680" spans="2:46" ht="18.649999999999999" customHeight="1" thickBot="1">
      <c r="D2680" s="209" t="s">
        <v>66</v>
      </c>
      <c r="E2680" s="210"/>
      <c r="F2680" s="211" t="s">
        <v>67</v>
      </c>
      <c r="G2680" s="212"/>
      <c r="H2680" s="204"/>
      <c r="I2680" s="209" t="s">
        <v>68</v>
      </c>
      <c r="J2680" s="210"/>
      <c r="K2680" s="211" t="s">
        <v>69</v>
      </c>
      <c r="L2680" s="212"/>
      <c r="N2680" s="213" t="s">
        <v>70</v>
      </c>
      <c r="O2680" s="214"/>
      <c r="P2680" s="215" t="s">
        <v>71</v>
      </c>
      <c r="Q2680" s="216"/>
      <c r="S2680" s="209" t="s">
        <v>72</v>
      </c>
      <c r="T2680" s="210"/>
      <c r="U2680" s="211" t="s">
        <v>73</v>
      </c>
      <c r="V2680" s="212"/>
      <c r="W2680" s="22"/>
      <c r="X2680" s="213" t="s">
        <v>74</v>
      </c>
      <c r="Y2680" s="214"/>
      <c r="Z2680" s="215" t="s">
        <v>75</v>
      </c>
      <c r="AA2680" s="216"/>
      <c r="AB2680" s="22"/>
      <c r="AC2680" s="209" t="s">
        <v>76</v>
      </c>
      <c r="AD2680" s="210"/>
      <c r="AE2680" s="211" t="s">
        <v>77</v>
      </c>
      <c r="AF2680" s="212"/>
      <c r="AG2680" s="22"/>
      <c r="AH2680" s="213" t="s">
        <v>78</v>
      </c>
      <c r="AI2680" s="214"/>
      <c r="AJ2680" s="215" t="s">
        <v>79</v>
      </c>
      <c r="AK2680" s="216"/>
      <c r="AL2680" s="22"/>
      <c r="AM2680" s="44" t="s">
        <v>6</v>
      </c>
      <c r="AO2680" s="135" t="s">
        <v>42</v>
      </c>
      <c r="AP2680" s="33"/>
      <c r="AQ2680" s="32"/>
      <c r="AR2680" s="32"/>
      <c r="AS2680" s="32"/>
      <c r="AT2680" s="32"/>
    </row>
    <row r="2681" spans="2:46" ht="18.649999999999999" customHeight="1" thickTop="1" thickBot="1">
      <c r="D2681" s="1">
        <v>0</v>
      </c>
      <c r="E2681" s="8">
        <f t="shared" ref="E2681" si="12157">$E$9*$B2678</f>
        <v>4.3409985999999892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12158">D2681*I2678+F2681*I2681-E2681*J2678-G2681*J2681</f>
        <v>0</v>
      </c>
      <c r="O2681" s="9">
        <f t="shared" ref="O2681" si="12159">(D2681*J2678+E2681*I2678+F2681*J2681+G2681*I2681)</f>
        <v>4.3409985999999892</v>
      </c>
      <c r="P2681" s="2">
        <f t="shared" ref="P2681" si="12160">D2681*K2678+F2681*K2681-E2681*L2678-G2681*L2681</f>
        <v>2.9678477513491486</v>
      </c>
      <c r="Q2681" s="8">
        <f t="shared" ref="Q2681" si="12161">(D2681*L2678+E2681*K2678+F2681*L2681+G2681*K2681)</f>
        <v>0</v>
      </c>
      <c r="S2681" s="1">
        <v>0</v>
      </c>
      <c r="T2681" s="8">
        <f t="shared" ref="T2681" si="12162">$T$9*$B2678</f>
        <v>9.2631613999999747</v>
      </c>
      <c r="U2681" s="2">
        <v>1</v>
      </c>
      <c r="V2681" s="8">
        <v>0</v>
      </c>
      <c r="X2681" s="1">
        <f t="shared" ref="X2681" si="12163">N2681*S2678+P2681*S2681-O2681*T2678-Q2681*T2681</f>
        <v>0</v>
      </c>
      <c r="Y2681" s="9">
        <f t="shared" ref="Y2681" si="12164">(N2681*T2678+O2681*S2678+P2681*T2681+Q2681*S2681)</f>
        <v>31.832651331374144</v>
      </c>
      <c r="Z2681" s="2">
        <f t="shared" ref="Z2681" si="12165">N2681*U2678+P2681*U2681-O2681*V2678-Q2681*V2681</f>
        <v>2.9678477513491486</v>
      </c>
      <c r="AA2681" s="8">
        <f t="shared" ref="AA2681" si="12166">(N2681*V2678+O2681*U2678+P2681*V2681+Q2681*U2681)</f>
        <v>0</v>
      </c>
      <c r="AB2681" s="22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12167">X2681*AC2678+Z2681*AC2681-Y2681*AD2678-AA2681*AD2681</f>
        <v>0</v>
      </c>
      <c r="AI2681" s="9">
        <f t="shared" ref="AI2681" si="12168">(X2681*AD2678+Y2681*AC2678+Z2681*AD2681+AA2681*AC2681)</f>
        <v>31.832651331374144</v>
      </c>
      <c r="AJ2681" s="2">
        <f t="shared" ref="AJ2681" si="12169">X2681*AE2678+Z2681*AE2681-Y2681*AF2678-AA2681*AF2681</f>
        <v>-194.70926899464121</v>
      </c>
      <c r="AK2681" s="8">
        <f t="shared" ref="AK2681" si="12170">(X2681*AF2678+Y2681*AE2678+Z2681*AF2681+AA2681*AE2681)</f>
        <v>0</v>
      </c>
      <c r="AM2681" s="45">
        <f t="shared" ref="AM2681" si="12171">(180/PI())*ATAN(-1*(($AH$9*AJ2678+AL2678+$AH$9*AJ2681+AL2681)/($AH$9*AI2678+AK2678+$AH$9*AI2681+AK2681)))</f>
        <v>71.89344868995309</v>
      </c>
      <c r="AO2681" s="206">
        <f t="shared" ref="AO2681" si="12172">20*LOG(((($AH$9*AH2678+AJ2678-$AH$9*AH2681-AJ2681)^2+($AH$9*AI2678+AK2678-$AH$9*AI2681-AK2681)^2)/(($AH$9*AH2678+AJ2678+$AH$9*AH2681+AJ2681)^2+($AH$9*AI2678+AK2678+$AH$9*AI2681+AK2681)^2))^0.5)</f>
        <v>-4.3467074637787808E-4</v>
      </c>
      <c r="AP2681" s="33"/>
      <c r="AQ2681" s="32"/>
      <c r="AR2681" s="32"/>
      <c r="AS2681" s="32"/>
      <c r="AT2681" s="32"/>
    </row>
    <row r="2682" spans="2:46" ht="18.649999999999999" customHeight="1">
      <c r="AO2682" s="33"/>
      <c r="AP2682" s="33"/>
    </row>
    <row r="2683" spans="2:46" ht="18.649999999999999" customHeight="1" thickBot="1">
      <c r="D2683" s="22" t="s">
        <v>80</v>
      </c>
      <c r="E2683" s="22"/>
      <c r="F2683" s="22"/>
      <c r="G2683" s="22"/>
      <c r="H2683" s="22"/>
      <c r="I2683" s="22" t="s">
        <v>81</v>
      </c>
      <c r="J2683" s="22"/>
      <c r="K2683" s="22"/>
      <c r="L2683" s="22"/>
      <c r="M2683" s="23"/>
      <c r="N2683" s="23"/>
      <c r="O2683" s="24" t="s">
        <v>82</v>
      </c>
      <c r="P2683" s="23"/>
      <c r="Q2683" s="23"/>
      <c r="R2683" s="23"/>
      <c r="S2683" s="22"/>
      <c r="T2683" s="22" t="s">
        <v>83</v>
      </c>
      <c r="U2683" s="23"/>
      <c r="V2683" s="23"/>
      <c r="W2683" s="23"/>
      <c r="X2683" s="23"/>
      <c r="Y2683" s="24" t="s">
        <v>84</v>
      </c>
      <c r="Z2683" s="23"/>
      <c r="AA2683" s="23"/>
      <c r="AB2683" s="23"/>
      <c r="AC2683" s="24" t="s">
        <v>85</v>
      </c>
      <c r="AD2683" s="22"/>
      <c r="AE2683" s="22"/>
      <c r="AF2683" s="22"/>
      <c r="AG2683" s="22"/>
      <c r="AH2683" s="23"/>
      <c r="AI2683" s="24" t="s">
        <v>86</v>
      </c>
      <c r="AJ2683" s="23"/>
      <c r="AK2683" s="23"/>
      <c r="AL2683" s="22"/>
    </row>
    <row r="2684" spans="2:46" ht="18.649999999999999" customHeight="1" thickBot="1">
      <c r="B2684" s="11"/>
      <c r="D2684" s="217" t="s">
        <v>55</v>
      </c>
      <c r="E2684" s="218"/>
      <c r="F2684" s="219" t="s">
        <v>56</v>
      </c>
      <c r="G2684" s="220"/>
      <c r="H2684" s="204"/>
      <c r="I2684" s="217" t="s">
        <v>87</v>
      </c>
      <c r="J2684" s="218"/>
      <c r="K2684" s="219" t="s">
        <v>88</v>
      </c>
      <c r="L2684" s="220"/>
      <c r="M2684" s="23"/>
      <c r="N2684" s="213" t="s">
        <v>57</v>
      </c>
      <c r="O2684" s="214"/>
      <c r="P2684" s="215" t="s">
        <v>58</v>
      </c>
      <c r="Q2684" s="216"/>
      <c r="R2684" s="23"/>
      <c r="S2684" s="217" t="s">
        <v>59</v>
      </c>
      <c r="T2684" s="218"/>
      <c r="U2684" s="219" t="s">
        <v>60</v>
      </c>
      <c r="V2684" s="220"/>
      <c r="W2684" s="22"/>
      <c r="X2684" s="213" t="s">
        <v>61</v>
      </c>
      <c r="Y2684" s="214"/>
      <c r="Z2684" s="215" t="s">
        <v>62</v>
      </c>
      <c r="AA2684" s="216"/>
      <c r="AB2684" s="22"/>
      <c r="AC2684" s="217" t="s">
        <v>63</v>
      </c>
      <c r="AD2684" s="218"/>
      <c r="AE2684" s="219" t="s">
        <v>89</v>
      </c>
      <c r="AF2684" s="220"/>
      <c r="AG2684" s="22"/>
      <c r="AH2684" s="213" t="s">
        <v>64</v>
      </c>
      <c r="AI2684" s="214"/>
      <c r="AJ2684" s="215" t="s">
        <v>65</v>
      </c>
      <c r="AK2684" s="216"/>
      <c r="AL2684" s="22"/>
      <c r="AM2684" s="25" t="s">
        <v>2</v>
      </c>
      <c r="AO2684" s="132" t="s">
        <v>41</v>
      </c>
      <c r="AQ2684" s="32"/>
      <c r="AR2684" s="32"/>
      <c r="AS2684" s="32"/>
      <c r="AT2684" s="32"/>
    </row>
    <row r="2685" spans="2:46" ht="18.649999999999999" customHeight="1" thickTop="1" thickBot="1">
      <c r="B2685" s="36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9">
        <f t="shared" ref="L2685" si="12173">IF(0=(1-$J$9*$K$9*$B2685^2),10^14,$B2685*$K$9/(1-$J$9*$K$9*$B2685^2))</f>
        <v>-0.45199218839580207</v>
      </c>
      <c r="N2685" s="1">
        <f t="shared" ref="N2685" si="12174">D2685*I2685+F2685*I2688-E2685*J2685-G2685*J2688</f>
        <v>1</v>
      </c>
      <c r="O2685" s="9">
        <f t="shared" ref="O2685" si="12175">(D2685*J2685+E2685*I2685+F2685*J2688+G2685*I2688)</f>
        <v>0</v>
      </c>
      <c r="P2685" s="2">
        <f t="shared" ref="P2685" si="12176">D2685*K2685+F2685*K2688-E2685*L2685-G2685*L2688</f>
        <v>0</v>
      </c>
      <c r="Q2685" s="8">
        <f t="shared" ref="Q2685" si="12177">(D2685*L2685+E2685*K2685+F2685*L2688+G2685*K2688)</f>
        <v>-0.45199218839580207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12178">N2685*S2685+P2685*S2688-O2685*T2685-Q2685*T2688</f>
        <v>5.1978083853196138</v>
      </c>
      <c r="Y2685" s="9">
        <f t="shared" ref="Y2685" si="12179">(N2685*T2685+O2685*S2685+P2685*T2688+Q2685*S2688)</f>
        <v>0</v>
      </c>
      <c r="Z2685" s="2">
        <f t="shared" ref="Z2685" si="12180">N2685*U2685+P2685*U2688-O2685*V2685-Q2685*V2688</f>
        <v>0</v>
      </c>
      <c r="AA2685" s="8">
        <f t="shared" ref="AA2685" si="12181">(N2685*V2685+O2685*U2685+P2685*V2688+Q2685*U2688)</f>
        <v>-0.45199218839580207</v>
      </c>
      <c r="AB2685" s="22"/>
      <c r="AC2685" s="1">
        <v>1</v>
      </c>
      <c r="AD2685" s="9">
        <v>0</v>
      </c>
      <c r="AE2685" s="2">
        <v>0</v>
      </c>
      <c r="AF2685" s="9">
        <f t="shared" ref="AF2685" si="12182">$B2685*$AE$9</f>
        <v>6.2260991999999842</v>
      </c>
      <c r="AH2685" s="1">
        <f t="shared" ref="AH2685" si="12183">X2685*AC2685+Z2685*AC2688-Y2685*AD2685-AA2685*AD2688</f>
        <v>5.1978083853196138</v>
      </c>
      <c r="AI2685" s="9">
        <f t="shared" ref="AI2685" si="12184">(X2685*AD2685+Y2685*AC2685+Z2685*AD2688+AA2685*AC2688)</f>
        <v>0</v>
      </c>
      <c r="AJ2685" s="2">
        <f t="shared" ref="AJ2685" si="12185">X2685*AE2685+Z2685*AE2688-Y2685*AF2685-AA2685*AF2688</f>
        <v>0</v>
      </c>
      <c r="AK2685" s="8">
        <f t="shared" ref="AK2685" si="12186">(X2685*AF2685+Y2685*AE2685+Z2685*AF2688+AA2685*AE2688)</f>
        <v>31.910078441195854</v>
      </c>
      <c r="AM2685" s="26">
        <f t="shared" ref="AM2685" si="12187">20*LOG((2*$AH$9)/(($AH$9*AH2685+AJ2685+$AH$9*AH2688+AJ2688)^2+($AH$9*AI2685+AK2685+$AH$9*AI2688+AK2688)^2)^0.5)</f>
        <v>-40.039646850184944</v>
      </c>
      <c r="AO2685" s="133">
        <f t="shared" ref="AO2685" si="12188">((AI2685^2+AJ2685^2+AK2685^2+AL2685^2)/(AI2688^2+AJ2688^2+AK2688^2+AL2688^2))^0.5</f>
        <v>0.16092500568859067</v>
      </c>
      <c r="AP2685" s="13"/>
      <c r="AQ2685" s="32"/>
      <c r="AR2685" s="32"/>
      <c r="AS2685" s="32"/>
      <c r="AT2685" s="32"/>
    </row>
    <row r="2686" spans="2:46" ht="18.649999999999999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O2686" s="134"/>
      <c r="AP2686" s="33"/>
      <c r="AQ2686" s="32"/>
      <c r="AR2686" s="32"/>
      <c r="AS2686" s="32"/>
      <c r="AT2686" s="32"/>
    </row>
    <row r="2687" spans="2:46" ht="18.649999999999999" customHeight="1" thickBot="1">
      <c r="D2687" s="209" t="s">
        <v>66</v>
      </c>
      <c r="E2687" s="210"/>
      <c r="F2687" s="211" t="s">
        <v>67</v>
      </c>
      <c r="G2687" s="212"/>
      <c r="H2687" s="204"/>
      <c r="I2687" s="209" t="s">
        <v>68</v>
      </c>
      <c r="J2687" s="210"/>
      <c r="K2687" s="211" t="s">
        <v>69</v>
      </c>
      <c r="L2687" s="212"/>
      <c r="N2687" s="213" t="s">
        <v>70</v>
      </c>
      <c r="O2687" s="214"/>
      <c r="P2687" s="215" t="s">
        <v>71</v>
      </c>
      <c r="Q2687" s="216"/>
      <c r="S2687" s="209" t="s">
        <v>72</v>
      </c>
      <c r="T2687" s="210"/>
      <c r="U2687" s="211" t="s">
        <v>73</v>
      </c>
      <c r="V2687" s="212"/>
      <c r="W2687" s="22"/>
      <c r="X2687" s="213" t="s">
        <v>74</v>
      </c>
      <c r="Y2687" s="214"/>
      <c r="Z2687" s="215" t="s">
        <v>75</v>
      </c>
      <c r="AA2687" s="216"/>
      <c r="AB2687" s="22"/>
      <c r="AC2687" s="209" t="s">
        <v>76</v>
      </c>
      <c r="AD2687" s="210"/>
      <c r="AE2687" s="211" t="s">
        <v>77</v>
      </c>
      <c r="AF2687" s="212"/>
      <c r="AG2687" s="22"/>
      <c r="AH2687" s="213" t="s">
        <v>78</v>
      </c>
      <c r="AI2687" s="214"/>
      <c r="AJ2687" s="215" t="s">
        <v>79</v>
      </c>
      <c r="AK2687" s="216"/>
      <c r="AL2687" s="22"/>
      <c r="AM2687" s="44" t="s">
        <v>6</v>
      </c>
      <c r="AO2687" s="135" t="s">
        <v>42</v>
      </c>
      <c r="AP2687" s="33"/>
      <c r="AQ2687" s="32"/>
      <c r="AR2687" s="32"/>
      <c r="AS2687" s="32"/>
      <c r="AT2687" s="32"/>
    </row>
    <row r="2688" spans="2:46" ht="18.649999999999999" customHeight="1" thickTop="1" thickBot="1">
      <c r="D2688" s="1">
        <v>0</v>
      </c>
      <c r="E2688" s="8">
        <f t="shared" ref="E2688" si="12189">$E$9*$B2685</f>
        <v>4.3523327999999895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12190">D2688*I2685+F2688*I2688-E2688*J2685-G2688*J2688</f>
        <v>0</v>
      </c>
      <c r="O2688" s="9">
        <f t="shared" ref="O2688" si="12191">(D2688*J2685+E2688*I2685+F2688*J2688+G2688*I2688)</f>
        <v>4.3523327999999895</v>
      </c>
      <c r="P2688" s="2">
        <f t="shared" ref="P2688" si="12192">D2688*K2685+F2688*K2688-E2688*L2685-G2688*L2688</f>
        <v>2.967220426898824</v>
      </c>
      <c r="Q2688" s="8">
        <f t="shared" ref="Q2688" si="12193">(D2688*L2685+E2688*K2685+F2688*L2688+G2688*K2688)</f>
        <v>0</v>
      </c>
      <c r="S2688" s="1">
        <v>0</v>
      </c>
      <c r="T2688" s="8">
        <f t="shared" ref="T2688" si="12194">$T$9*$B2685</f>
        <v>9.2873471999999762</v>
      </c>
      <c r="U2688" s="2">
        <v>1</v>
      </c>
      <c r="V2688" s="8">
        <v>0</v>
      </c>
      <c r="X2688" s="1">
        <f t="shared" ref="X2688" si="12195">N2688*S2685+P2688*S2688-O2688*T2685-Q2688*T2688</f>
        <v>0</v>
      </c>
      <c r="Y2688" s="9">
        <f t="shared" ref="Y2688" si="12196">(N2688*T2685+O2688*S2685+P2688*T2688+Q2688*S2688)</f>
        <v>31.909939123541516</v>
      </c>
      <c r="Z2688" s="2">
        <f t="shared" ref="Z2688" si="12197">N2688*U2685+P2688*U2688-O2688*V2685-Q2688*V2688</f>
        <v>2.967220426898824</v>
      </c>
      <c r="AA2688" s="8">
        <f t="shared" ref="AA2688" si="12198">(N2688*V2685+O2688*U2685+P2688*V2688+Q2688*U2688)</f>
        <v>0</v>
      </c>
      <c r="AB2688" s="22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12199">X2688*AC2685+Z2688*AC2688-Y2688*AD2685-AA2688*AD2688</f>
        <v>0</v>
      </c>
      <c r="AI2688" s="9">
        <f t="shared" ref="AI2688" si="12200">(X2688*AD2685+Y2688*AC2685+Z2688*AD2688+AA2688*AC2688)</f>
        <v>31.909939123541516</v>
      </c>
      <c r="AJ2688" s="2">
        <f t="shared" ref="AJ2688" si="12201">X2688*AE2685+Z2688*AE2688-Y2688*AF2685-AA2688*AF2688</f>
        <v>-195.7072260222312</v>
      </c>
      <c r="AK2688" s="8">
        <f t="shared" ref="AK2688" si="12202">(X2688*AF2685+Y2688*AE2685+Z2688*AF2688+AA2688*AE2688)</f>
        <v>0</v>
      </c>
      <c r="AM2688" s="45">
        <f t="shared" ref="AM2688" si="12203">(180/PI())*ATAN(-1*(($AH$9*AJ2685+AL2685+$AH$9*AJ2688+AL2688)/($AH$9*AI2685+AK2685+$AH$9*AI2688+AK2688)))</f>
        <v>71.938881360508788</v>
      </c>
      <c r="AO2688" s="206">
        <f t="shared" ref="AO2688" si="12204">20*LOG(((($AH$9*AH2685+AJ2685-$AH$9*AH2688-AJ2688)^2+($AH$9*AI2685+AK2685-$AH$9*AI2688-AK2688)^2)/(($AH$9*AH2685+AJ2685+$AH$9*AH2688+AJ2688)^2+($AH$9*AI2685+AK2685+$AH$9*AI2688+AK2688)^2))^0.5)</f>
        <v>-4.3036916205643376E-4</v>
      </c>
      <c r="AP2688" s="33"/>
      <c r="AQ2688" s="32"/>
      <c r="AR2688" s="32"/>
      <c r="AS2688" s="32"/>
      <c r="AT2688" s="32"/>
    </row>
    <row r="2689" spans="2:46" ht="18.649999999999999" customHeight="1">
      <c r="AO2689" s="33"/>
      <c r="AP2689" s="33"/>
    </row>
    <row r="2690" spans="2:46" ht="18.649999999999999" customHeight="1" thickBot="1">
      <c r="D2690" s="22" t="s">
        <v>80</v>
      </c>
      <c r="E2690" s="22"/>
      <c r="F2690" s="22"/>
      <c r="G2690" s="22"/>
      <c r="H2690" s="22"/>
      <c r="I2690" s="22" t="s">
        <v>81</v>
      </c>
      <c r="J2690" s="22"/>
      <c r="K2690" s="22"/>
      <c r="L2690" s="22"/>
      <c r="M2690" s="23"/>
      <c r="N2690" s="23"/>
      <c r="O2690" s="24" t="s">
        <v>82</v>
      </c>
      <c r="P2690" s="23"/>
      <c r="Q2690" s="23"/>
      <c r="R2690" s="23"/>
      <c r="S2690" s="22"/>
      <c r="T2690" s="22" t="s">
        <v>83</v>
      </c>
      <c r="U2690" s="23"/>
      <c r="V2690" s="23"/>
      <c r="W2690" s="23"/>
      <c r="X2690" s="23"/>
      <c r="Y2690" s="24" t="s">
        <v>84</v>
      </c>
      <c r="Z2690" s="23"/>
      <c r="AA2690" s="23"/>
      <c r="AB2690" s="23"/>
      <c r="AC2690" s="24" t="s">
        <v>85</v>
      </c>
      <c r="AD2690" s="22"/>
      <c r="AE2690" s="22"/>
      <c r="AF2690" s="22"/>
      <c r="AG2690" s="22"/>
      <c r="AH2690" s="23"/>
      <c r="AI2690" s="24" t="s">
        <v>86</v>
      </c>
      <c r="AJ2690" s="23"/>
      <c r="AK2690" s="23"/>
      <c r="AL2690" s="22"/>
    </row>
    <row r="2691" spans="2:46" ht="18.649999999999999" customHeight="1" thickBot="1">
      <c r="B2691" s="11"/>
      <c r="D2691" s="217" t="s">
        <v>55</v>
      </c>
      <c r="E2691" s="218"/>
      <c r="F2691" s="219" t="s">
        <v>56</v>
      </c>
      <c r="G2691" s="220"/>
      <c r="H2691" s="204"/>
      <c r="I2691" s="217" t="s">
        <v>87</v>
      </c>
      <c r="J2691" s="218"/>
      <c r="K2691" s="219" t="s">
        <v>88</v>
      </c>
      <c r="L2691" s="220"/>
      <c r="M2691" s="23"/>
      <c r="N2691" s="213" t="s">
        <v>57</v>
      </c>
      <c r="O2691" s="214"/>
      <c r="P2691" s="215" t="s">
        <v>58</v>
      </c>
      <c r="Q2691" s="216"/>
      <c r="R2691" s="23"/>
      <c r="S2691" s="217" t="s">
        <v>59</v>
      </c>
      <c r="T2691" s="218"/>
      <c r="U2691" s="219" t="s">
        <v>60</v>
      </c>
      <c r="V2691" s="220"/>
      <c r="W2691" s="22"/>
      <c r="X2691" s="213" t="s">
        <v>61</v>
      </c>
      <c r="Y2691" s="214"/>
      <c r="Z2691" s="215" t="s">
        <v>62</v>
      </c>
      <c r="AA2691" s="216"/>
      <c r="AB2691" s="22"/>
      <c r="AC2691" s="217" t="s">
        <v>63</v>
      </c>
      <c r="AD2691" s="218"/>
      <c r="AE2691" s="219" t="s">
        <v>89</v>
      </c>
      <c r="AF2691" s="220"/>
      <c r="AG2691" s="22"/>
      <c r="AH2691" s="213" t="s">
        <v>64</v>
      </c>
      <c r="AI2691" s="214"/>
      <c r="AJ2691" s="215" t="s">
        <v>65</v>
      </c>
      <c r="AK2691" s="216"/>
      <c r="AL2691" s="22"/>
      <c r="AM2691" s="25" t="s">
        <v>2</v>
      </c>
      <c r="AO2691" s="132" t="s">
        <v>41</v>
      </c>
      <c r="AQ2691" s="32"/>
      <c r="AR2691" s="32"/>
      <c r="AS2691" s="32"/>
      <c r="AT2691" s="32"/>
    </row>
    <row r="2692" spans="2:46" ht="18.649999999999999" customHeight="1" thickTop="1" thickBot="1">
      <c r="B2692" s="36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9">
        <f t="shared" ref="L2692" si="12205">IF(0=(1-$J$9*$K$9*$B2692^2),10^14,$B2692*$K$9/(1-$J$9*$K$9*$B2692^2))</f>
        <v>-0.45067563118908377</v>
      </c>
      <c r="N2692" s="1">
        <f t="shared" ref="N2692" si="12206">D2692*I2692+F2692*I2695-E2692*J2692-G2692*J2695</f>
        <v>1</v>
      </c>
      <c r="O2692" s="9">
        <f t="shared" ref="O2692" si="12207">(D2692*J2692+E2692*I2692+F2692*J2695+G2692*I2695)</f>
        <v>0</v>
      </c>
      <c r="P2692" s="2">
        <f t="shared" ref="P2692" si="12208">D2692*K2692+F2692*K2695-E2692*L2692-G2692*L2695</f>
        <v>0</v>
      </c>
      <c r="Q2692" s="8">
        <f t="shared" ref="Q2692" si="12209">(D2692*L2692+E2692*K2692+F2692*L2695+G2692*K2695)</f>
        <v>-0.45067563118908377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12210">N2692*S2692+P2692*S2695-O2692*T2692-Q2692*T2695</f>
        <v>5.1964810121129723</v>
      </c>
      <c r="Y2692" s="9">
        <f t="shared" ref="Y2692" si="12211">(N2692*T2692+O2692*S2692+P2692*T2695+Q2692*S2695)</f>
        <v>0</v>
      </c>
      <c r="Z2692" s="2">
        <f t="shared" ref="Z2692" si="12212">N2692*U2692+P2692*U2695-O2692*V2692-Q2692*V2695</f>
        <v>0</v>
      </c>
      <c r="AA2692" s="8">
        <f t="shared" ref="AA2692" si="12213">(N2692*V2692+O2692*U2692+P2692*V2695+Q2692*U2695)</f>
        <v>-0.45067563118908377</v>
      </c>
      <c r="AB2692" s="22"/>
      <c r="AC2692" s="1">
        <v>1</v>
      </c>
      <c r="AD2692" s="9">
        <v>0</v>
      </c>
      <c r="AE2692" s="2">
        <v>0</v>
      </c>
      <c r="AF2692" s="9">
        <f t="shared" ref="AF2692" si="12214">$B2692*$AE$9</f>
        <v>6.2423129999999833</v>
      </c>
      <c r="AH2692" s="1">
        <f t="shared" ref="AH2692" si="12215">X2692*AC2692+Z2692*AC2695-Y2692*AD2692-AA2692*AD2695</f>
        <v>5.1964810121129723</v>
      </c>
      <c r="AI2692" s="9">
        <f t="shared" ref="AI2692" si="12216">(X2692*AD2692+Y2692*AC2692+Z2692*AD2695+AA2692*AC2695)</f>
        <v>0</v>
      </c>
      <c r="AJ2692" s="2">
        <f t="shared" ref="AJ2692" si="12217">X2692*AE2692+Z2692*AE2695-Y2692*AF2692-AA2692*AF2695</f>
        <v>0</v>
      </c>
      <c r="AK2692" s="8">
        <f t="shared" ref="AK2692" si="12218">(X2692*AF2692+Y2692*AE2692+Z2692*AF2695+AA2692*AE2695)</f>
        <v>31.987385344976794</v>
      </c>
      <c r="AM2692" s="26">
        <f t="shared" ref="AM2692" si="12219">20*LOG((2*$AH$9)/(($AH$9*AH2692+AJ2692+$AH$9*AH2695+AJ2695)^2+($AH$9*AI2692+AK2692+$AH$9*AI2695+AK2695)^2)^0.5)</f>
        <v>-40.082736813748234</v>
      </c>
      <c r="AO2692" s="133">
        <f t="shared" ref="AO2692" si="12220">((AI2692^2+AJ2692^2+AK2692^2+AL2692^2)/(AI2695^2+AJ2695^2+AK2695^2+AL2695^2))^0.5</f>
        <v>0.16050543462611105</v>
      </c>
      <c r="AP2692" s="13"/>
      <c r="AQ2692" s="32"/>
      <c r="AR2692" s="32"/>
      <c r="AS2692" s="32"/>
      <c r="AT2692" s="32"/>
    </row>
    <row r="2693" spans="2:46" ht="18.649999999999999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O2693" s="134"/>
      <c r="AP2693" s="33"/>
      <c r="AQ2693" s="32"/>
      <c r="AR2693" s="32"/>
      <c r="AS2693" s="32"/>
      <c r="AT2693" s="32"/>
    </row>
    <row r="2694" spans="2:46" ht="18.649999999999999" customHeight="1" thickBot="1">
      <c r="D2694" s="209" t="s">
        <v>66</v>
      </c>
      <c r="E2694" s="210"/>
      <c r="F2694" s="211" t="s">
        <v>67</v>
      </c>
      <c r="G2694" s="212"/>
      <c r="H2694" s="204"/>
      <c r="I2694" s="209" t="s">
        <v>68</v>
      </c>
      <c r="J2694" s="210"/>
      <c r="K2694" s="211" t="s">
        <v>69</v>
      </c>
      <c r="L2694" s="212"/>
      <c r="N2694" s="213" t="s">
        <v>70</v>
      </c>
      <c r="O2694" s="214"/>
      <c r="P2694" s="215" t="s">
        <v>71</v>
      </c>
      <c r="Q2694" s="216"/>
      <c r="S2694" s="209" t="s">
        <v>72</v>
      </c>
      <c r="T2694" s="210"/>
      <c r="U2694" s="211" t="s">
        <v>73</v>
      </c>
      <c r="V2694" s="212"/>
      <c r="W2694" s="22"/>
      <c r="X2694" s="213" t="s">
        <v>74</v>
      </c>
      <c r="Y2694" s="214"/>
      <c r="Z2694" s="215" t="s">
        <v>75</v>
      </c>
      <c r="AA2694" s="216"/>
      <c r="AB2694" s="22"/>
      <c r="AC2694" s="209" t="s">
        <v>76</v>
      </c>
      <c r="AD2694" s="210"/>
      <c r="AE2694" s="211" t="s">
        <v>77</v>
      </c>
      <c r="AF2694" s="212"/>
      <c r="AG2694" s="22"/>
      <c r="AH2694" s="213" t="s">
        <v>78</v>
      </c>
      <c r="AI2694" s="214"/>
      <c r="AJ2694" s="215" t="s">
        <v>79</v>
      </c>
      <c r="AK2694" s="216"/>
      <c r="AL2694" s="22"/>
      <c r="AM2694" s="44" t="s">
        <v>6</v>
      </c>
      <c r="AO2694" s="135" t="s">
        <v>42</v>
      </c>
      <c r="AP2694" s="33"/>
      <c r="AQ2694" s="32"/>
      <c r="AR2694" s="32"/>
      <c r="AS2694" s="32"/>
      <c r="AT2694" s="32"/>
    </row>
    <row r="2695" spans="2:46" ht="18.649999999999999" customHeight="1" thickTop="1" thickBot="1">
      <c r="D2695" s="1">
        <v>0</v>
      </c>
      <c r="E2695" s="8">
        <f t="shared" ref="E2695" si="12221">$E$9*$B2692</f>
        <v>4.3636669999999889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12222">D2695*I2692+F2695*I2695-E2695*J2692-G2695*J2695</f>
        <v>0</v>
      </c>
      <c r="O2695" s="9">
        <f t="shared" ref="O2695" si="12223">(D2695*J2692+E2695*I2692+F2695*J2695+G2695*I2695)</f>
        <v>4.3636669999999889</v>
      </c>
      <c r="P2695" s="2">
        <f t="shared" ref="P2695" si="12224">D2695*K2692+F2695*K2695-E2695*L2692-G2695*L2695</f>
        <v>2.9665983795239708</v>
      </c>
      <c r="Q2695" s="8">
        <f t="shared" ref="Q2695" si="12225">(D2695*L2692+E2695*K2692+F2695*L2695+G2695*K2695)</f>
        <v>0</v>
      </c>
      <c r="S2695" s="1">
        <v>0</v>
      </c>
      <c r="T2695" s="8">
        <f t="shared" ref="T2695" si="12226">$T$9*$B2692</f>
        <v>9.3115329999999759</v>
      </c>
      <c r="U2695" s="2">
        <v>1</v>
      </c>
      <c r="V2695" s="8">
        <v>0</v>
      </c>
      <c r="X2695" s="1">
        <f t="shared" ref="X2695" si="12227">N2695*S2692+P2695*S2695-O2695*T2692-Q2695*T2695</f>
        <v>0</v>
      </c>
      <c r="Y2695" s="9">
        <f t="shared" ref="Y2695" si="12228">(N2695*T2692+O2695*S2692+P2695*T2695+Q2695*S2695)</f>
        <v>31.987245708683897</v>
      </c>
      <c r="Z2695" s="2">
        <f t="shared" ref="Z2695" si="12229">N2695*U2692+P2695*U2695-O2695*V2692-Q2695*V2695</f>
        <v>2.9665983795239708</v>
      </c>
      <c r="AA2695" s="8">
        <f t="shared" ref="AA2695" si="12230">(N2695*V2692+O2695*U2692+P2695*V2695+Q2695*U2695)</f>
        <v>0</v>
      </c>
      <c r="AB2695" s="22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12231">X2695*AC2692+Z2695*AC2695-Y2695*AD2692-AA2695*AD2695</f>
        <v>0</v>
      </c>
      <c r="AI2695" s="9">
        <f t="shared" ref="AI2695" si="12232">(X2695*AD2692+Y2695*AC2692+Z2695*AD2695+AA2695*AC2695)</f>
        <v>31.987245708683897</v>
      </c>
      <c r="AJ2695" s="2">
        <f t="shared" ref="AJ2695" si="12233">X2695*AE2692+Z2695*AE2695-Y2695*AF2692-AA2695*AF2695</f>
        <v>-196.70780134198722</v>
      </c>
      <c r="AK2695" s="8">
        <f t="shared" ref="AK2695" si="12234">(X2695*AF2692+Y2695*AE2692+Z2695*AF2695+AA2695*AE2695)</f>
        <v>0</v>
      </c>
      <c r="AM2695" s="45">
        <f t="shared" ref="AM2695" si="12235">(180/PI())*ATAN(-1*(($AH$9*AJ2692+AL2692+$AH$9*AJ2695+AL2695)/($AH$9*AI2692+AK2692+$AH$9*AI2695+AK2695)))</f>
        <v>71.984090597105052</v>
      </c>
      <c r="AO2695" s="206">
        <f t="shared" ref="AO2695" si="12236">20*LOG(((($AH$9*AH2692+AJ2692-$AH$9*AH2695-AJ2695)^2+($AH$9*AI2692+AK2692-$AH$9*AI2695-AK2695)^2)/(($AH$9*AH2692+AJ2692+$AH$9*AH2695+AJ2695)^2+($AH$9*AI2692+AK2692+$AH$9*AI2695+AK2695)^2))^0.5)</f>
        <v>-4.2612001707530151E-4</v>
      </c>
      <c r="AP2695" s="33"/>
      <c r="AQ2695" s="32"/>
      <c r="AR2695" s="32"/>
      <c r="AS2695" s="32"/>
      <c r="AT2695" s="32"/>
    </row>
    <row r="2696" spans="2:46" ht="18.649999999999999" customHeight="1">
      <c r="AO2696" s="33"/>
      <c r="AP2696" s="33"/>
    </row>
    <row r="2697" spans="2:46" ht="18.649999999999999" customHeight="1" thickBot="1">
      <c r="D2697" s="22" t="s">
        <v>80</v>
      </c>
      <c r="E2697" s="22"/>
      <c r="F2697" s="22"/>
      <c r="G2697" s="22"/>
      <c r="H2697" s="22"/>
      <c r="I2697" s="22" t="s">
        <v>81</v>
      </c>
      <c r="J2697" s="22"/>
      <c r="K2697" s="22"/>
      <c r="L2697" s="22"/>
      <c r="M2697" s="23"/>
      <c r="N2697" s="23"/>
      <c r="O2697" s="24" t="s">
        <v>82</v>
      </c>
      <c r="P2697" s="23"/>
      <c r="Q2697" s="23"/>
      <c r="R2697" s="23"/>
      <c r="S2697" s="22"/>
      <c r="T2697" s="22" t="s">
        <v>83</v>
      </c>
      <c r="U2697" s="23"/>
      <c r="V2697" s="23"/>
      <c r="W2697" s="23"/>
      <c r="X2697" s="23"/>
      <c r="Y2697" s="24" t="s">
        <v>84</v>
      </c>
      <c r="Z2697" s="23"/>
      <c r="AA2697" s="23"/>
      <c r="AB2697" s="23"/>
      <c r="AC2697" s="24" t="s">
        <v>85</v>
      </c>
      <c r="AD2697" s="22"/>
      <c r="AE2697" s="22"/>
      <c r="AF2697" s="22"/>
      <c r="AG2697" s="22"/>
      <c r="AH2697" s="23"/>
      <c r="AI2697" s="24" t="s">
        <v>86</v>
      </c>
      <c r="AJ2697" s="23"/>
      <c r="AK2697" s="23"/>
      <c r="AL2697" s="22"/>
    </row>
    <row r="2698" spans="2:46" ht="18.649999999999999" customHeight="1" thickBot="1">
      <c r="B2698" s="11"/>
      <c r="D2698" s="217" t="s">
        <v>55</v>
      </c>
      <c r="E2698" s="218"/>
      <c r="F2698" s="219" t="s">
        <v>56</v>
      </c>
      <c r="G2698" s="220"/>
      <c r="H2698" s="204"/>
      <c r="I2698" s="217" t="s">
        <v>87</v>
      </c>
      <c r="J2698" s="218"/>
      <c r="K2698" s="219" t="s">
        <v>88</v>
      </c>
      <c r="L2698" s="220"/>
      <c r="M2698" s="23"/>
      <c r="N2698" s="213" t="s">
        <v>57</v>
      </c>
      <c r="O2698" s="214"/>
      <c r="P2698" s="215" t="s">
        <v>58</v>
      </c>
      <c r="Q2698" s="216"/>
      <c r="R2698" s="23"/>
      <c r="S2698" s="217" t="s">
        <v>59</v>
      </c>
      <c r="T2698" s="218"/>
      <c r="U2698" s="219" t="s">
        <v>60</v>
      </c>
      <c r="V2698" s="220"/>
      <c r="W2698" s="22"/>
      <c r="X2698" s="213" t="s">
        <v>61</v>
      </c>
      <c r="Y2698" s="214"/>
      <c r="Z2698" s="215" t="s">
        <v>62</v>
      </c>
      <c r="AA2698" s="216"/>
      <c r="AB2698" s="22"/>
      <c r="AC2698" s="217" t="s">
        <v>63</v>
      </c>
      <c r="AD2698" s="218"/>
      <c r="AE2698" s="219" t="s">
        <v>89</v>
      </c>
      <c r="AF2698" s="220"/>
      <c r="AG2698" s="22"/>
      <c r="AH2698" s="213" t="s">
        <v>64</v>
      </c>
      <c r="AI2698" s="214"/>
      <c r="AJ2698" s="215" t="s">
        <v>65</v>
      </c>
      <c r="AK2698" s="216"/>
      <c r="AL2698" s="22"/>
      <c r="AM2698" s="25" t="s">
        <v>2</v>
      </c>
      <c r="AO2698" s="132" t="s">
        <v>41</v>
      </c>
      <c r="AQ2698" s="32"/>
      <c r="AR2698" s="32"/>
      <c r="AS2698" s="32"/>
      <c r="AT2698" s="32"/>
    </row>
    <row r="2699" spans="2:46" ht="18.649999999999999" customHeight="1" thickTop="1" thickBot="1">
      <c r="B2699" s="36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9">
        <f t="shared" ref="L2699" si="12237">IF(0=(1-$J$9*$K$9*$B2699^2),10^14,$B2699*$K$9/(1-$J$9*$K$9*$B2699^2))</f>
        <v>-0.44936708797915531</v>
      </c>
      <c r="N2699" s="1">
        <f t="shared" ref="N2699" si="12238">D2699*I2699+F2699*I2702-E2699*J2699-G2699*J2702</f>
        <v>1</v>
      </c>
      <c r="O2699" s="9">
        <f t="shared" ref="O2699" si="12239">(D2699*J2699+E2699*I2699+F2699*J2702+G2699*I2702)</f>
        <v>0</v>
      </c>
      <c r="P2699" s="2">
        <f t="shared" ref="P2699" si="12240">D2699*K2699+F2699*K2702-E2699*L2699-G2699*L2702</f>
        <v>0</v>
      </c>
      <c r="Q2699" s="8">
        <f t="shared" ref="Q2699" si="12241">(D2699*L2699+E2699*K2699+F2699*L2702+G2699*K2702)</f>
        <v>-0.44936708797915531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12242">N2699*S2699+P2699*S2702-O2699*T2699-Q2699*T2702</f>
        <v>5.1951647713482432</v>
      </c>
      <c r="Y2699" s="9">
        <f t="shared" ref="Y2699" si="12243">(N2699*T2699+O2699*S2699+P2699*T2702+Q2699*S2702)</f>
        <v>0</v>
      </c>
      <c r="Z2699" s="2">
        <f t="shared" ref="Z2699" si="12244">N2699*U2699+P2699*U2702-O2699*V2699-Q2699*V2702</f>
        <v>0</v>
      </c>
      <c r="AA2699" s="8">
        <f t="shared" ref="AA2699" si="12245">(N2699*V2699+O2699*U2699+P2699*V2702+Q2699*U2702)</f>
        <v>-0.44936708797915531</v>
      </c>
      <c r="AB2699" s="22"/>
      <c r="AC2699" s="1">
        <v>1</v>
      </c>
      <c r="AD2699" s="9">
        <v>0</v>
      </c>
      <c r="AE2699" s="2">
        <v>0</v>
      </c>
      <c r="AF2699" s="9">
        <f t="shared" ref="AF2699" si="12246">$B2699*$AE$9</f>
        <v>6.2585267999999843</v>
      </c>
      <c r="AH2699" s="1">
        <f t="shared" ref="AH2699" si="12247">X2699*AC2699+Z2699*AC2702-Y2699*AD2699-AA2699*AD2702</f>
        <v>5.1951647713482432</v>
      </c>
      <c r="AI2699" s="9">
        <f t="shared" ref="AI2699" si="12248">(X2699*AD2699+Y2699*AC2699+Z2699*AD2702+AA2699*AC2702)</f>
        <v>0</v>
      </c>
      <c r="AJ2699" s="2">
        <f t="shared" ref="AJ2699" si="12249">X2699*AE2699+Z2699*AE2702-Y2699*AF2699-AA2699*AF2702</f>
        <v>0</v>
      </c>
      <c r="AK2699" s="8">
        <f t="shared" ref="AK2699" si="12250">(X2699*AF2699+Y2699*AE2699+Z2699*AF2702+AA2699*AE2702)</f>
        <v>32.064710863919615</v>
      </c>
      <c r="AM2699" s="26">
        <f t="shared" ref="AM2699" si="12251">20*LOG((2*$AH$9)/(($AH$9*AH2699+AJ2699+$AH$9*AH2702+AJ2702)^2+($AH$9*AI2699+AK2699+$AH$9*AI2702+AK2702)^2)^0.5)</f>
        <v>-40.125726629934569</v>
      </c>
      <c r="AO2699" s="133">
        <f t="shared" ref="AO2699" si="12252">((AI2699^2+AJ2699^2+AK2699^2+AL2699^2)/(AI2702^2+AJ2702^2+AK2702^2+AL2702^2))^0.5</f>
        <v>0.16008804956388095</v>
      </c>
      <c r="AP2699" s="13"/>
      <c r="AQ2699" s="32"/>
      <c r="AR2699" s="32"/>
      <c r="AS2699" s="32"/>
      <c r="AT2699" s="32"/>
    </row>
    <row r="2700" spans="2:46" ht="18.649999999999999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O2700" s="134"/>
      <c r="AP2700" s="33"/>
      <c r="AQ2700" s="32"/>
      <c r="AR2700" s="32"/>
      <c r="AS2700" s="32"/>
      <c r="AT2700" s="32"/>
    </row>
    <row r="2701" spans="2:46" ht="18.649999999999999" customHeight="1" thickBot="1">
      <c r="D2701" s="209" t="s">
        <v>66</v>
      </c>
      <c r="E2701" s="210"/>
      <c r="F2701" s="211" t="s">
        <v>67</v>
      </c>
      <c r="G2701" s="212"/>
      <c r="H2701" s="204"/>
      <c r="I2701" s="209" t="s">
        <v>68</v>
      </c>
      <c r="J2701" s="210"/>
      <c r="K2701" s="211" t="s">
        <v>69</v>
      </c>
      <c r="L2701" s="212"/>
      <c r="N2701" s="213" t="s">
        <v>70</v>
      </c>
      <c r="O2701" s="214"/>
      <c r="P2701" s="215" t="s">
        <v>71</v>
      </c>
      <c r="Q2701" s="216"/>
      <c r="S2701" s="209" t="s">
        <v>72</v>
      </c>
      <c r="T2701" s="210"/>
      <c r="U2701" s="211" t="s">
        <v>73</v>
      </c>
      <c r="V2701" s="212"/>
      <c r="W2701" s="22"/>
      <c r="X2701" s="213" t="s">
        <v>74</v>
      </c>
      <c r="Y2701" s="214"/>
      <c r="Z2701" s="215" t="s">
        <v>75</v>
      </c>
      <c r="AA2701" s="216"/>
      <c r="AB2701" s="22"/>
      <c r="AC2701" s="209" t="s">
        <v>76</v>
      </c>
      <c r="AD2701" s="210"/>
      <c r="AE2701" s="211" t="s">
        <v>77</v>
      </c>
      <c r="AF2701" s="212"/>
      <c r="AG2701" s="22"/>
      <c r="AH2701" s="213" t="s">
        <v>78</v>
      </c>
      <c r="AI2701" s="214"/>
      <c r="AJ2701" s="215" t="s">
        <v>79</v>
      </c>
      <c r="AK2701" s="216"/>
      <c r="AL2701" s="22"/>
      <c r="AM2701" s="44" t="s">
        <v>6</v>
      </c>
      <c r="AO2701" s="135" t="s">
        <v>42</v>
      </c>
      <c r="AP2701" s="33"/>
      <c r="AQ2701" s="32"/>
      <c r="AR2701" s="32"/>
      <c r="AS2701" s="32"/>
      <c r="AT2701" s="32"/>
    </row>
    <row r="2702" spans="2:46" ht="18.649999999999999" customHeight="1" thickTop="1" thickBot="1">
      <c r="D2702" s="1">
        <v>0</v>
      </c>
      <c r="E2702" s="8">
        <f t="shared" ref="E2702" si="12253">$E$9*$B2699</f>
        <v>4.3750011999999892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12254">D2702*I2699+F2702*I2702-E2702*J2699-G2702*J2702</f>
        <v>0</v>
      </c>
      <c r="O2702" s="9">
        <f t="shared" ref="O2702" si="12255">(D2702*J2699+E2702*I2699+F2702*J2702+G2702*I2702)</f>
        <v>4.3750011999999892</v>
      </c>
      <c r="P2702" s="2">
        <f t="shared" ref="P2702" si="12256">D2702*K2699+F2702*K2702-E2702*L2699-G2702*L2702</f>
        <v>2.9659815491493049</v>
      </c>
      <c r="Q2702" s="8">
        <f t="shared" ref="Q2702" si="12257">(D2702*L2699+E2702*K2699+F2702*L2702+G2702*K2702)</f>
        <v>0</v>
      </c>
      <c r="S2702" s="1">
        <v>0</v>
      </c>
      <c r="T2702" s="8">
        <f t="shared" ref="T2702" si="12258">$T$9*$B2699</f>
        <v>9.3357187999999756</v>
      </c>
      <c r="U2702" s="2">
        <v>1</v>
      </c>
      <c r="V2702" s="8">
        <v>0</v>
      </c>
      <c r="X2702" s="1">
        <f t="shared" ref="X2702" si="12259">N2702*S2699+P2702*S2702-O2702*T2699-Q2702*T2702</f>
        <v>0</v>
      </c>
      <c r="Y2702" s="9">
        <f t="shared" ref="Y2702" si="12260">(N2702*T2699+O2702*S2699+P2702*T2702+Q2702*S2702)</f>
        <v>32.064570908846207</v>
      </c>
      <c r="Z2702" s="2">
        <f t="shared" ref="Z2702" si="12261">N2702*U2699+P2702*U2702-O2702*V2699-Q2702*V2702</f>
        <v>2.9659815491493049</v>
      </c>
      <c r="AA2702" s="8">
        <f t="shared" ref="AA2702" si="12262">(N2702*V2699+O2702*U2699+P2702*V2702+Q2702*U2702)</f>
        <v>0</v>
      </c>
      <c r="AB2702" s="22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12263">X2702*AC2699+Z2702*AC2702-Y2702*AD2699-AA2702*AD2702</f>
        <v>0</v>
      </c>
      <c r="AI2702" s="9">
        <f t="shared" ref="AI2702" si="12264">(X2702*AD2699+Y2702*AC2699+Z2702*AD2702+AA2702*AC2702)</f>
        <v>32.064570908846207</v>
      </c>
      <c r="AJ2702" s="2">
        <f t="shared" ref="AJ2702" si="12265">X2702*AE2699+Z2702*AE2702-Y2702*AF2699-AA2702*AF2702</f>
        <v>-197.71099481436454</v>
      </c>
      <c r="AK2702" s="8">
        <f t="shared" ref="AK2702" si="12266">(X2702*AF2699+Y2702*AE2699+Z2702*AF2702+AA2702*AE2702)</f>
        <v>0</v>
      </c>
      <c r="AM2702" s="45">
        <f t="shared" ref="AM2702" si="12267">(180/PI())*ATAN(-1*(($AH$9*AJ2699+AL2699+$AH$9*AJ2702+AL2702)/($AH$9*AI2699+AK2699+$AH$9*AI2702+AK2702)))</f>
        <v>72.029078015758984</v>
      </c>
      <c r="AO2702" s="206">
        <f t="shared" ref="AO2702" si="12268">20*LOG(((($AH$9*AH2699+AJ2699-$AH$9*AH2702-AJ2702)^2+($AH$9*AI2699+AK2699-$AH$9*AI2702-AK2702)^2)/(($AH$9*AH2699+AJ2699+$AH$9*AH2702+AJ2702)^2+($AH$9*AI2699+AK2699+$AH$9*AI2702+AK2702)^2))^0.5)</f>
        <v>-4.2192255683395495E-4</v>
      </c>
      <c r="AP2702" s="33"/>
      <c r="AQ2702" s="32"/>
      <c r="AR2702" s="32"/>
      <c r="AS2702" s="32"/>
      <c r="AT2702" s="32"/>
    </row>
    <row r="2703" spans="2:46" ht="18.649999999999999" customHeight="1">
      <c r="AO2703" s="33"/>
      <c r="AP2703" s="33"/>
    </row>
    <row r="2704" spans="2:46" ht="18.649999999999999" customHeight="1" thickBot="1">
      <c r="D2704" s="22" t="s">
        <v>80</v>
      </c>
      <c r="E2704" s="22"/>
      <c r="F2704" s="22"/>
      <c r="G2704" s="22"/>
      <c r="H2704" s="22"/>
      <c r="I2704" s="22" t="s">
        <v>81</v>
      </c>
      <c r="J2704" s="22"/>
      <c r="K2704" s="22"/>
      <c r="L2704" s="22"/>
      <c r="M2704" s="23"/>
      <c r="N2704" s="23"/>
      <c r="O2704" s="24" t="s">
        <v>82</v>
      </c>
      <c r="P2704" s="23"/>
      <c r="Q2704" s="23"/>
      <c r="R2704" s="23"/>
      <c r="S2704" s="22"/>
      <c r="T2704" s="22" t="s">
        <v>83</v>
      </c>
      <c r="U2704" s="23"/>
      <c r="V2704" s="23"/>
      <c r="W2704" s="23"/>
      <c r="X2704" s="23"/>
      <c r="Y2704" s="24" t="s">
        <v>84</v>
      </c>
      <c r="Z2704" s="23"/>
      <c r="AA2704" s="23"/>
      <c r="AB2704" s="23"/>
      <c r="AC2704" s="24" t="s">
        <v>85</v>
      </c>
      <c r="AD2704" s="22"/>
      <c r="AE2704" s="22"/>
      <c r="AF2704" s="22"/>
      <c r="AG2704" s="22"/>
      <c r="AH2704" s="23"/>
      <c r="AI2704" s="24" t="s">
        <v>86</v>
      </c>
      <c r="AJ2704" s="23"/>
      <c r="AK2704" s="23"/>
      <c r="AL2704" s="22"/>
    </row>
    <row r="2705" spans="2:46" ht="18.649999999999999" customHeight="1" thickBot="1">
      <c r="B2705" s="11"/>
      <c r="D2705" s="217" t="s">
        <v>55</v>
      </c>
      <c r="E2705" s="218"/>
      <c r="F2705" s="219" t="s">
        <v>56</v>
      </c>
      <c r="G2705" s="220"/>
      <c r="H2705" s="204"/>
      <c r="I2705" s="217" t="s">
        <v>87</v>
      </c>
      <c r="J2705" s="218"/>
      <c r="K2705" s="219" t="s">
        <v>88</v>
      </c>
      <c r="L2705" s="220"/>
      <c r="M2705" s="23"/>
      <c r="N2705" s="213" t="s">
        <v>57</v>
      </c>
      <c r="O2705" s="214"/>
      <c r="P2705" s="215" t="s">
        <v>58</v>
      </c>
      <c r="Q2705" s="216"/>
      <c r="R2705" s="23"/>
      <c r="S2705" s="217" t="s">
        <v>59</v>
      </c>
      <c r="T2705" s="218"/>
      <c r="U2705" s="219" t="s">
        <v>60</v>
      </c>
      <c r="V2705" s="220"/>
      <c r="W2705" s="22"/>
      <c r="X2705" s="213" t="s">
        <v>61</v>
      </c>
      <c r="Y2705" s="214"/>
      <c r="Z2705" s="215" t="s">
        <v>62</v>
      </c>
      <c r="AA2705" s="216"/>
      <c r="AB2705" s="22"/>
      <c r="AC2705" s="217" t="s">
        <v>63</v>
      </c>
      <c r="AD2705" s="218"/>
      <c r="AE2705" s="219" t="s">
        <v>89</v>
      </c>
      <c r="AF2705" s="220"/>
      <c r="AG2705" s="22"/>
      <c r="AH2705" s="213" t="s">
        <v>64</v>
      </c>
      <c r="AI2705" s="214"/>
      <c r="AJ2705" s="215" t="s">
        <v>65</v>
      </c>
      <c r="AK2705" s="216"/>
      <c r="AL2705" s="22"/>
      <c r="AM2705" s="25" t="s">
        <v>2</v>
      </c>
      <c r="AO2705" s="132" t="s">
        <v>41</v>
      </c>
      <c r="AQ2705" s="32"/>
      <c r="AR2705" s="32"/>
      <c r="AS2705" s="32"/>
      <c r="AT2705" s="32"/>
    </row>
    <row r="2706" spans="2:46" ht="18.649999999999999" customHeight="1" thickTop="1" thickBot="1">
      <c r="B2706" s="36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9">
        <f t="shared" ref="L2706" si="12269">IF(0=(1-$J$9*$K$9*$B2706^2),10^14,$B2706*$K$9/(1-$J$9*$K$9*$B2706^2))</f>
        <v>-0.44806648314354053</v>
      </c>
      <c r="N2706" s="1">
        <f t="shared" ref="N2706" si="12270">D2706*I2706+F2706*I2709-E2706*J2706-G2706*J2709</f>
        <v>1</v>
      </c>
      <c r="O2706" s="9">
        <f t="shared" ref="O2706" si="12271">(D2706*J2706+E2706*I2706+F2706*J2709+G2706*I2709)</f>
        <v>0</v>
      </c>
      <c r="P2706" s="2">
        <f t="shared" ref="P2706" si="12272">D2706*K2706+F2706*K2709-E2706*L2706-G2706*L2709</f>
        <v>0</v>
      </c>
      <c r="Q2706" s="8">
        <f t="shared" ref="Q2706" si="12273">(D2706*L2706+E2706*K2706+F2706*L2709+G2706*K2709)</f>
        <v>-0.44806648314354053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12274">N2706*S2706+P2706*S2709-O2706*T2706-Q2706*T2709</f>
        <v>5.1938595366810363</v>
      </c>
      <c r="Y2706" s="9">
        <f t="shared" ref="Y2706" si="12275">(N2706*T2706+O2706*S2706+P2706*T2709+Q2706*S2709)</f>
        <v>0</v>
      </c>
      <c r="Z2706" s="2">
        <f t="shared" ref="Z2706" si="12276">N2706*U2706+P2706*U2709-O2706*V2706-Q2706*V2709</f>
        <v>0</v>
      </c>
      <c r="AA2706" s="8">
        <f t="shared" ref="AA2706" si="12277">(N2706*V2706+O2706*U2706+P2706*V2709+Q2706*U2709)</f>
        <v>-0.44806648314354053</v>
      </c>
      <c r="AB2706" s="22"/>
      <c r="AC2706" s="1">
        <v>1</v>
      </c>
      <c r="AD2706" s="9">
        <v>0</v>
      </c>
      <c r="AE2706" s="2">
        <v>0</v>
      </c>
      <c r="AF2706" s="9">
        <f t="shared" ref="AF2706" si="12278">$B2706*$AE$9</f>
        <v>6.2747405999999835</v>
      </c>
      <c r="AH2706" s="1">
        <f t="shared" ref="AH2706" si="12279">X2706*AC2706+Z2706*AC2709-Y2706*AD2706-AA2706*AD2709</f>
        <v>5.1938595366810363</v>
      </c>
      <c r="AI2706" s="9">
        <f t="shared" ref="AI2706" si="12280">(X2706*AD2706+Y2706*AC2706+Z2706*AD2709+AA2706*AC2709)</f>
        <v>0</v>
      </c>
      <c r="AJ2706" s="2">
        <f t="shared" ref="AJ2706" si="12281">X2706*AE2706+Z2706*AE2709-Y2706*AF2706-AA2706*AF2709</f>
        <v>0</v>
      </c>
      <c r="AK2706" s="8">
        <f t="shared" ref="AK2706" si="12282">(X2706*AF2706+Y2706*AE2706+Z2706*AF2709+AA2706*AE2709)</f>
        <v>32.142054822366063</v>
      </c>
      <c r="AM2706" s="26">
        <f t="shared" ref="AM2706" si="12283">20*LOG((2*$AH$9)/(($AH$9*AH2706+AJ2706+$AH$9*AH2709+AJ2709)^2+($AH$9*AI2706+AK2706+$AH$9*AI2709+AK2709)^2)^0.5)</f>
        <v>-40.16861671806582</v>
      </c>
      <c r="AO2706" s="133">
        <f t="shared" ref="AO2706" si="12284">((AI2706^2+AJ2706^2+AK2706^2+AL2706^2)/(AI2709^2+AJ2709^2+AK2709^2+AL2709^2))^0.5</f>
        <v>0.1596728334345747</v>
      </c>
      <c r="AP2706" s="13"/>
      <c r="AQ2706" s="32"/>
      <c r="AR2706" s="32"/>
      <c r="AS2706" s="32"/>
      <c r="AT2706" s="32"/>
    </row>
    <row r="2707" spans="2:46" ht="18.649999999999999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O2707" s="134"/>
      <c r="AP2707" s="33"/>
      <c r="AQ2707" s="32"/>
      <c r="AR2707" s="32"/>
      <c r="AS2707" s="32"/>
      <c r="AT2707" s="32"/>
    </row>
    <row r="2708" spans="2:46" ht="18.649999999999999" customHeight="1" thickBot="1">
      <c r="D2708" s="209" t="s">
        <v>66</v>
      </c>
      <c r="E2708" s="210"/>
      <c r="F2708" s="211" t="s">
        <v>67</v>
      </c>
      <c r="G2708" s="212"/>
      <c r="H2708" s="204"/>
      <c r="I2708" s="209" t="s">
        <v>68</v>
      </c>
      <c r="J2708" s="210"/>
      <c r="K2708" s="211" t="s">
        <v>69</v>
      </c>
      <c r="L2708" s="212"/>
      <c r="N2708" s="213" t="s">
        <v>70</v>
      </c>
      <c r="O2708" s="214"/>
      <c r="P2708" s="215" t="s">
        <v>71</v>
      </c>
      <c r="Q2708" s="216"/>
      <c r="S2708" s="209" t="s">
        <v>72</v>
      </c>
      <c r="T2708" s="210"/>
      <c r="U2708" s="211" t="s">
        <v>73</v>
      </c>
      <c r="V2708" s="212"/>
      <c r="W2708" s="22"/>
      <c r="X2708" s="213" t="s">
        <v>74</v>
      </c>
      <c r="Y2708" s="214"/>
      <c r="Z2708" s="215" t="s">
        <v>75</v>
      </c>
      <c r="AA2708" s="216"/>
      <c r="AB2708" s="22"/>
      <c r="AC2708" s="209" t="s">
        <v>76</v>
      </c>
      <c r="AD2708" s="210"/>
      <c r="AE2708" s="211" t="s">
        <v>77</v>
      </c>
      <c r="AF2708" s="212"/>
      <c r="AG2708" s="22"/>
      <c r="AH2708" s="213" t="s">
        <v>78</v>
      </c>
      <c r="AI2708" s="214"/>
      <c r="AJ2708" s="215" t="s">
        <v>79</v>
      </c>
      <c r="AK2708" s="216"/>
      <c r="AL2708" s="22"/>
      <c r="AM2708" s="44" t="s">
        <v>6</v>
      </c>
      <c r="AO2708" s="135" t="s">
        <v>42</v>
      </c>
      <c r="AP2708" s="33"/>
      <c r="AQ2708" s="32"/>
      <c r="AR2708" s="32"/>
      <c r="AS2708" s="32"/>
      <c r="AT2708" s="32"/>
    </row>
    <row r="2709" spans="2:46" ht="18.649999999999999" customHeight="1" thickTop="1" thickBot="1">
      <c r="D2709" s="1">
        <v>0</v>
      </c>
      <c r="E2709" s="8">
        <f t="shared" ref="E2709" si="12285">$E$9*$B2706</f>
        <v>4.3863353999999886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12286">D2709*I2706+F2709*I2709-E2709*J2706-G2709*J2709</f>
        <v>0</v>
      </c>
      <c r="O2709" s="9">
        <f t="shared" ref="O2709" si="12287">(D2709*J2706+E2709*I2706+F2709*J2709+G2709*I2709)</f>
        <v>4.3863353999999886</v>
      </c>
      <c r="P2709" s="2">
        <f t="shared" ref="P2709" si="12288">D2709*K2706+F2709*K2709-E2709*L2706-G2709*L2709</f>
        <v>2.9653698765660099</v>
      </c>
      <c r="Q2709" s="8">
        <f t="shared" ref="Q2709" si="12289">(D2709*L2706+E2709*K2706+F2709*L2709+G2709*K2709)</f>
        <v>0</v>
      </c>
      <c r="S2709" s="1">
        <v>0</v>
      </c>
      <c r="T2709" s="8">
        <f t="shared" ref="T2709" si="12290">$T$9*$B2706</f>
        <v>9.3599045999999753</v>
      </c>
      <c r="U2709" s="2">
        <v>1</v>
      </c>
      <c r="V2709" s="8">
        <v>0</v>
      </c>
      <c r="X2709" s="1">
        <f t="shared" ref="X2709" si="12291">N2709*S2706+P2709*S2709-O2709*T2706-Q2709*T2709</f>
        <v>0</v>
      </c>
      <c r="Y2709" s="9">
        <f t="shared" ref="Y2709" si="12292">(N2709*T2706+O2709*S2706+P2709*T2709+Q2709*S2709)</f>
        <v>32.141914548371545</v>
      </c>
      <c r="Z2709" s="2">
        <f t="shared" ref="Z2709" si="12293">N2709*U2706+P2709*U2709-O2709*V2706-Q2709*V2709</f>
        <v>2.9653698765660099</v>
      </c>
      <c r="AA2709" s="8">
        <f t="shared" ref="AA2709" si="12294">(N2709*V2706+O2709*U2706+P2709*V2709+Q2709*U2709)</f>
        <v>0</v>
      </c>
      <c r="AB2709" s="22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12295">X2709*AC2706+Z2709*AC2709-Y2709*AD2706-AA2709*AD2709</f>
        <v>0</v>
      </c>
      <c r="AI2709" s="9">
        <f t="shared" ref="AI2709" si="12296">(X2709*AD2706+Y2709*AC2706+Z2709*AD2709+AA2709*AC2709)</f>
        <v>32.141914548371545</v>
      </c>
      <c r="AJ2709" s="2">
        <f t="shared" ref="AJ2709" si="12297">X2709*AE2706+Z2709*AE2709-Y2709*AF2706-AA2709*AF2709</f>
        <v>-198.71680630183107</v>
      </c>
      <c r="AK2709" s="8">
        <f t="shared" ref="AK2709" si="12298">(X2709*AF2706+Y2709*AE2706+Z2709*AF2709+AA2709*AE2709)</f>
        <v>0</v>
      </c>
      <c r="AM2709" s="45">
        <f t="shared" ref="AM2709" si="12299">(180/PI())*ATAN(-1*(($AH$9*AJ2706+AL2706+$AH$9*AJ2709+AL2709)/($AH$9*AI2706+AK2706+$AH$9*AI2709+AK2709)))</f>
        <v>72.07384521720121</v>
      </c>
      <c r="AO2709" s="206">
        <f t="shared" ref="AO2709" si="12300">20*LOG(((($AH$9*AH2706+AJ2706-$AH$9*AH2709-AJ2709)^2+($AH$9*AI2706+AK2706-$AH$9*AI2709-AK2709)^2)/(($AH$9*AH2706+AJ2706+$AH$9*AH2709+AJ2709)^2+($AH$9*AI2706+AK2706+$AH$9*AI2709+AK2709)^2))^0.5)</f>
        <v>-4.1777603915828612E-4</v>
      </c>
      <c r="AP2709" s="33"/>
      <c r="AQ2709" s="32"/>
      <c r="AR2709" s="32"/>
      <c r="AS2709" s="32"/>
      <c r="AT2709" s="32"/>
    </row>
    <row r="2710" spans="2:46" ht="18.649999999999999" customHeight="1">
      <c r="AO2710" s="33"/>
      <c r="AP2710" s="33"/>
    </row>
    <row r="2711" spans="2:46" ht="18.649999999999999" customHeight="1" thickBot="1">
      <c r="D2711" s="22" t="s">
        <v>80</v>
      </c>
      <c r="E2711" s="22"/>
      <c r="F2711" s="22"/>
      <c r="G2711" s="22"/>
      <c r="H2711" s="22"/>
      <c r="I2711" s="22" t="s">
        <v>81</v>
      </c>
      <c r="J2711" s="22"/>
      <c r="K2711" s="22"/>
      <c r="L2711" s="22"/>
      <c r="M2711" s="23"/>
      <c r="N2711" s="23"/>
      <c r="O2711" s="24" t="s">
        <v>82</v>
      </c>
      <c r="P2711" s="23"/>
      <c r="Q2711" s="23"/>
      <c r="R2711" s="23"/>
      <c r="S2711" s="22"/>
      <c r="T2711" s="22" t="s">
        <v>83</v>
      </c>
      <c r="U2711" s="23"/>
      <c r="V2711" s="23"/>
      <c r="W2711" s="23"/>
      <c r="X2711" s="23"/>
      <c r="Y2711" s="24" t="s">
        <v>84</v>
      </c>
      <c r="Z2711" s="23"/>
      <c r="AA2711" s="23"/>
      <c r="AB2711" s="23"/>
      <c r="AC2711" s="24" t="s">
        <v>85</v>
      </c>
      <c r="AD2711" s="22"/>
      <c r="AE2711" s="22"/>
      <c r="AF2711" s="22"/>
      <c r="AG2711" s="22"/>
      <c r="AH2711" s="23"/>
      <c r="AI2711" s="24" t="s">
        <v>86</v>
      </c>
      <c r="AJ2711" s="23"/>
      <c r="AK2711" s="23"/>
      <c r="AL2711" s="22"/>
    </row>
    <row r="2712" spans="2:46" ht="18.649999999999999" customHeight="1" thickBot="1">
      <c r="B2712" s="11"/>
      <c r="D2712" s="217" t="s">
        <v>55</v>
      </c>
      <c r="E2712" s="218"/>
      <c r="F2712" s="219" t="s">
        <v>56</v>
      </c>
      <c r="G2712" s="220"/>
      <c r="H2712" s="204"/>
      <c r="I2712" s="217" t="s">
        <v>87</v>
      </c>
      <c r="J2712" s="218"/>
      <c r="K2712" s="219" t="s">
        <v>88</v>
      </c>
      <c r="L2712" s="220"/>
      <c r="M2712" s="23"/>
      <c r="N2712" s="213" t="s">
        <v>57</v>
      </c>
      <c r="O2712" s="214"/>
      <c r="P2712" s="215" t="s">
        <v>58</v>
      </c>
      <c r="Q2712" s="216"/>
      <c r="R2712" s="23"/>
      <c r="S2712" s="217" t="s">
        <v>59</v>
      </c>
      <c r="T2712" s="218"/>
      <c r="U2712" s="219" t="s">
        <v>60</v>
      </c>
      <c r="V2712" s="220"/>
      <c r="W2712" s="22"/>
      <c r="X2712" s="213" t="s">
        <v>61</v>
      </c>
      <c r="Y2712" s="214"/>
      <c r="Z2712" s="215" t="s">
        <v>62</v>
      </c>
      <c r="AA2712" s="216"/>
      <c r="AB2712" s="22"/>
      <c r="AC2712" s="217" t="s">
        <v>63</v>
      </c>
      <c r="AD2712" s="218"/>
      <c r="AE2712" s="219" t="s">
        <v>89</v>
      </c>
      <c r="AF2712" s="220"/>
      <c r="AG2712" s="22"/>
      <c r="AH2712" s="213" t="s">
        <v>64</v>
      </c>
      <c r="AI2712" s="214"/>
      <c r="AJ2712" s="215" t="s">
        <v>65</v>
      </c>
      <c r="AK2712" s="216"/>
      <c r="AL2712" s="22"/>
      <c r="AM2712" s="25" t="s">
        <v>2</v>
      </c>
      <c r="AO2712" s="132" t="s">
        <v>41</v>
      </c>
      <c r="AQ2712" s="32"/>
      <c r="AR2712" s="32"/>
      <c r="AS2712" s="32"/>
      <c r="AT2712" s="32"/>
    </row>
    <row r="2713" spans="2:46" ht="18.649999999999999" customHeight="1" thickTop="1" thickBot="1">
      <c r="B2713" s="36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9">
        <f t="shared" ref="L2713" si="12301">IF(0=(1-$J$9*$K$9*$B2713^2),10^14,$B2713*$K$9/(1-$J$9*$K$9*$B2713^2))</f>
        <v>-0.44677374203295417</v>
      </c>
      <c r="N2713" s="1">
        <f t="shared" ref="N2713" si="12302">D2713*I2713+F2713*I2716-E2713*J2713-G2713*J2716</f>
        <v>1</v>
      </c>
      <c r="O2713" s="9">
        <f t="shared" ref="O2713" si="12303">(D2713*J2713+E2713*I2713+F2713*J2716+G2713*I2716)</f>
        <v>0</v>
      </c>
      <c r="P2713" s="2">
        <f t="shared" ref="P2713" si="12304">D2713*K2713+F2713*K2716-E2713*L2713-G2713*L2716</f>
        <v>0</v>
      </c>
      <c r="Q2713" s="8">
        <f t="shared" ref="Q2713" si="12305">(D2713*L2713+E2713*K2713+F2713*L2716+G2713*K2716)</f>
        <v>-0.44677374203295417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12306">N2713*S2713+P2713*S2716-O2713*T2713-Q2713*T2716</f>
        <v>5.1925651835835112</v>
      </c>
      <c r="Y2713" s="9">
        <f t="shared" ref="Y2713" si="12307">(N2713*T2713+O2713*S2713+P2713*T2716+Q2713*S2716)</f>
        <v>0</v>
      </c>
      <c r="Z2713" s="2">
        <f t="shared" ref="Z2713" si="12308">N2713*U2713+P2713*U2716-O2713*V2713-Q2713*V2716</f>
        <v>0</v>
      </c>
      <c r="AA2713" s="8">
        <f t="shared" ref="AA2713" si="12309">(N2713*V2713+O2713*U2713+P2713*V2716+Q2713*U2716)</f>
        <v>-0.44677374203295417</v>
      </c>
      <c r="AB2713" s="22"/>
      <c r="AC2713" s="1">
        <v>1</v>
      </c>
      <c r="AD2713" s="9">
        <v>0</v>
      </c>
      <c r="AE2713" s="2">
        <v>0</v>
      </c>
      <c r="AF2713" s="9">
        <f t="shared" ref="AF2713" si="12310">$B2713*$AE$9</f>
        <v>6.2909543999999844</v>
      </c>
      <c r="AH2713" s="1">
        <f t="shared" ref="AH2713" si="12311">X2713*AC2713+Z2713*AC2716-Y2713*AD2713-AA2713*AD2716</f>
        <v>5.1925651835835112</v>
      </c>
      <c r="AI2713" s="9">
        <f t="shared" ref="AI2713" si="12312">(X2713*AD2713+Y2713*AC2713+Z2713*AD2716+AA2713*AC2716)</f>
        <v>0</v>
      </c>
      <c r="AJ2713" s="2">
        <f t="shared" ref="AJ2713" si="12313">X2713*AE2713+Z2713*AE2716-Y2713*AF2713-AA2713*AF2716</f>
        <v>0</v>
      </c>
      <c r="AK2713" s="8">
        <f t="shared" ref="AK2713" si="12314">(X2713*AF2713+Y2713*AE2713+Z2713*AF2716+AA2713*AE2716)</f>
        <v>32.219417046918466</v>
      </c>
      <c r="AM2713" s="26">
        <f t="shared" ref="AM2713" si="12315">20*LOG((2*$AH$9)/(($AH$9*AH2713+AJ2713+$AH$9*AH2716+AJ2716)^2+($AH$9*AI2713+AK2713+$AH$9*AI2716+AK2716)^2)^0.5)</f>
        <v>-40.211407495357562</v>
      </c>
      <c r="AO2713" s="133">
        <f t="shared" ref="AO2713" si="12316">((AI2713^2+AJ2713^2+AK2713^2+AL2713^2)/(AI2716^2+AJ2716^2+AK2716^2+AL2716^2))^0.5</f>
        <v>0.1592597693483421</v>
      </c>
      <c r="AP2713" s="13"/>
      <c r="AQ2713" s="32"/>
      <c r="AR2713" s="32"/>
      <c r="AS2713" s="32"/>
      <c r="AT2713" s="32"/>
    </row>
    <row r="2714" spans="2:46" ht="18.649999999999999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O2714" s="134"/>
      <c r="AP2714" s="33"/>
      <c r="AQ2714" s="32"/>
      <c r="AR2714" s="32"/>
      <c r="AS2714" s="32"/>
      <c r="AT2714" s="32"/>
    </row>
    <row r="2715" spans="2:46" ht="18.649999999999999" customHeight="1" thickBot="1">
      <c r="D2715" s="209" t="s">
        <v>66</v>
      </c>
      <c r="E2715" s="210"/>
      <c r="F2715" s="211" t="s">
        <v>67</v>
      </c>
      <c r="G2715" s="212"/>
      <c r="H2715" s="204"/>
      <c r="I2715" s="209" t="s">
        <v>68</v>
      </c>
      <c r="J2715" s="210"/>
      <c r="K2715" s="211" t="s">
        <v>69</v>
      </c>
      <c r="L2715" s="212"/>
      <c r="N2715" s="213" t="s">
        <v>70</v>
      </c>
      <c r="O2715" s="214"/>
      <c r="P2715" s="215" t="s">
        <v>71</v>
      </c>
      <c r="Q2715" s="216"/>
      <c r="S2715" s="209" t="s">
        <v>72</v>
      </c>
      <c r="T2715" s="210"/>
      <c r="U2715" s="211" t="s">
        <v>73</v>
      </c>
      <c r="V2715" s="212"/>
      <c r="W2715" s="22"/>
      <c r="X2715" s="213" t="s">
        <v>74</v>
      </c>
      <c r="Y2715" s="214"/>
      <c r="Z2715" s="215" t="s">
        <v>75</v>
      </c>
      <c r="AA2715" s="216"/>
      <c r="AB2715" s="22"/>
      <c r="AC2715" s="209" t="s">
        <v>76</v>
      </c>
      <c r="AD2715" s="210"/>
      <c r="AE2715" s="211" t="s">
        <v>77</v>
      </c>
      <c r="AF2715" s="212"/>
      <c r="AG2715" s="22"/>
      <c r="AH2715" s="213" t="s">
        <v>78</v>
      </c>
      <c r="AI2715" s="214"/>
      <c r="AJ2715" s="215" t="s">
        <v>79</v>
      </c>
      <c r="AK2715" s="216"/>
      <c r="AL2715" s="22"/>
      <c r="AM2715" s="44" t="s">
        <v>6</v>
      </c>
      <c r="AO2715" s="135" t="s">
        <v>42</v>
      </c>
      <c r="AP2715" s="33"/>
      <c r="AQ2715" s="32"/>
      <c r="AR2715" s="32"/>
      <c r="AS2715" s="32"/>
      <c r="AT2715" s="32"/>
    </row>
    <row r="2716" spans="2:46" ht="18.649999999999999" customHeight="1" thickTop="1" thickBot="1">
      <c r="D2716" s="1">
        <v>0</v>
      </c>
      <c r="E2716" s="8">
        <f t="shared" ref="E2716" si="12317">$E$9*$B2713</f>
        <v>4.3976695999999889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12318">D2716*I2713+F2716*I2716-E2716*J2713-G2716*J2716</f>
        <v>0</v>
      </c>
      <c r="O2716" s="9">
        <f t="shared" ref="O2716" si="12319">(D2716*J2713+E2716*I2713+F2716*J2716+G2716*I2716)</f>
        <v>4.3976695999999889</v>
      </c>
      <c r="P2716" s="2">
        <f t="shared" ref="P2716" si="12320">D2716*K2713+F2716*K2716-E2716*L2713-G2716*L2716</f>
        <v>2.9647633034165599</v>
      </c>
      <c r="Q2716" s="8">
        <f t="shared" ref="Q2716" si="12321">(D2716*L2713+E2716*K2713+F2716*L2716+G2716*K2716)</f>
        <v>0</v>
      </c>
      <c r="S2716" s="1">
        <v>0</v>
      </c>
      <c r="T2716" s="8">
        <f t="shared" ref="T2716" si="12322">$T$9*$B2713</f>
        <v>9.3840903999999767</v>
      </c>
      <c r="U2716" s="2">
        <v>1</v>
      </c>
      <c r="V2716" s="8">
        <v>0</v>
      </c>
      <c r="X2716" s="1">
        <f t="shared" ref="X2716" si="12323">N2716*S2713+P2716*S2716-O2716*T2713-Q2716*T2716</f>
        <v>0</v>
      </c>
      <c r="Y2716" s="9">
        <f t="shared" ref="Y2716" si="12324">(N2716*T2713+O2716*S2713+P2716*T2716+Q2716*S2716)</f>
        <v>32.219276453863543</v>
      </c>
      <c r="Z2716" s="2">
        <f t="shared" ref="Z2716" si="12325">N2716*U2713+P2716*U2716-O2716*V2713-Q2716*V2716</f>
        <v>2.9647633034165599</v>
      </c>
      <c r="AA2716" s="8">
        <f t="shared" ref="AA2716" si="12326">(N2716*V2713+O2716*U2713+P2716*V2716+Q2716*U2716)</f>
        <v>0</v>
      </c>
      <c r="AB2716" s="22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12327">X2716*AC2713+Z2716*AC2716-Y2716*AD2713-AA2716*AD2716</f>
        <v>0</v>
      </c>
      <c r="AI2716" s="9">
        <f t="shared" ref="AI2716" si="12328">(X2716*AD2713+Y2716*AC2713+Z2716*AD2716+AA2716*AC2716)</f>
        <v>32.219276453863543</v>
      </c>
      <c r="AJ2716" s="2">
        <f t="shared" ref="AJ2716" si="12329">X2716*AE2713+Z2716*AE2716-Y2716*AF2713-AA2716*AF2716</f>
        <v>-199.7252356688322</v>
      </c>
      <c r="AK2716" s="8">
        <f t="shared" ref="AK2716" si="12330">(X2716*AF2713+Y2716*AE2713+Z2716*AF2716+AA2716*AE2716)</f>
        <v>0</v>
      </c>
      <c r="AM2716" s="45">
        <f t="shared" ref="AM2716" si="12331">(180/PI())*ATAN(-1*(($AH$9*AJ2713+AL2713+$AH$9*AJ2716+AL2716)/($AH$9*AI2713+AK2713+$AH$9*AI2716+AK2716)))</f>
        <v>72.118393787053208</v>
      </c>
      <c r="AO2716" s="206">
        <f t="shared" ref="AO2716" si="12332">20*LOG(((($AH$9*AH2713+AJ2713-$AH$9*AH2716-AJ2716)^2+($AH$9*AI2713+AK2713-$AH$9*AI2716-AK2716)^2)/(($AH$9*AH2713+AJ2713+$AH$9*AH2716+AJ2716)^2+($AH$9*AI2713+AK2713+$AH$9*AI2716+AK2716)^2))^0.5)</f>
        <v>-4.1367973407486835E-4</v>
      </c>
      <c r="AP2716" s="33"/>
      <c r="AQ2716" s="32"/>
      <c r="AR2716" s="32"/>
      <c r="AS2716" s="32"/>
      <c r="AT2716" s="32"/>
    </row>
    <row r="2717" spans="2:46" ht="18.649999999999999" customHeight="1">
      <c r="AO2717" s="33"/>
      <c r="AP2717" s="33"/>
    </row>
    <row r="2718" spans="2:46" ht="18.649999999999999" customHeight="1" thickBot="1">
      <c r="D2718" s="22" t="s">
        <v>80</v>
      </c>
      <c r="E2718" s="22"/>
      <c r="F2718" s="22"/>
      <c r="G2718" s="22"/>
      <c r="H2718" s="22"/>
      <c r="I2718" s="22" t="s">
        <v>81</v>
      </c>
      <c r="J2718" s="22"/>
      <c r="K2718" s="22"/>
      <c r="L2718" s="22"/>
      <c r="M2718" s="23"/>
      <c r="N2718" s="23"/>
      <c r="O2718" s="24" t="s">
        <v>82</v>
      </c>
      <c r="P2718" s="23"/>
      <c r="Q2718" s="23"/>
      <c r="R2718" s="23"/>
      <c r="S2718" s="22"/>
      <c r="T2718" s="22" t="s">
        <v>83</v>
      </c>
      <c r="U2718" s="23"/>
      <c r="V2718" s="23"/>
      <c r="W2718" s="23"/>
      <c r="X2718" s="23"/>
      <c r="Y2718" s="24" t="s">
        <v>84</v>
      </c>
      <c r="Z2718" s="23"/>
      <c r="AA2718" s="23"/>
      <c r="AB2718" s="23"/>
      <c r="AC2718" s="24" t="s">
        <v>85</v>
      </c>
      <c r="AD2718" s="22"/>
      <c r="AE2718" s="22"/>
      <c r="AF2718" s="22"/>
      <c r="AG2718" s="22"/>
      <c r="AH2718" s="23"/>
      <c r="AI2718" s="24" t="s">
        <v>86</v>
      </c>
      <c r="AJ2718" s="23"/>
      <c r="AK2718" s="23"/>
      <c r="AL2718" s="22"/>
    </row>
    <row r="2719" spans="2:46" ht="18.649999999999999" customHeight="1" thickBot="1">
      <c r="B2719" s="11"/>
      <c r="D2719" s="217" t="s">
        <v>55</v>
      </c>
      <c r="E2719" s="218"/>
      <c r="F2719" s="219" t="s">
        <v>56</v>
      </c>
      <c r="G2719" s="220"/>
      <c r="H2719" s="204"/>
      <c r="I2719" s="217" t="s">
        <v>87</v>
      </c>
      <c r="J2719" s="218"/>
      <c r="K2719" s="219" t="s">
        <v>88</v>
      </c>
      <c r="L2719" s="220"/>
      <c r="M2719" s="23"/>
      <c r="N2719" s="213" t="s">
        <v>57</v>
      </c>
      <c r="O2719" s="214"/>
      <c r="P2719" s="215" t="s">
        <v>58</v>
      </c>
      <c r="Q2719" s="216"/>
      <c r="R2719" s="23"/>
      <c r="S2719" s="217" t="s">
        <v>59</v>
      </c>
      <c r="T2719" s="218"/>
      <c r="U2719" s="219" t="s">
        <v>60</v>
      </c>
      <c r="V2719" s="220"/>
      <c r="W2719" s="22"/>
      <c r="X2719" s="213" t="s">
        <v>61</v>
      </c>
      <c r="Y2719" s="214"/>
      <c r="Z2719" s="215" t="s">
        <v>62</v>
      </c>
      <c r="AA2719" s="216"/>
      <c r="AB2719" s="22"/>
      <c r="AC2719" s="217" t="s">
        <v>63</v>
      </c>
      <c r="AD2719" s="218"/>
      <c r="AE2719" s="219" t="s">
        <v>89</v>
      </c>
      <c r="AF2719" s="220"/>
      <c r="AG2719" s="22"/>
      <c r="AH2719" s="213" t="s">
        <v>64</v>
      </c>
      <c r="AI2719" s="214"/>
      <c r="AJ2719" s="215" t="s">
        <v>65</v>
      </c>
      <c r="AK2719" s="216"/>
      <c r="AL2719" s="22"/>
      <c r="AM2719" s="25" t="s">
        <v>2</v>
      </c>
      <c r="AO2719" s="132" t="s">
        <v>41</v>
      </c>
      <c r="AQ2719" s="32"/>
      <c r="AR2719" s="32"/>
      <c r="AS2719" s="32"/>
      <c r="AT2719" s="32"/>
    </row>
    <row r="2720" spans="2:46" ht="18.649999999999999" customHeight="1" thickTop="1" thickBot="1">
      <c r="B2720" s="36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9">
        <f t="shared" ref="L2720" si="12333">IF(0=(1-$J$9*$K$9*$B2720^2),10^14,$B2720*$K$9/(1-$J$9*$K$9*$B2720^2))</f>
        <v>-0.44548879095542204</v>
      </c>
      <c r="N2720" s="1">
        <f t="shared" ref="N2720" si="12334">D2720*I2720+F2720*I2723-E2720*J2720-G2720*J2723</f>
        <v>1</v>
      </c>
      <c r="O2720" s="9">
        <f t="shared" ref="O2720" si="12335">(D2720*J2720+E2720*I2720+F2720*J2723+G2720*I2723)</f>
        <v>0</v>
      </c>
      <c r="P2720" s="2">
        <f t="shared" ref="P2720" si="12336">D2720*K2720+F2720*K2723-E2720*L2720-G2720*L2723</f>
        <v>0</v>
      </c>
      <c r="Q2720" s="8">
        <f t="shared" ref="Q2720" si="12337">(D2720*L2720+E2720*K2720+F2720*L2723+G2720*K2723)</f>
        <v>-0.44548879095542204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12338">N2720*S2720+P2720*S2723-O2720*T2720-Q2720*T2723</f>
        <v>5.1912815893126609</v>
      </c>
      <c r="Y2720" s="9">
        <f t="shared" ref="Y2720" si="12339">(N2720*T2720+O2720*S2720+P2720*T2723+Q2720*S2723)</f>
        <v>0</v>
      </c>
      <c r="Z2720" s="2">
        <f t="shared" ref="Z2720" si="12340">N2720*U2720+P2720*U2723-O2720*V2720-Q2720*V2723</f>
        <v>0</v>
      </c>
      <c r="AA2720" s="8">
        <f t="shared" ref="AA2720" si="12341">(N2720*V2720+O2720*U2720+P2720*V2723+Q2720*U2723)</f>
        <v>-0.44548879095542204</v>
      </c>
      <c r="AB2720" s="22"/>
      <c r="AC2720" s="1">
        <v>1</v>
      </c>
      <c r="AD2720" s="9">
        <v>0</v>
      </c>
      <c r="AE2720" s="2">
        <v>0</v>
      </c>
      <c r="AF2720" s="9">
        <f t="shared" ref="AF2720" si="12342">$B2720*$AE$9</f>
        <v>6.3071681999999836</v>
      </c>
      <c r="AH2720" s="1">
        <f t="shared" ref="AH2720" si="12343">X2720*AC2720+Z2720*AC2723-Y2720*AD2720-AA2720*AD2723</f>
        <v>5.1912815893126609</v>
      </c>
      <c r="AI2720" s="9">
        <f t="shared" ref="AI2720" si="12344">(X2720*AD2720+Y2720*AC2720+Z2720*AD2723+AA2720*AC2723)</f>
        <v>0</v>
      </c>
      <c r="AJ2720" s="2">
        <f t="shared" ref="AJ2720" si="12345">X2720*AE2720+Z2720*AE2723-Y2720*AF2720-AA2720*AF2723</f>
        <v>0</v>
      </c>
      <c r="AK2720" s="8">
        <f t="shared" ref="AK2720" si="12346">(X2720*AF2720+Y2720*AE2720+Z2720*AF2723+AA2720*AE2723)</f>
        <v>32.296797366402764</v>
      </c>
      <c r="AM2720" s="26">
        <f t="shared" ref="AM2720" si="12347">20*LOG((2*$AH$9)/(($AH$9*AH2720+AJ2720+$AH$9*AH2723+AJ2723)^2+($AH$9*AI2720+AK2720+$AH$9*AI2723+AK2723)^2)^0.5)</f>
        <v>-40.254099376924124</v>
      </c>
      <c r="AO2720" s="133">
        <f t="shared" ref="AO2720" si="12348">((AI2720^2+AJ2720^2+AK2720^2+AL2720^2)/(AI2723^2+AJ2723^2+AK2723^2+AL2723^2))^0.5</f>
        <v>0.15884884059050394</v>
      </c>
      <c r="AP2720" s="13"/>
      <c r="AQ2720" s="32"/>
      <c r="AR2720" s="32"/>
      <c r="AS2720" s="32"/>
      <c r="AT2720" s="32"/>
    </row>
    <row r="2721" spans="2:46" ht="18.649999999999999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O2721" s="134"/>
      <c r="AP2721" s="33"/>
      <c r="AQ2721" s="32"/>
      <c r="AR2721" s="32"/>
      <c r="AS2721" s="32"/>
      <c r="AT2721" s="32"/>
    </row>
    <row r="2722" spans="2:46" ht="18.649999999999999" customHeight="1" thickBot="1">
      <c r="D2722" s="209" t="s">
        <v>66</v>
      </c>
      <c r="E2722" s="210"/>
      <c r="F2722" s="211" t="s">
        <v>67</v>
      </c>
      <c r="G2722" s="212"/>
      <c r="H2722" s="204"/>
      <c r="I2722" s="209" t="s">
        <v>68</v>
      </c>
      <c r="J2722" s="210"/>
      <c r="K2722" s="211" t="s">
        <v>69</v>
      </c>
      <c r="L2722" s="212"/>
      <c r="N2722" s="213" t="s">
        <v>70</v>
      </c>
      <c r="O2722" s="214"/>
      <c r="P2722" s="215" t="s">
        <v>71</v>
      </c>
      <c r="Q2722" s="216"/>
      <c r="S2722" s="209" t="s">
        <v>72</v>
      </c>
      <c r="T2722" s="210"/>
      <c r="U2722" s="211" t="s">
        <v>73</v>
      </c>
      <c r="V2722" s="212"/>
      <c r="W2722" s="22"/>
      <c r="X2722" s="213" t="s">
        <v>74</v>
      </c>
      <c r="Y2722" s="214"/>
      <c r="Z2722" s="215" t="s">
        <v>75</v>
      </c>
      <c r="AA2722" s="216"/>
      <c r="AB2722" s="22"/>
      <c r="AC2722" s="209" t="s">
        <v>76</v>
      </c>
      <c r="AD2722" s="210"/>
      <c r="AE2722" s="211" t="s">
        <v>77</v>
      </c>
      <c r="AF2722" s="212"/>
      <c r="AG2722" s="22"/>
      <c r="AH2722" s="213" t="s">
        <v>78</v>
      </c>
      <c r="AI2722" s="214"/>
      <c r="AJ2722" s="215" t="s">
        <v>79</v>
      </c>
      <c r="AK2722" s="216"/>
      <c r="AL2722" s="22"/>
      <c r="AM2722" s="44" t="s">
        <v>6</v>
      </c>
      <c r="AO2722" s="135" t="s">
        <v>42</v>
      </c>
      <c r="AP2722" s="33"/>
      <c r="AQ2722" s="32"/>
      <c r="AR2722" s="32"/>
      <c r="AS2722" s="32"/>
      <c r="AT2722" s="32"/>
    </row>
    <row r="2723" spans="2:46" ht="18.649999999999999" customHeight="1" thickTop="1" thickBot="1">
      <c r="D2723" s="1">
        <v>0</v>
      </c>
      <c r="E2723" s="8">
        <f t="shared" ref="E2723" si="12349">$E$9*$B2720</f>
        <v>4.4090037999999891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12350">D2723*I2720+F2723*I2723-E2723*J2720-G2723*J2723</f>
        <v>0</v>
      </c>
      <c r="O2723" s="9">
        <f t="shared" ref="O2723" si="12351">(D2723*J2720+E2723*I2720+F2723*J2723+G2723*I2723)</f>
        <v>4.4090037999999891</v>
      </c>
      <c r="P2723" s="2">
        <f t="shared" ref="P2723" si="12352">D2723*K2720+F2723*K2723-E2723*L2720-G2723*L2723</f>
        <v>2.9641617721798568</v>
      </c>
      <c r="Q2723" s="8">
        <f t="shared" ref="Q2723" si="12353">(D2723*L2720+E2723*K2720+F2723*L2723+G2723*K2723)</f>
        <v>0</v>
      </c>
      <c r="S2723" s="1">
        <v>0</v>
      </c>
      <c r="T2723" s="8">
        <f t="shared" ref="T2723" si="12354">$T$9*$B2720</f>
        <v>9.4082761999999747</v>
      </c>
      <c r="U2723" s="2">
        <v>1</v>
      </c>
      <c r="V2723" s="8">
        <v>0</v>
      </c>
      <c r="X2723" s="1">
        <f t="shared" ref="X2723" si="12355">N2723*S2720+P2723*S2723-O2723*T2720-Q2723*T2723</f>
        <v>0</v>
      </c>
      <c r="Y2723" s="9">
        <f t="shared" ref="Y2723" si="12356">(N2723*T2720+O2723*S2720+P2723*T2723+Q2723*S2723)</f>
        <v>32.296656454149485</v>
      </c>
      <c r="Z2723" s="2">
        <f t="shared" ref="Z2723" si="12357">N2723*U2720+P2723*U2723-O2723*V2720-Q2723*V2723</f>
        <v>2.9641617721798568</v>
      </c>
      <c r="AA2723" s="8">
        <f t="shared" ref="AA2723" si="12358">(N2723*V2720+O2723*U2720+P2723*V2723+Q2723*U2723)</f>
        <v>0</v>
      </c>
      <c r="AB2723" s="22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12359">X2723*AC2720+Z2723*AC2723-Y2723*AD2720-AA2723*AD2723</f>
        <v>0</v>
      </c>
      <c r="AI2723" s="9">
        <f t="shared" ref="AI2723" si="12360">(X2723*AD2720+Y2723*AC2720+Z2723*AD2723+AA2723*AC2723)</f>
        <v>32.296656454149485</v>
      </c>
      <c r="AJ2723" s="2">
        <f t="shared" ref="AJ2723" si="12361">X2723*AE2720+Z2723*AE2723-Y2723*AF2720-AA2723*AF2723</f>
        <v>-200.73628278175599</v>
      </c>
      <c r="AK2723" s="8">
        <f t="shared" ref="AK2723" si="12362">(X2723*AF2720+Y2723*AE2720+Z2723*AF2723+AA2723*AE2723)</f>
        <v>0</v>
      </c>
      <c r="AM2723" s="45">
        <f t="shared" ref="AM2723" si="12363">(180/PI())*ATAN(-1*(($AH$9*AJ2720+AL2720+$AH$9*AJ2723+AL2723)/($AH$9*AI2720+AK2720+$AH$9*AI2723+AK2723)))</f>
        <v>72.162725296002336</v>
      </c>
      <c r="AO2723" s="206">
        <f t="shared" ref="AO2723" si="12364">20*LOG(((($AH$9*AH2720+AJ2720-$AH$9*AH2723-AJ2723)^2+($AH$9*AI2720+AK2720-$AH$9*AI2723-AK2723)^2)/(($AH$9*AH2720+AJ2720+$AH$9*AH2723+AJ2723)^2+($AH$9*AI2720+AK2720+$AH$9*AI2723+AK2723)^2))^0.5)</f>
        <v>-4.0963292358907897E-4</v>
      </c>
      <c r="AP2723" s="33"/>
      <c r="AQ2723" s="32"/>
      <c r="AR2723" s="32"/>
      <c r="AS2723" s="32"/>
      <c r="AT2723" s="32"/>
    </row>
    <row r="2724" spans="2:46" ht="18.649999999999999" customHeight="1">
      <c r="AO2724" s="33"/>
      <c r="AP2724" s="33"/>
    </row>
    <row r="2725" spans="2:46" ht="18.649999999999999" customHeight="1" thickBot="1">
      <c r="D2725" s="22" t="s">
        <v>80</v>
      </c>
      <c r="E2725" s="22"/>
      <c r="F2725" s="22"/>
      <c r="G2725" s="22"/>
      <c r="H2725" s="22"/>
      <c r="I2725" s="22" t="s">
        <v>81</v>
      </c>
      <c r="J2725" s="22"/>
      <c r="K2725" s="22"/>
      <c r="L2725" s="22"/>
      <c r="M2725" s="23"/>
      <c r="N2725" s="23"/>
      <c r="O2725" s="24" t="s">
        <v>82</v>
      </c>
      <c r="P2725" s="23"/>
      <c r="Q2725" s="23"/>
      <c r="R2725" s="23"/>
      <c r="S2725" s="22"/>
      <c r="T2725" s="22" t="s">
        <v>83</v>
      </c>
      <c r="U2725" s="23"/>
      <c r="V2725" s="23"/>
      <c r="W2725" s="23"/>
      <c r="X2725" s="23"/>
      <c r="Y2725" s="24" t="s">
        <v>84</v>
      </c>
      <c r="Z2725" s="23"/>
      <c r="AA2725" s="23"/>
      <c r="AB2725" s="23"/>
      <c r="AC2725" s="24" t="s">
        <v>85</v>
      </c>
      <c r="AD2725" s="22"/>
      <c r="AE2725" s="22"/>
      <c r="AF2725" s="22"/>
      <c r="AG2725" s="22"/>
      <c r="AH2725" s="23"/>
      <c r="AI2725" s="24" t="s">
        <v>86</v>
      </c>
      <c r="AJ2725" s="23"/>
      <c r="AK2725" s="23"/>
      <c r="AL2725" s="22"/>
    </row>
    <row r="2726" spans="2:46" ht="18.649999999999999" customHeight="1" thickBot="1">
      <c r="B2726" s="11"/>
      <c r="D2726" s="217" t="s">
        <v>55</v>
      </c>
      <c r="E2726" s="218"/>
      <c r="F2726" s="219" t="s">
        <v>56</v>
      </c>
      <c r="G2726" s="220"/>
      <c r="H2726" s="204"/>
      <c r="I2726" s="217" t="s">
        <v>87</v>
      </c>
      <c r="J2726" s="218"/>
      <c r="K2726" s="219" t="s">
        <v>88</v>
      </c>
      <c r="L2726" s="220"/>
      <c r="M2726" s="23"/>
      <c r="N2726" s="213" t="s">
        <v>57</v>
      </c>
      <c r="O2726" s="214"/>
      <c r="P2726" s="215" t="s">
        <v>58</v>
      </c>
      <c r="Q2726" s="216"/>
      <c r="R2726" s="23"/>
      <c r="S2726" s="217" t="s">
        <v>59</v>
      </c>
      <c r="T2726" s="218"/>
      <c r="U2726" s="219" t="s">
        <v>60</v>
      </c>
      <c r="V2726" s="220"/>
      <c r="W2726" s="22"/>
      <c r="X2726" s="213" t="s">
        <v>61</v>
      </c>
      <c r="Y2726" s="214"/>
      <c r="Z2726" s="215" t="s">
        <v>62</v>
      </c>
      <c r="AA2726" s="216"/>
      <c r="AB2726" s="22"/>
      <c r="AC2726" s="217" t="s">
        <v>63</v>
      </c>
      <c r="AD2726" s="218"/>
      <c r="AE2726" s="219" t="s">
        <v>89</v>
      </c>
      <c r="AF2726" s="220"/>
      <c r="AG2726" s="22"/>
      <c r="AH2726" s="213" t="s">
        <v>64</v>
      </c>
      <c r="AI2726" s="214"/>
      <c r="AJ2726" s="215" t="s">
        <v>65</v>
      </c>
      <c r="AK2726" s="216"/>
      <c r="AL2726" s="22"/>
      <c r="AM2726" s="25" t="s">
        <v>2</v>
      </c>
      <c r="AO2726" s="132" t="s">
        <v>41</v>
      </c>
      <c r="AQ2726" s="32"/>
      <c r="AR2726" s="32"/>
      <c r="AS2726" s="32"/>
      <c r="AT2726" s="32"/>
    </row>
    <row r="2727" spans="2:46" ht="18.649999999999999" customHeight="1" thickTop="1" thickBot="1">
      <c r="B2727" s="36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9">
        <f t="shared" ref="L2727" si="12365">IF(0=(1-$J$9*$K$9*$B2727^2),10^14,$B2727*$K$9/(1-$J$9*$K$9*$B2727^2))</f>
        <v>-0.44421155716071464</v>
      </c>
      <c r="N2727" s="1">
        <f t="shared" ref="N2727" si="12366">D2727*I2727+F2727*I2730-E2727*J2727-G2727*J2730</f>
        <v>1</v>
      </c>
      <c r="O2727" s="9">
        <f t="shared" ref="O2727" si="12367">(D2727*J2727+E2727*I2727+F2727*J2730+G2727*I2730)</f>
        <v>0</v>
      </c>
      <c r="P2727" s="2">
        <f t="shared" ref="P2727" si="12368">D2727*K2727+F2727*K2730-E2727*L2727-G2727*L2730</f>
        <v>0</v>
      </c>
      <c r="Q2727" s="8">
        <f t="shared" ref="Q2727" si="12369">(D2727*L2727+E2727*K2727+F2727*L2730+G2727*K2730)</f>
        <v>-0.44421155716071464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12370">N2727*S2727+P2727*S2730-O2727*T2727-Q2727*T2730</f>
        <v>5.1900086328792581</v>
      </c>
      <c r="Y2727" s="9">
        <f t="shared" ref="Y2727" si="12371">(N2727*T2727+O2727*S2727+P2727*T2730+Q2727*S2730)</f>
        <v>0</v>
      </c>
      <c r="Z2727" s="2">
        <f t="shared" ref="Z2727" si="12372">N2727*U2727+P2727*U2730-O2727*V2727-Q2727*V2730</f>
        <v>0</v>
      </c>
      <c r="AA2727" s="8">
        <f t="shared" ref="AA2727" si="12373">(N2727*V2727+O2727*U2727+P2727*V2730+Q2727*U2730)</f>
        <v>-0.44421155716071464</v>
      </c>
      <c r="AB2727" s="22"/>
      <c r="AC2727" s="1">
        <v>1</v>
      </c>
      <c r="AD2727" s="9">
        <v>0</v>
      </c>
      <c r="AE2727" s="2">
        <v>0</v>
      </c>
      <c r="AF2727" s="9">
        <f t="shared" ref="AF2727" si="12374">$B2727*$AE$9</f>
        <v>6.3233819999999845</v>
      </c>
      <c r="AH2727" s="1">
        <f t="shared" ref="AH2727" si="12375">X2727*AC2727+Z2727*AC2730-Y2727*AD2727-AA2727*AD2730</f>
        <v>5.1900086328792581</v>
      </c>
      <c r="AI2727" s="9">
        <f t="shared" ref="AI2727" si="12376">(X2727*AD2727+Y2727*AC2727+Z2727*AD2730+AA2727*AC2730)</f>
        <v>0</v>
      </c>
      <c r="AJ2727" s="2">
        <f t="shared" ref="AJ2727" si="12377">X2727*AE2727+Z2727*AE2730-Y2727*AF2727-AA2727*AF2730</f>
        <v>0</v>
      </c>
      <c r="AK2727" s="8">
        <f t="shared" ref="AK2727" si="12378">(X2727*AF2727+Y2727*AE2727+Z2727*AF2730+AA2727*AE2730)</f>
        <v>32.374195611832512</v>
      </c>
      <c r="AM2727" s="26">
        <f t="shared" ref="AM2727" si="12379">20*LOG((2*$AH$9)/(($AH$9*AH2727+AJ2727+$AH$9*AH2730+AJ2730)^2+($AH$9*AI2727+AK2727+$AH$9*AI2730+AK2730)^2)^0.5)</f>
        <v>-40.296692775783882</v>
      </c>
      <c r="AO2727" s="133">
        <f t="shared" ref="AO2727" si="12380">((AI2727^2+AJ2727^2+AK2727^2+AL2727^2)/(AI2730^2+AJ2730^2+AK2730^2+AL2730^2))^0.5</f>
        <v>0.15844003061928466</v>
      </c>
      <c r="AP2727" s="13"/>
      <c r="AQ2727" s="32"/>
      <c r="AR2727" s="32"/>
      <c r="AS2727" s="32"/>
      <c r="AT2727" s="32"/>
    </row>
    <row r="2728" spans="2:46" ht="18.649999999999999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O2728" s="134"/>
      <c r="AP2728" s="33"/>
      <c r="AQ2728" s="32"/>
      <c r="AR2728" s="32"/>
      <c r="AS2728" s="32"/>
      <c r="AT2728" s="32"/>
    </row>
    <row r="2729" spans="2:46" ht="18.649999999999999" customHeight="1" thickBot="1">
      <c r="D2729" s="209" t="s">
        <v>66</v>
      </c>
      <c r="E2729" s="210"/>
      <c r="F2729" s="211" t="s">
        <v>67</v>
      </c>
      <c r="G2729" s="212"/>
      <c r="H2729" s="204"/>
      <c r="I2729" s="209" t="s">
        <v>68</v>
      </c>
      <c r="J2729" s="210"/>
      <c r="K2729" s="211" t="s">
        <v>69</v>
      </c>
      <c r="L2729" s="212"/>
      <c r="N2729" s="213" t="s">
        <v>70</v>
      </c>
      <c r="O2729" s="214"/>
      <c r="P2729" s="215" t="s">
        <v>71</v>
      </c>
      <c r="Q2729" s="216"/>
      <c r="S2729" s="209" t="s">
        <v>72</v>
      </c>
      <c r="T2729" s="210"/>
      <c r="U2729" s="211" t="s">
        <v>73</v>
      </c>
      <c r="V2729" s="212"/>
      <c r="W2729" s="22"/>
      <c r="X2729" s="213" t="s">
        <v>74</v>
      </c>
      <c r="Y2729" s="214"/>
      <c r="Z2729" s="215" t="s">
        <v>75</v>
      </c>
      <c r="AA2729" s="216"/>
      <c r="AB2729" s="22"/>
      <c r="AC2729" s="209" t="s">
        <v>76</v>
      </c>
      <c r="AD2729" s="210"/>
      <c r="AE2729" s="211" t="s">
        <v>77</v>
      </c>
      <c r="AF2729" s="212"/>
      <c r="AG2729" s="22"/>
      <c r="AH2729" s="213" t="s">
        <v>78</v>
      </c>
      <c r="AI2729" s="214"/>
      <c r="AJ2729" s="215" t="s">
        <v>79</v>
      </c>
      <c r="AK2729" s="216"/>
      <c r="AL2729" s="22"/>
      <c r="AM2729" s="44" t="s">
        <v>6</v>
      </c>
      <c r="AO2729" s="135" t="s">
        <v>42</v>
      </c>
      <c r="AP2729" s="33"/>
      <c r="AQ2729" s="32"/>
      <c r="AR2729" s="32"/>
      <c r="AS2729" s="32"/>
      <c r="AT2729" s="32"/>
    </row>
    <row r="2730" spans="2:46" ht="18.649999999999999" customHeight="1" thickTop="1" thickBot="1">
      <c r="D2730" s="1">
        <v>0</v>
      </c>
      <c r="E2730" s="8">
        <f t="shared" ref="E2730" si="12381">$E$9*$B2727</f>
        <v>4.4203379999999894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12382">D2730*I2727+F2730*I2730-E2730*J2727-G2730*J2730</f>
        <v>0</v>
      </c>
      <c r="O2730" s="9">
        <f t="shared" ref="O2730" si="12383">(D2730*J2727+E2730*I2727+F2730*J2730+G2730*I2730)</f>
        <v>4.4203379999999894</v>
      </c>
      <c r="P2730" s="2">
        <f t="shared" ref="P2730" si="12384">D2730*K2727+F2730*K2730-E2730*L2727-G2730*L2730</f>
        <v>2.9635652261566743</v>
      </c>
      <c r="Q2730" s="8">
        <f t="shared" ref="Q2730" si="12385">(D2730*L2727+E2730*K2727+F2730*L2730+G2730*K2730)</f>
        <v>0</v>
      </c>
      <c r="S2730" s="1">
        <v>0</v>
      </c>
      <c r="T2730" s="8">
        <f t="shared" ref="T2730" si="12386">$T$9*$B2727</f>
        <v>9.4324619999999761</v>
      </c>
      <c r="U2730" s="2">
        <v>1</v>
      </c>
      <c r="V2730" s="8">
        <v>0</v>
      </c>
      <c r="X2730" s="1">
        <f t="shared" ref="X2730" si="12387">N2730*S2727+P2730*S2730-O2730*T2727-Q2730*T2730</f>
        <v>0</v>
      </c>
      <c r="Y2730" s="9">
        <f t="shared" ref="Y2730" si="12388">(N2730*T2727+O2730*S2727+P2730*T2730+Q2730*S2730)</f>
        <v>32.374054380244154</v>
      </c>
      <c r="Z2730" s="2">
        <f t="shared" ref="Z2730" si="12389">N2730*U2727+P2730*U2730-O2730*V2727-Q2730*V2730</f>
        <v>2.9635652261566743</v>
      </c>
      <c r="AA2730" s="8">
        <f t="shared" ref="AA2730" si="12390">(N2730*V2727+O2730*U2727+P2730*V2730+Q2730*U2730)</f>
        <v>0</v>
      </c>
      <c r="AB2730" s="22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12391">X2730*AC2727+Z2730*AC2730-Y2730*AD2727-AA2730*AD2730</f>
        <v>0</v>
      </c>
      <c r="AI2730" s="9">
        <f t="shared" ref="AI2730" si="12392">(X2730*AD2727+Y2730*AC2727+Z2730*AD2730+AA2730*AC2730)</f>
        <v>32.374054380244154</v>
      </c>
      <c r="AJ2730" s="2">
        <f t="shared" ref="AJ2730" si="12393">X2730*AE2727+Z2730*AE2730-Y2730*AF2727-AA2730*AF2730</f>
        <v>-201.74994750889985</v>
      </c>
      <c r="AK2730" s="8">
        <f t="shared" ref="AK2730" si="12394">(X2730*AF2727+Y2730*AE2727+Z2730*AF2730+AA2730*AE2730)</f>
        <v>0</v>
      </c>
      <c r="AM2730" s="45">
        <f t="shared" ref="AM2730" si="12395">(180/PI())*ATAN(-1*(($AH$9*AJ2727+AL2727+$AH$9*AJ2730+AL2730)/($AH$9*AI2727+AK2727+$AH$9*AI2730+AK2730)))</f>
        <v>72.206841299974386</v>
      </c>
      <c r="AO2730" s="206">
        <f t="shared" ref="AO2730" si="12396">20*LOG(((($AH$9*AH2727+AJ2727-$AH$9*AH2730-AJ2730)^2+($AH$9*AI2727+AK2727-$AH$9*AI2730-AK2730)^2)/(($AH$9*AH2727+AJ2727+$AH$9*AH2730+AJ2730)^2+($AH$9*AI2727+AK2727+$AH$9*AI2730+AK2730)^2))^0.5)</f>
        <v>-4.0563490146225975E-4</v>
      </c>
      <c r="AP2730" s="33"/>
      <c r="AQ2730" s="32"/>
      <c r="AR2730" s="32"/>
      <c r="AS2730" s="32"/>
      <c r="AT2730" s="32"/>
    </row>
    <row r="2731" spans="2:46" ht="18.649999999999999" customHeight="1">
      <c r="AO2731" s="33"/>
      <c r="AP2731" s="33"/>
    </row>
    <row r="2732" spans="2:46" ht="18.649999999999999" customHeight="1" thickBot="1">
      <c r="D2732" s="22" t="s">
        <v>80</v>
      </c>
      <c r="E2732" s="22"/>
      <c r="F2732" s="22"/>
      <c r="G2732" s="22"/>
      <c r="H2732" s="22"/>
      <c r="I2732" s="22" t="s">
        <v>81</v>
      </c>
      <c r="J2732" s="22"/>
      <c r="K2732" s="22"/>
      <c r="L2732" s="22"/>
      <c r="M2732" s="23"/>
      <c r="N2732" s="23"/>
      <c r="O2732" s="24" t="s">
        <v>82</v>
      </c>
      <c r="P2732" s="23"/>
      <c r="Q2732" s="23"/>
      <c r="R2732" s="23"/>
      <c r="S2732" s="22"/>
      <c r="T2732" s="22" t="s">
        <v>83</v>
      </c>
      <c r="U2732" s="23"/>
      <c r="V2732" s="23"/>
      <c r="W2732" s="23"/>
      <c r="X2732" s="23"/>
      <c r="Y2732" s="24" t="s">
        <v>84</v>
      </c>
      <c r="Z2732" s="23"/>
      <c r="AA2732" s="23"/>
      <c r="AB2732" s="23"/>
      <c r="AC2732" s="24" t="s">
        <v>85</v>
      </c>
      <c r="AD2732" s="22"/>
      <c r="AE2732" s="22"/>
      <c r="AF2732" s="22"/>
      <c r="AG2732" s="22"/>
      <c r="AH2732" s="23"/>
      <c r="AI2732" s="24" t="s">
        <v>86</v>
      </c>
      <c r="AJ2732" s="23"/>
      <c r="AK2732" s="23"/>
      <c r="AL2732" s="22"/>
    </row>
    <row r="2733" spans="2:46" ht="18.649999999999999" customHeight="1" thickBot="1">
      <c r="B2733" s="11"/>
      <c r="D2733" s="217" t="s">
        <v>55</v>
      </c>
      <c r="E2733" s="218"/>
      <c r="F2733" s="219" t="s">
        <v>56</v>
      </c>
      <c r="G2733" s="220"/>
      <c r="H2733" s="204"/>
      <c r="I2733" s="217" t="s">
        <v>87</v>
      </c>
      <c r="J2733" s="218"/>
      <c r="K2733" s="219" t="s">
        <v>88</v>
      </c>
      <c r="L2733" s="220"/>
      <c r="M2733" s="23"/>
      <c r="N2733" s="213" t="s">
        <v>57</v>
      </c>
      <c r="O2733" s="214"/>
      <c r="P2733" s="215" t="s">
        <v>58</v>
      </c>
      <c r="Q2733" s="216"/>
      <c r="R2733" s="23"/>
      <c r="S2733" s="217" t="s">
        <v>59</v>
      </c>
      <c r="T2733" s="218"/>
      <c r="U2733" s="219" t="s">
        <v>60</v>
      </c>
      <c r="V2733" s="220"/>
      <c r="W2733" s="22"/>
      <c r="X2733" s="213" t="s">
        <v>61</v>
      </c>
      <c r="Y2733" s="214"/>
      <c r="Z2733" s="215" t="s">
        <v>62</v>
      </c>
      <c r="AA2733" s="216"/>
      <c r="AB2733" s="22"/>
      <c r="AC2733" s="217" t="s">
        <v>63</v>
      </c>
      <c r="AD2733" s="218"/>
      <c r="AE2733" s="219" t="s">
        <v>89</v>
      </c>
      <c r="AF2733" s="220"/>
      <c r="AG2733" s="22"/>
      <c r="AH2733" s="213" t="s">
        <v>64</v>
      </c>
      <c r="AI2733" s="214"/>
      <c r="AJ2733" s="215" t="s">
        <v>65</v>
      </c>
      <c r="AK2733" s="216"/>
      <c r="AL2733" s="22"/>
      <c r="AM2733" s="25" t="s">
        <v>2</v>
      </c>
      <c r="AO2733" s="132" t="s">
        <v>41</v>
      </c>
      <c r="AQ2733" s="32"/>
      <c r="AR2733" s="32"/>
      <c r="AS2733" s="32"/>
      <c r="AT2733" s="32"/>
    </row>
    <row r="2734" spans="2:46" ht="18.649999999999999" customHeight="1" thickTop="1" thickBot="1">
      <c r="B2734" s="36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9">
        <f t="shared" ref="L2734" si="12397">IF(0=(1-$J$9*$K$9*$B2734^2),10^14,$B2734*$K$9/(1-$J$9*$K$9*$B2734^2))</f>
        <v>-0.44294196882508702</v>
      </c>
      <c r="N2734" s="1">
        <f t="shared" ref="N2734" si="12398">D2734*I2734+F2734*I2737-E2734*J2734-G2734*J2737</f>
        <v>1</v>
      </c>
      <c r="O2734" s="9">
        <f t="shared" ref="O2734" si="12399">(D2734*J2734+E2734*I2734+F2734*J2737+G2734*I2737)</f>
        <v>0</v>
      </c>
      <c r="P2734" s="2">
        <f t="shared" ref="P2734" si="12400">D2734*K2734+F2734*K2737-E2734*L2734-G2734*L2737</f>
        <v>0</v>
      </c>
      <c r="Q2734" s="8">
        <f t="shared" ref="Q2734" si="12401">(D2734*L2734+E2734*K2734+F2734*L2737+G2734*K2737)</f>
        <v>-0.44294196882508702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12402">N2734*S2734+P2734*S2737-O2734*T2734-Q2734*T2737</f>
        <v>5.1887461950174174</v>
      </c>
      <c r="Y2734" s="9">
        <f t="shared" ref="Y2734" si="12403">(N2734*T2734+O2734*S2734+P2734*T2737+Q2734*S2737)</f>
        <v>0</v>
      </c>
      <c r="Z2734" s="2">
        <f t="shared" ref="Z2734" si="12404">N2734*U2734+P2734*U2737-O2734*V2734-Q2734*V2737</f>
        <v>0</v>
      </c>
      <c r="AA2734" s="8">
        <f t="shared" ref="AA2734" si="12405">(N2734*V2734+O2734*U2734+P2734*V2737+Q2734*U2737)</f>
        <v>-0.44294196882508702</v>
      </c>
      <c r="AB2734" s="22"/>
      <c r="AC2734" s="1">
        <v>1</v>
      </c>
      <c r="AD2734" s="9">
        <v>0</v>
      </c>
      <c r="AE2734" s="2">
        <v>0</v>
      </c>
      <c r="AF2734" s="9">
        <f t="shared" ref="AF2734" si="12406">$B2734*$AE$9</f>
        <v>6.3395957999999837</v>
      </c>
      <c r="AH2734" s="1">
        <f t="shared" ref="AH2734" si="12407">X2734*AC2734+Z2734*AC2737-Y2734*AD2734-AA2734*AD2737</f>
        <v>5.1887461950174174</v>
      </c>
      <c r="AI2734" s="9">
        <f t="shared" ref="AI2734" si="12408">(X2734*AD2734+Y2734*AC2734+Z2734*AD2737+AA2734*AC2737)</f>
        <v>0</v>
      </c>
      <c r="AJ2734" s="2">
        <f t="shared" ref="AJ2734" si="12409">X2734*AE2734+Z2734*AE2737-Y2734*AF2734-AA2734*AF2737</f>
        <v>0</v>
      </c>
      <c r="AK2734" s="8">
        <f t="shared" ref="AK2734" si="12410">(X2734*AF2734+Y2734*AE2734+Z2734*AF2737+AA2734*AE2737)</f>
        <v>32.451611616373228</v>
      </c>
      <c r="AM2734" s="26">
        <f t="shared" ref="AM2734" si="12411">20*LOG((2*$AH$9)/(($AH$9*AH2734+AJ2734+$AH$9*AH2737+AJ2737)^2+($AH$9*AI2734+AK2734+$AH$9*AI2737+AK2737)^2)^0.5)</f>
        <v>-40.339188102864689</v>
      </c>
      <c r="AO2734" s="133">
        <f t="shared" ref="AO2734" si="12412">((AI2734^2+AJ2734^2+AK2734^2+AL2734^2)/(AI2737^2+AJ2737^2+AK2737^2+AL2737^2))^0.5</f>
        <v>0.15803332306357867</v>
      </c>
      <c r="AP2734" s="13"/>
      <c r="AQ2734" s="32"/>
      <c r="AR2734" s="32"/>
      <c r="AS2734" s="32"/>
      <c r="AT2734" s="32"/>
    </row>
    <row r="2735" spans="2:46" ht="18.649999999999999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O2735" s="134"/>
      <c r="AP2735" s="33"/>
      <c r="AQ2735" s="32"/>
      <c r="AR2735" s="32"/>
      <c r="AS2735" s="32"/>
      <c r="AT2735" s="32"/>
    </row>
    <row r="2736" spans="2:46" ht="18.649999999999999" customHeight="1" thickBot="1">
      <c r="D2736" s="209" t="s">
        <v>66</v>
      </c>
      <c r="E2736" s="210"/>
      <c r="F2736" s="211" t="s">
        <v>67</v>
      </c>
      <c r="G2736" s="212"/>
      <c r="H2736" s="204"/>
      <c r="I2736" s="209" t="s">
        <v>68</v>
      </c>
      <c r="J2736" s="210"/>
      <c r="K2736" s="211" t="s">
        <v>69</v>
      </c>
      <c r="L2736" s="212"/>
      <c r="N2736" s="213" t="s">
        <v>70</v>
      </c>
      <c r="O2736" s="214"/>
      <c r="P2736" s="215" t="s">
        <v>71</v>
      </c>
      <c r="Q2736" s="216"/>
      <c r="S2736" s="209" t="s">
        <v>72</v>
      </c>
      <c r="T2736" s="210"/>
      <c r="U2736" s="211" t="s">
        <v>73</v>
      </c>
      <c r="V2736" s="212"/>
      <c r="W2736" s="22"/>
      <c r="X2736" s="213" t="s">
        <v>74</v>
      </c>
      <c r="Y2736" s="214"/>
      <c r="Z2736" s="215" t="s">
        <v>75</v>
      </c>
      <c r="AA2736" s="216"/>
      <c r="AB2736" s="22"/>
      <c r="AC2736" s="209" t="s">
        <v>76</v>
      </c>
      <c r="AD2736" s="210"/>
      <c r="AE2736" s="211" t="s">
        <v>77</v>
      </c>
      <c r="AF2736" s="212"/>
      <c r="AG2736" s="22"/>
      <c r="AH2736" s="213" t="s">
        <v>78</v>
      </c>
      <c r="AI2736" s="214"/>
      <c r="AJ2736" s="215" t="s">
        <v>79</v>
      </c>
      <c r="AK2736" s="216"/>
      <c r="AL2736" s="22"/>
      <c r="AM2736" s="44" t="s">
        <v>6</v>
      </c>
      <c r="AO2736" s="135" t="s">
        <v>42</v>
      </c>
      <c r="AP2736" s="33"/>
      <c r="AQ2736" s="32"/>
      <c r="AR2736" s="32"/>
      <c r="AS2736" s="32"/>
      <c r="AT2736" s="32"/>
    </row>
    <row r="2737" spans="2:46" ht="18.649999999999999" customHeight="1" thickTop="1" thickBot="1">
      <c r="D2737" s="1">
        <v>0</v>
      </c>
      <c r="E2737" s="8">
        <f t="shared" ref="E2737" si="12413">$E$9*$B2734</f>
        <v>4.4316721999999888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12414">D2737*I2734+F2737*I2737-E2737*J2734-G2737*J2737</f>
        <v>0</v>
      </c>
      <c r="O2737" s="9">
        <f t="shared" ref="O2737" si="12415">(D2737*J2734+E2737*I2734+F2737*J2737+G2737*I2737)</f>
        <v>4.4316721999999888</v>
      </c>
      <c r="P2737" s="2">
        <f t="shared" ref="P2737" si="12416">D2737*K2734+F2737*K2737-E2737*L2734-G2737*L2737</f>
        <v>2.9629736094553998</v>
      </c>
      <c r="Q2737" s="8">
        <f t="shared" ref="Q2737" si="12417">(D2737*L2734+E2737*K2734+F2737*L2737+G2737*K2737)</f>
        <v>0</v>
      </c>
      <c r="S2737" s="1">
        <v>0</v>
      </c>
      <c r="T2737" s="8">
        <f t="shared" ref="T2737" si="12418">$T$9*$B2734</f>
        <v>9.4566477999999758</v>
      </c>
      <c r="U2737" s="2">
        <v>1</v>
      </c>
      <c r="V2737" s="8">
        <v>0</v>
      </c>
      <c r="X2737" s="1">
        <f t="shared" ref="X2737" si="12419">N2737*S2734+P2737*S2737-O2737*T2734-Q2737*T2737</f>
        <v>0</v>
      </c>
      <c r="Y2737" s="9">
        <f t="shared" ref="Y2737" si="12420">(N2737*T2734+O2737*S2734+P2737*T2737+Q2737*S2737)</f>
        <v>32.451470065314382</v>
      </c>
      <c r="Z2737" s="2">
        <f t="shared" ref="Z2737" si="12421">N2737*U2734+P2737*U2737-O2737*V2734-Q2737*V2737</f>
        <v>2.9629736094553998</v>
      </c>
      <c r="AA2737" s="8">
        <f t="shared" ref="AA2737" si="12422">(N2737*V2734+O2737*U2734+P2737*V2737+Q2737*U2737)</f>
        <v>0</v>
      </c>
      <c r="AB2737" s="22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12423">X2737*AC2734+Z2737*AC2737-Y2737*AD2734-AA2737*AD2737</f>
        <v>0</v>
      </c>
      <c r="AI2737" s="9">
        <f t="shared" ref="AI2737" si="12424">(X2737*AD2734+Y2737*AC2734+Z2737*AD2737+AA2737*AC2737)</f>
        <v>32.451470065314382</v>
      </c>
      <c r="AJ2737" s="2">
        <f t="shared" ref="AJ2737" si="12425">X2737*AE2734+Z2737*AE2737-Y2737*AF2734-AA2737*AF2737</f>
        <v>-202.76622972043685</v>
      </c>
      <c r="AK2737" s="8">
        <f t="shared" ref="AK2737" si="12426">(X2737*AF2734+Y2737*AE2734+Z2737*AF2737+AA2737*AE2737)</f>
        <v>0</v>
      </c>
      <c r="AM2737" s="45">
        <f t="shared" ref="AM2737" si="12427">(180/PI())*ATAN(-1*(($AH$9*AJ2734+AL2734+$AH$9*AJ2737+AL2737)/($AH$9*AI2734+AK2734+$AH$9*AI2737+AK2737)))</f>
        <v>72.250743340303885</v>
      </c>
      <c r="AO2737" s="206">
        <f t="shared" ref="AO2737" si="12428">20*LOG(((($AH$9*AH2734+AJ2734-$AH$9*AH2737-AJ2737)^2+($AH$9*AI2734+AK2734-$AH$9*AI2737-AK2737)^2)/(($AH$9*AH2734+AJ2734+$AH$9*AH2737+AJ2737)^2+($AH$9*AI2734+AK2734+$AH$9*AI2737+AK2737)^2))^0.5)</f>
        <v>-4.0168497299273686E-4</v>
      </c>
      <c r="AP2737" s="33"/>
      <c r="AQ2737" s="32"/>
      <c r="AR2737" s="32"/>
      <c r="AS2737" s="32"/>
      <c r="AT2737" s="32"/>
    </row>
    <row r="2738" spans="2:46" ht="18.649999999999999" customHeight="1">
      <c r="AO2738" s="33"/>
      <c r="AP2738" s="33"/>
    </row>
    <row r="2739" spans="2:46" ht="18.649999999999999" customHeight="1" thickBot="1">
      <c r="D2739" s="22" t="s">
        <v>80</v>
      </c>
      <c r="E2739" s="22"/>
      <c r="F2739" s="22"/>
      <c r="G2739" s="22"/>
      <c r="H2739" s="22"/>
      <c r="I2739" s="22" t="s">
        <v>81</v>
      </c>
      <c r="J2739" s="22"/>
      <c r="K2739" s="22"/>
      <c r="L2739" s="22"/>
      <c r="M2739" s="23"/>
      <c r="N2739" s="23"/>
      <c r="O2739" s="24" t="s">
        <v>82</v>
      </c>
      <c r="P2739" s="23"/>
      <c r="Q2739" s="23"/>
      <c r="R2739" s="23"/>
      <c r="S2739" s="22"/>
      <c r="T2739" s="22" t="s">
        <v>83</v>
      </c>
      <c r="U2739" s="23"/>
      <c r="V2739" s="23"/>
      <c r="W2739" s="23"/>
      <c r="X2739" s="23"/>
      <c r="Y2739" s="24" t="s">
        <v>84</v>
      </c>
      <c r="Z2739" s="23"/>
      <c r="AA2739" s="23"/>
      <c r="AB2739" s="23"/>
      <c r="AC2739" s="24" t="s">
        <v>85</v>
      </c>
      <c r="AD2739" s="22"/>
      <c r="AE2739" s="22"/>
      <c r="AF2739" s="22"/>
      <c r="AG2739" s="22"/>
      <c r="AH2739" s="23"/>
      <c r="AI2739" s="24" t="s">
        <v>86</v>
      </c>
      <c r="AJ2739" s="23"/>
      <c r="AK2739" s="23"/>
      <c r="AL2739" s="22"/>
    </row>
    <row r="2740" spans="2:46" ht="18.649999999999999" customHeight="1" thickBot="1">
      <c r="B2740" s="11"/>
      <c r="D2740" s="217" t="s">
        <v>55</v>
      </c>
      <c r="E2740" s="218"/>
      <c r="F2740" s="219" t="s">
        <v>56</v>
      </c>
      <c r="G2740" s="220"/>
      <c r="H2740" s="204"/>
      <c r="I2740" s="217" t="s">
        <v>87</v>
      </c>
      <c r="J2740" s="218"/>
      <c r="K2740" s="219" t="s">
        <v>88</v>
      </c>
      <c r="L2740" s="220"/>
      <c r="M2740" s="23"/>
      <c r="N2740" s="213" t="s">
        <v>57</v>
      </c>
      <c r="O2740" s="214"/>
      <c r="P2740" s="215" t="s">
        <v>58</v>
      </c>
      <c r="Q2740" s="216"/>
      <c r="R2740" s="23"/>
      <c r="S2740" s="217" t="s">
        <v>59</v>
      </c>
      <c r="T2740" s="218"/>
      <c r="U2740" s="219" t="s">
        <v>60</v>
      </c>
      <c r="V2740" s="220"/>
      <c r="W2740" s="22"/>
      <c r="X2740" s="213" t="s">
        <v>61</v>
      </c>
      <c r="Y2740" s="214"/>
      <c r="Z2740" s="215" t="s">
        <v>62</v>
      </c>
      <c r="AA2740" s="216"/>
      <c r="AB2740" s="22"/>
      <c r="AC2740" s="217" t="s">
        <v>63</v>
      </c>
      <c r="AD2740" s="218"/>
      <c r="AE2740" s="219" t="s">
        <v>89</v>
      </c>
      <c r="AF2740" s="220"/>
      <c r="AG2740" s="22"/>
      <c r="AH2740" s="213" t="s">
        <v>64</v>
      </c>
      <c r="AI2740" s="214"/>
      <c r="AJ2740" s="215" t="s">
        <v>65</v>
      </c>
      <c r="AK2740" s="216"/>
      <c r="AL2740" s="22"/>
      <c r="AM2740" s="25" t="s">
        <v>2</v>
      </c>
      <c r="AO2740" s="132" t="s">
        <v>41</v>
      </c>
      <c r="AQ2740" s="32"/>
      <c r="AR2740" s="32"/>
      <c r="AS2740" s="32"/>
      <c r="AT2740" s="32"/>
    </row>
    <row r="2741" spans="2:46" ht="18.649999999999999" customHeight="1" thickTop="1" thickBot="1">
      <c r="B2741" s="36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9">
        <f t="shared" ref="L2741" si="12429">IF(0=(1-$J$9*$K$9*$B2741^2),10^14,$B2741*$K$9/(1-$J$9*$K$9*$B2741^2))</f>
        <v>-0.44167995503631807</v>
      </c>
      <c r="N2741" s="1">
        <f t="shared" ref="N2741" si="12430">D2741*I2741+F2741*I2744-E2741*J2741-G2741*J2744</f>
        <v>1</v>
      </c>
      <c r="O2741" s="9">
        <f t="shared" ref="O2741" si="12431">(D2741*J2741+E2741*I2741+F2741*J2744+G2741*I2744)</f>
        <v>0</v>
      </c>
      <c r="P2741" s="2">
        <f t="shared" ref="P2741" si="12432">D2741*K2741+F2741*K2744-E2741*L2741-G2741*L2744</f>
        <v>0</v>
      </c>
      <c r="Q2741" s="8">
        <f t="shared" ref="Q2741" si="12433">(D2741*L2741+E2741*K2741+F2741*L2744+G2741*K2744)</f>
        <v>-0.44167995503631807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12434">N2741*S2741+P2741*S2744-O2741*T2741-Q2741*T2744</f>
        <v>5.1874941581548031</v>
      </c>
      <c r="Y2741" s="9">
        <f t="shared" ref="Y2741" si="12435">(N2741*T2741+O2741*S2741+P2741*T2744+Q2741*S2744)</f>
        <v>0</v>
      </c>
      <c r="Z2741" s="2">
        <f t="shared" ref="Z2741" si="12436">N2741*U2741+P2741*U2744-O2741*V2741-Q2741*V2744</f>
        <v>0</v>
      </c>
      <c r="AA2741" s="8">
        <f t="shared" ref="AA2741" si="12437">(N2741*V2741+O2741*U2741+P2741*V2744+Q2741*U2744)</f>
        <v>-0.44167995503631807</v>
      </c>
      <c r="AB2741" s="22"/>
      <c r="AC2741" s="1">
        <v>1</v>
      </c>
      <c r="AD2741" s="9">
        <v>0</v>
      </c>
      <c r="AE2741" s="2">
        <v>0</v>
      </c>
      <c r="AF2741" s="9">
        <f t="shared" ref="AF2741" si="12438">$B2741*$AE$9</f>
        <v>6.3558095999999846</v>
      </c>
      <c r="AH2741" s="1">
        <f t="shared" ref="AH2741" si="12439">X2741*AC2741+Z2741*AC2744-Y2741*AD2741-AA2741*AD2744</f>
        <v>5.1874941581548031</v>
      </c>
      <c r="AI2741" s="9">
        <f t="shared" ref="AI2741" si="12440">(X2741*AD2741+Y2741*AC2741+Z2741*AD2744+AA2741*AC2744)</f>
        <v>0</v>
      </c>
      <c r="AJ2741" s="2">
        <f t="shared" ref="AJ2741" si="12441">X2741*AE2741+Z2741*AE2744-Y2741*AF2741-AA2741*AF2744</f>
        <v>0</v>
      </c>
      <c r="AK2741" s="8">
        <f t="shared" ref="AK2741" si="12442">(X2741*AF2741+Y2741*AE2741+Z2741*AF2744+AA2741*AE2744)</f>
        <v>32.529045215307818</v>
      </c>
      <c r="AM2741" s="26">
        <f t="shared" ref="AM2741" si="12443">20*LOG((2*$AH$9)/(($AH$9*AH2741+AJ2741+$AH$9*AH2744+AJ2744)^2+($AH$9*AI2741+AK2741+$AH$9*AI2744+AK2744)^2)^0.5)</f>
        <v>-40.381585767009611</v>
      </c>
      <c r="AO2741" s="133">
        <f t="shared" ref="AO2741" si="12444">((AI2741^2+AJ2741^2+AK2741^2+AL2741^2)/(AI2744^2+AJ2744^2+AK2744^2+AL2744^2))^0.5</f>
        <v>0.15762870172075238</v>
      </c>
      <c r="AP2741" s="13"/>
      <c r="AQ2741" s="32"/>
      <c r="AR2741" s="32"/>
      <c r="AS2741" s="32"/>
      <c r="AT2741" s="32"/>
    </row>
    <row r="2742" spans="2:46" ht="18.649999999999999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O2742" s="134"/>
      <c r="AP2742" s="33"/>
      <c r="AQ2742" s="32"/>
      <c r="AR2742" s="32"/>
      <c r="AS2742" s="32"/>
      <c r="AT2742" s="32"/>
    </row>
    <row r="2743" spans="2:46" ht="18.649999999999999" customHeight="1" thickBot="1">
      <c r="D2743" s="209" t="s">
        <v>66</v>
      </c>
      <c r="E2743" s="210"/>
      <c r="F2743" s="211" t="s">
        <v>67</v>
      </c>
      <c r="G2743" s="212"/>
      <c r="H2743" s="204"/>
      <c r="I2743" s="209" t="s">
        <v>68</v>
      </c>
      <c r="J2743" s="210"/>
      <c r="K2743" s="211" t="s">
        <v>69</v>
      </c>
      <c r="L2743" s="212"/>
      <c r="N2743" s="213" t="s">
        <v>70</v>
      </c>
      <c r="O2743" s="214"/>
      <c r="P2743" s="215" t="s">
        <v>71</v>
      </c>
      <c r="Q2743" s="216"/>
      <c r="S2743" s="209" t="s">
        <v>72</v>
      </c>
      <c r="T2743" s="210"/>
      <c r="U2743" s="211" t="s">
        <v>73</v>
      </c>
      <c r="V2743" s="212"/>
      <c r="W2743" s="22"/>
      <c r="X2743" s="213" t="s">
        <v>74</v>
      </c>
      <c r="Y2743" s="214"/>
      <c r="Z2743" s="215" t="s">
        <v>75</v>
      </c>
      <c r="AA2743" s="216"/>
      <c r="AB2743" s="22"/>
      <c r="AC2743" s="209" t="s">
        <v>76</v>
      </c>
      <c r="AD2743" s="210"/>
      <c r="AE2743" s="211" t="s">
        <v>77</v>
      </c>
      <c r="AF2743" s="212"/>
      <c r="AG2743" s="22"/>
      <c r="AH2743" s="213" t="s">
        <v>78</v>
      </c>
      <c r="AI2743" s="214"/>
      <c r="AJ2743" s="215" t="s">
        <v>79</v>
      </c>
      <c r="AK2743" s="216"/>
      <c r="AL2743" s="22"/>
      <c r="AM2743" s="44" t="s">
        <v>6</v>
      </c>
      <c r="AO2743" s="135" t="s">
        <v>42</v>
      </c>
      <c r="AP2743" s="33"/>
      <c r="AQ2743" s="32"/>
      <c r="AR2743" s="32"/>
      <c r="AS2743" s="32"/>
      <c r="AT2743" s="32"/>
    </row>
    <row r="2744" spans="2:46" ht="18.649999999999999" customHeight="1" thickTop="1" thickBot="1">
      <c r="D2744" s="1">
        <v>0</v>
      </c>
      <c r="E2744" s="8">
        <f t="shared" ref="E2744" si="12445">$E$9*$B2741</f>
        <v>4.4430063999999891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12446">D2744*I2741+F2744*I2744-E2744*J2741-G2744*J2744</f>
        <v>0</v>
      </c>
      <c r="O2744" s="9">
        <f t="shared" ref="O2744" si="12447">(D2744*J2741+E2744*I2741+F2744*J2744+G2744*I2744)</f>
        <v>4.4430063999999891</v>
      </c>
      <c r="P2744" s="2">
        <f t="shared" ref="P2744" si="12448">D2744*K2741+F2744*K2744-E2744*L2741-G2744*L2744</f>
        <v>2.9623868669780684</v>
      </c>
      <c r="Q2744" s="8">
        <f t="shared" ref="Q2744" si="12449">(D2744*L2741+E2744*K2741+F2744*L2744+G2744*K2744)</f>
        <v>0</v>
      </c>
      <c r="S2744" s="1">
        <v>0</v>
      </c>
      <c r="T2744" s="8">
        <f t="shared" ref="T2744" si="12450">$T$9*$B2741</f>
        <v>9.4808335999999755</v>
      </c>
      <c r="U2744" s="2">
        <v>1</v>
      </c>
      <c r="V2744" s="8">
        <v>0</v>
      </c>
      <c r="X2744" s="1">
        <f t="shared" ref="X2744" si="12451">N2744*S2741+P2744*S2744-O2744*T2741-Q2744*T2744</f>
        <v>0</v>
      </c>
      <c r="Y2744" s="9">
        <f t="shared" ref="Y2744" si="12452">(N2744*T2741+O2744*S2741+P2744*T2744+Q2744*S2744)</f>
        <v>32.52890334464432</v>
      </c>
      <c r="Z2744" s="2">
        <f t="shared" ref="Z2744" si="12453">N2744*U2741+P2744*U2744-O2744*V2741-Q2744*V2744</f>
        <v>2.9623868669780684</v>
      </c>
      <c r="AA2744" s="8">
        <f t="shared" ref="AA2744" si="12454">(N2744*V2741+O2744*U2741+P2744*V2744+Q2744*U2744)</f>
        <v>0</v>
      </c>
      <c r="AB2744" s="22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12455">X2744*AC2741+Z2744*AC2744-Y2744*AD2741-AA2744*AD2744</f>
        <v>0</v>
      </c>
      <c r="AI2744" s="9">
        <f t="shared" ref="AI2744" si="12456">(X2744*AD2741+Y2744*AC2741+Z2744*AD2744+AA2744*AC2744)</f>
        <v>32.52890334464432</v>
      </c>
      <c r="AJ2744" s="2">
        <f t="shared" ref="AJ2744" si="12457">X2744*AE2741+Z2744*AE2744-Y2744*AF2741-AA2744*AF2744</f>
        <v>-203.7851292883839</v>
      </c>
      <c r="AK2744" s="8">
        <f t="shared" ref="AK2744" si="12458">(X2744*AF2741+Y2744*AE2741+Z2744*AF2744+AA2744*AE2744)</f>
        <v>0</v>
      </c>
      <c r="AM2744" s="45">
        <f t="shared" ref="AM2744" si="12459">(180/PI())*ATAN(-1*(($AH$9*AJ2741+AL2741+$AH$9*AJ2744+AL2744)/($AH$9*AI2741+AK2741+$AH$9*AI2744+AK2744)))</f>
        <v>72.29443294390191</v>
      </c>
      <c r="AO2744" s="206">
        <f t="shared" ref="AO2744" si="12460">20*LOG(((($AH$9*AH2741+AJ2741-$AH$9*AH2744-AJ2744)^2+($AH$9*AI2741+AK2741-$AH$9*AI2744-AK2744)^2)/(($AH$9*AH2741+AJ2741+$AH$9*AH2744+AJ2744)^2+($AH$9*AI2741+AK2741+$AH$9*AI2744+AK2744)^2))^0.5)</f>
        <v>-3.9778245481420231E-4</v>
      </c>
      <c r="AP2744" s="33"/>
      <c r="AQ2744" s="32"/>
      <c r="AR2744" s="32"/>
      <c r="AS2744" s="32"/>
      <c r="AT2744" s="32"/>
    </row>
    <row r="2745" spans="2:46" ht="18.649999999999999" customHeight="1">
      <c r="AO2745" s="33"/>
      <c r="AP2745" s="33"/>
    </row>
    <row r="2746" spans="2:46" ht="18.649999999999999" customHeight="1" thickBot="1">
      <c r="D2746" s="22" t="s">
        <v>80</v>
      </c>
      <c r="E2746" s="22"/>
      <c r="F2746" s="22"/>
      <c r="G2746" s="22"/>
      <c r="H2746" s="22"/>
      <c r="I2746" s="22" t="s">
        <v>81</v>
      </c>
      <c r="J2746" s="22"/>
      <c r="K2746" s="22"/>
      <c r="L2746" s="22"/>
      <c r="M2746" s="23"/>
      <c r="N2746" s="23"/>
      <c r="O2746" s="24" t="s">
        <v>82</v>
      </c>
      <c r="P2746" s="23"/>
      <c r="Q2746" s="23"/>
      <c r="R2746" s="23"/>
      <c r="S2746" s="22"/>
      <c r="T2746" s="22" t="s">
        <v>83</v>
      </c>
      <c r="U2746" s="23"/>
      <c r="V2746" s="23"/>
      <c r="W2746" s="23"/>
      <c r="X2746" s="23"/>
      <c r="Y2746" s="24" t="s">
        <v>84</v>
      </c>
      <c r="Z2746" s="23"/>
      <c r="AA2746" s="23"/>
      <c r="AB2746" s="23"/>
      <c r="AC2746" s="24" t="s">
        <v>85</v>
      </c>
      <c r="AD2746" s="22"/>
      <c r="AE2746" s="22"/>
      <c r="AF2746" s="22"/>
      <c r="AG2746" s="22"/>
      <c r="AH2746" s="23"/>
      <c r="AI2746" s="24" t="s">
        <v>86</v>
      </c>
      <c r="AJ2746" s="23"/>
      <c r="AK2746" s="23"/>
      <c r="AL2746" s="22"/>
    </row>
    <row r="2747" spans="2:46" ht="18.649999999999999" customHeight="1" thickBot="1">
      <c r="B2747" s="11"/>
      <c r="D2747" s="217" t="s">
        <v>55</v>
      </c>
      <c r="E2747" s="218"/>
      <c r="F2747" s="219" t="s">
        <v>56</v>
      </c>
      <c r="G2747" s="220"/>
      <c r="H2747" s="204"/>
      <c r="I2747" s="217" t="s">
        <v>87</v>
      </c>
      <c r="J2747" s="218"/>
      <c r="K2747" s="219" t="s">
        <v>88</v>
      </c>
      <c r="L2747" s="220"/>
      <c r="M2747" s="23"/>
      <c r="N2747" s="213" t="s">
        <v>57</v>
      </c>
      <c r="O2747" s="214"/>
      <c r="P2747" s="215" t="s">
        <v>58</v>
      </c>
      <c r="Q2747" s="216"/>
      <c r="R2747" s="23"/>
      <c r="S2747" s="217" t="s">
        <v>59</v>
      </c>
      <c r="T2747" s="218"/>
      <c r="U2747" s="219" t="s">
        <v>60</v>
      </c>
      <c r="V2747" s="220"/>
      <c r="W2747" s="22"/>
      <c r="X2747" s="213" t="s">
        <v>61</v>
      </c>
      <c r="Y2747" s="214"/>
      <c r="Z2747" s="215" t="s">
        <v>62</v>
      </c>
      <c r="AA2747" s="216"/>
      <c r="AB2747" s="22"/>
      <c r="AC2747" s="217" t="s">
        <v>63</v>
      </c>
      <c r="AD2747" s="218"/>
      <c r="AE2747" s="219" t="s">
        <v>89</v>
      </c>
      <c r="AF2747" s="220"/>
      <c r="AG2747" s="22"/>
      <c r="AH2747" s="213" t="s">
        <v>64</v>
      </c>
      <c r="AI2747" s="214"/>
      <c r="AJ2747" s="215" t="s">
        <v>65</v>
      </c>
      <c r="AK2747" s="216"/>
      <c r="AL2747" s="22"/>
      <c r="AM2747" s="25" t="s">
        <v>2</v>
      </c>
      <c r="AO2747" s="132" t="s">
        <v>41</v>
      </c>
      <c r="AQ2747" s="32"/>
      <c r="AR2747" s="32"/>
      <c r="AS2747" s="32"/>
      <c r="AT2747" s="32"/>
    </row>
    <row r="2748" spans="2:46" ht="18.649999999999999" customHeight="1" thickTop="1" thickBot="1">
      <c r="B2748" s="36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9">
        <f t="shared" ref="L2748" si="12461">IF(0=(1-$J$9*$K$9*$B2748^2),10^14,$B2748*$K$9/(1-$J$9*$K$9*$B2748^2))</f>
        <v>-0.44042544577904164</v>
      </c>
      <c r="N2748" s="1">
        <f t="shared" ref="N2748" si="12462">D2748*I2748+F2748*I2751-E2748*J2748-G2748*J2751</f>
        <v>1</v>
      </c>
      <c r="O2748" s="9">
        <f t="shared" ref="O2748" si="12463">(D2748*J2748+E2748*I2748+F2748*J2751+G2748*I2751)</f>
        <v>0</v>
      </c>
      <c r="P2748" s="2">
        <f t="shared" ref="P2748" si="12464">D2748*K2748+F2748*K2751-E2748*L2748-G2748*L2751</f>
        <v>0</v>
      </c>
      <c r="Q2748" s="8">
        <f t="shared" ref="Q2748" si="12465">(D2748*L2748+E2748*K2748+F2748*L2751+G2748*K2751)</f>
        <v>-0.44042544577904164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12466">N2748*S2748+P2748*S2751-O2748*T2748-Q2748*T2751</f>
        <v>5.1862524063834279</v>
      </c>
      <c r="Y2748" s="9">
        <f t="shared" ref="Y2748" si="12467">(N2748*T2748+O2748*S2748+P2748*T2751+Q2748*S2751)</f>
        <v>0</v>
      </c>
      <c r="Z2748" s="2">
        <f t="shared" ref="Z2748" si="12468">N2748*U2748+P2748*U2751-O2748*V2748-Q2748*V2751</f>
        <v>0</v>
      </c>
      <c r="AA2748" s="8">
        <f t="shared" ref="AA2748" si="12469">(N2748*V2748+O2748*U2748+P2748*V2751+Q2748*U2751)</f>
        <v>-0.44042544577904164</v>
      </c>
      <c r="AB2748" s="22"/>
      <c r="AC2748" s="1">
        <v>1</v>
      </c>
      <c r="AD2748" s="9">
        <v>0</v>
      </c>
      <c r="AE2748" s="2">
        <v>0</v>
      </c>
      <c r="AF2748" s="9">
        <f t="shared" ref="AF2748" si="12470">$B2748*$AE$9</f>
        <v>6.3720233999999838</v>
      </c>
      <c r="AH2748" s="1">
        <f t="shared" ref="AH2748" si="12471">X2748*AC2748+Z2748*AC2751-Y2748*AD2748-AA2748*AD2751</f>
        <v>5.1862524063834279</v>
      </c>
      <c r="AI2748" s="9">
        <f t="shared" ref="AI2748" si="12472">(X2748*AD2748+Y2748*AC2748+Z2748*AD2751+AA2748*AC2751)</f>
        <v>0</v>
      </c>
      <c r="AJ2748" s="2">
        <f t="shared" ref="AJ2748" si="12473">X2748*AE2748+Z2748*AE2751-Y2748*AF2748-AA2748*AF2751</f>
        <v>0</v>
      </c>
      <c r="AK2748" s="8">
        <f t="shared" ref="AK2748" si="12474">(X2748*AF2748+Y2748*AE2748+Z2748*AF2751+AA2748*AE2751)</f>
        <v>32.606496246002386</v>
      </c>
      <c r="AM2748" s="26">
        <f t="shared" ref="AM2748" si="12475">20*LOG((2*$AH$9)/(($AH$9*AH2748+AJ2748+$AH$9*AH2751+AJ2751)^2+($AH$9*AI2748+AK2748+$AH$9*AI2751+AK2751)^2)^0.5)</f>
        <v>-40.42388617498279</v>
      </c>
      <c r="AO2748" s="133">
        <f t="shared" ref="AO2748" si="12476">((AI2748^2+AJ2748^2+AK2748^2+AL2748^2)/(AI2751^2+AJ2751^2+AK2751^2+AL2751^2))^0.5</f>
        <v>0.15722615055447972</v>
      </c>
      <c r="AP2748" s="13"/>
      <c r="AQ2748" s="32"/>
      <c r="AR2748" s="32"/>
      <c r="AS2748" s="32"/>
      <c r="AT2748" s="32"/>
    </row>
    <row r="2749" spans="2:46" ht="18.649999999999999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O2749" s="134"/>
      <c r="AP2749" s="33"/>
      <c r="AQ2749" s="32"/>
      <c r="AR2749" s="32"/>
      <c r="AS2749" s="32"/>
      <c r="AT2749" s="32"/>
    </row>
    <row r="2750" spans="2:46" ht="18.649999999999999" customHeight="1" thickBot="1">
      <c r="D2750" s="209" t="s">
        <v>66</v>
      </c>
      <c r="E2750" s="210"/>
      <c r="F2750" s="211" t="s">
        <v>67</v>
      </c>
      <c r="G2750" s="212"/>
      <c r="H2750" s="204"/>
      <c r="I2750" s="209" t="s">
        <v>68</v>
      </c>
      <c r="J2750" s="210"/>
      <c r="K2750" s="211" t="s">
        <v>69</v>
      </c>
      <c r="L2750" s="212"/>
      <c r="N2750" s="213" t="s">
        <v>70</v>
      </c>
      <c r="O2750" s="214"/>
      <c r="P2750" s="215" t="s">
        <v>71</v>
      </c>
      <c r="Q2750" s="216"/>
      <c r="S2750" s="209" t="s">
        <v>72</v>
      </c>
      <c r="T2750" s="210"/>
      <c r="U2750" s="211" t="s">
        <v>73</v>
      </c>
      <c r="V2750" s="212"/>
      <c r="W2750" s="22"/>
      <c r="X2750" s="213" t="s">
        <v>74</v>
      </c>
      <c r="Y2750" s="214"/>
      <c r="Z2750" s="215" t="s">
        <v>75</v>
      </c>
      <c r="AA2750" s="216"/>
      <c r="AB2750" s="22"/>
      <c r="AC2750" s="209" t="s">
        <v>76</v>
      </c>
      <c r="AD2750" s="210"/>
      <c r="AE2750" s="211" t="s">
        <v>77</v>
      </c>
      <c r="AF2750" s="212"/>
      <c r="AG2750" s="22"/>
      <c r="AH2750" s="213" t="s">
        <v>78</v>
      </c>
      <c r="AI2750" s="214"/>
      <c r="AJ2750" s="215" t="s">
        <v>79</v>
      </c>
      <c r="AK2750" s="216"/>
      <c r="AL2750" s="22"/>
      <c r="AM2750" s="44" t="s">
        <v>6</v>
      </c>
      <c r="AO2750" s="135" t="s">
        <v>42</v>
      </c>
      <c r="AP2750" s="33"/>
      <c r="AQ2750" s="32"/>
      <c r="AR2750" s="32"/>
      <c r="AS2750" s="32"/>
      <c r="AT2750" s="32"/>
    </row>
    <row r="2751" spans="2:46" ht="18.649999999999999" customHeight="1" thickTop="1" thickBot="1">
      <c r="D2751" s="1">
        <v>0</v>
      </c>
      <c r="E2751" s="8">
        <f t="shared" ref="E2751" si="12477">$E$9*$B2748</f>
        <v>4.4543405999999885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12478">D2751*I2748+F2751*I2751-E2751*J2748-G2751*J2751</f>
        <v>0</v>
      </c>
      <c r="O2751" s="9">
        <f t="shared" ref="O2751" si="12479">(D2751*J2748+E2751*I2748+F2751*J2751+G2751*I2751)</f>
        <v>4.4543405999999885</v>
      </c>
      <c r="P2751" s="2">
        <f t="shared" ref="P2751" si="12480">D2751*K2748+F2751*K2751-E2751*L2748-G2751*L2751</f>
        <v>2.961804944406679</v>
      </c>
      <c r="Q2751" s="8">
        <f t="shared" ref="Q2751" si="12481">(D2751*L2748+E2751*K2748+F2751*L2751+G2751*K2751)</f>
        <v>0</v>
      </c>
      <c r="S2751" s="1">
        <v>0</v>
      </c>
      <c r="T2751" s="8">
        <f t="shared" ref="T2751" si="12482">$T$9*$B2748</f>
        <v>9.5050193999999752</v>
      </c>
      <c r="U2751" s="2">
        <v>1</v>
      </c>
      <c r="V2751" s="8">
        <v>0</v>
      </c>
      <c r="X2751" s="1">
        <f t="shared" ref="X2751" si="12483">N2751*S2748+P2751*S2751-O2751*T2748-Q2751*T2751</f>
        <v>0</v>
      </c>
      <c r="Y2751" s="9">
        <f t="shared" ref="Y2751" si="12484">(N2751*T2748+O2751*S2748+P2751*T2751+Q2751*S2751)</f>
        <v>32.606354055601322</v>
      </c>
      <c r="Z2751" s="2">
        <f t="shared" ref="Z2751" si="12485">N2751*U2748+P2751*U2751-O2751*V2748-Q2751*V2751</f>
        <v>2.961804944406679</v>
      </c>
      <c r="AA2751" s="8">
        <f t="shared" ref="AA2751" si="12486">(N2751*V2748+O2751*U2748+P2751*V2751+Q2751*U2751)</f>
        <v>0</v>
      </c>
      <c r="AB2751" s="22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12487">X2751*AC2748+Z2751*AC2751-Y2751*AD2748-AA2751*AD2751</f>
        <v>0</v>
      </c>
      <c r="AI2751" s="9">
        <f t="shared" ref="AI2751" si="12488">(X2751*AD2748+Y2751*AC2748+Z2751*AD2751+AA2751*AC2751)</f>
        <v>32.606354055601322</v>
      </c>
      <c r="AJ2751" s="2">
        <f t="shared" ref="AJ2751" si="12489">X2751*AE2748+Z2751*AE2751-Y2751*AF2748-AA2751*AF2751</f>
        <v>-204.80664608656932</v>
      </c>
      <c r="AK2751" s="8">
        <f t="shared" ref="AK2751" si="12490">(X2751*AF2748+Y2751*AE2748+Z2751*AF2751+AA2751*AE2751)</f>
        <v>0</v>
      </c>
      <c r="AM2751" s="45">
        <f t="shared" ref="AM2751" si="12491">(180/PI())*ATAN(-1*(($AH$9*AJ2748+AL2748+$AH$9*AJ2751+AL2751)/($AH$9*AI2748+AK2748+$AH$9*AI2751+AK2751)))</f>
        <v>72.337911623421874</v>
      </c>
      <c r="AO2751" s="206">
        <f t="shared" ref="AO2751" si="12492">20*LOG(((($AH$9*AH2748+AJ2748-$AH$9*AH2751-AJ2751)^2+($AH$9*AI2748+AK2748-$AH$9*AI2751-AK2751)^2)/(($AH$9*AH2748+AJ2748+$AH$9*AH2751+AJ2751)^2+($AH$9*AI2748+AK2748+$AH$9*AI2751+AK2751)^2))^0.5)</f>
        <v>-3.9392667468156003E-4</v>
      </c>
      <c r="AP2751" s="33"/>
      <c r="AQ2751" s="32"/>
      <c r="AR2751" s="32"/>
      <c r="AS2751" s="32"/>
      <c r="AT2751" s="32"/>
    </row>
    <row r="2752" spans="2:46" ht="18.649999999999999" customHeight="1">
      <c r="AO2752" s="33"/>
      <c r="AP2752" s="33"/>
    </row>
    <row r="2753" spans="2:46" ht="18.649999999999999" customHeight="1" thickBot="1">
      <c r="D2753" s="22" t="s">
        <v>80</v>
      </c>
      <c r="E2753" s="22"/>
      <c r="F2753" s="22"/>
      <c r="G2753" s="22"/>
      <c r="H2753" s="22"/>
      <c r="I2753" s="22" t="s">
        <v>81</v>
      </c>
      <c r="J2753" s="22"/>
      <c r="K2753" s="22"/>
      <c r="L2753" s="22"/>
      <c r="M2753" s="23"/>
      <c r="N2753" s="23"/>
      <c r="O2753" s="24" t="s">
        <v>82</v>
      </c>
      <c r="P2753" s="23"/>
      <c r="Q2753" s="23"/>
      <c r="R2753" s="23"/>
      <c r="S2753" s="22"/>
      <c r="T2753" s="22" t="s">
        <v>83</v>
      </c>
      <c r="U2753" s="23"/>
      <c r="V2753" s="23"/>
      <c r="W2753" s="23"/>
      <c r="X2753" s="23"/>
      <c r="Y2753" s="24" t="s">
        <v>84</v>
      </c>
      <c r="Z2753" s="23"/>
      <c r="AA2753" s="23"/>
      <c r="AB2753" s="23"/>
      <c r="AC2753" s="24" t="s">
        <v>85</v>
      </c>
      <c r="AD2753" s="22"/>
      <c r="AE2753" s="22"/>
      <c r="AF2753" s="22"/>
      <c r="AG2753" s="22"/>
      <c r="AH2753" s="23"/>
      <c r="AI2753" s="24" t="s">
        <v>86</v>
      </c>
      <c r="AJ2753" s="23"/>
      <c r="AK2753" s="23"/>
      <c r="AL2753" s="22"/>
    </row>
    <row r="2754" spans="2:46" ht="18.649999999999999" customHeight="1" thickBot="1">
      <c r="B2754" s="11"/>
      <c r="D2754" s="217" t="s">
        <v>55</v>
      </c>
      <c r="E2754" s="218"/>
      <c r="F2754" s="219" t="s">
        <v>56</v>
      </c>
      <c r="G2754" s="220"/>
      <c r="H2754" s="204"/>
      <c r="I2754" s="217" t="s">
        <v>87</v>
      </c>
      <c r="J2754" s="218"/>
      <c r="K2754" s="219" t="s">
        <v>88</v>
      </c>
      <c r="L2754" s="220"/>
      <c r="M2754" s="23"/>
      <c r="N2754" s="213" t="s">
        <v>57</v>
      </c>
      <c r="O2754" s="214"/>
      <c r="P2754" s="215" t="s">
        <v>58</v>
      </c>
      <c r="Q2754" s="216"/>
      <c r="R2754" s="23"/>
      <c r="S2754" s="217" t="s">
        <v>59</v>
      </c>
      <c r="T2754" s="218"/>
      <c r="U2754" s="219" t="s">
        <v>60</v>
      </c>
      <c r="V2754" s="220"/>
      <c r="W2754" s="22"/>
      <c r="X2754" s="213" t="s">
        <v>61</v>
      </c>
      <c r="Y2754" s="214"/>
      <c r="Z2754" s="215" t="s">
        <v>62</v>
      </c>
      <c r="AA2754" s="216"/>
      <c r="AB2754" s="22"/>
      <c r="AC2754" s="217" t="s">
        <v>63</v>
      </c>
      <c r="AD2754" s="218"/>
      <c r="AE2754" s="219" t="s">
        <v>89</v>
      </c>
      <c r="AF2754" s="220"/>
      <c r="AG2754" s="22"/>
      <c r="AH2754" s="213" t="s">
        <v>64</v>
      </c>
      <c r="AI2754" s="214"/>
      <c r="AJ2754" s="215" t="s">
        <v>65</v>
      </c>
      <c r="AK2754" s="216"/>
      <c r="AL2754" s="22"/>
      <c r="AM2754" s="25" t="s">
        <v>2</v>
      </c>
      <c r="AO2754" s="132" t="s">
        <v>41</v>
      </c>
      <c r="AQ2754" s="32"/>
      <c r="AR2754" s="32"/>
      <c r="AS2754" s="32"/>
      <c r="AT2754" s="32"/>
    </row>
    <row r="2755" spans="2:46" ht="18.649999999999999" customHeight="1" thickTop="1" thickBot="1">
      <c r="B2755" s="36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9">
        <f t="shared" ref="L2755" si="12493">IF(0=(1-$J$9*$K$9*$B2755^2),10^14,$B2755*$K$9/(1-$J$9*$K$9*$B2755^2))</f>
        <v>-0.43917837192036341</v>
      </c>
      <c r="N2755" s="1">
        <f t="shared" ref="N2755" si="12494">D2755*I2755+F2755*I2758-E2755*J2755-G2755*J2758</f>
        <v>1</v>
      </c>
      <c r="O2755" s="9">
        <f t="shared" ref="O2755" si="12495">(D2755*J2755+E2755*I2755+F2755*J2758+G2755*I2758)</f>
        <v>0</v>
      </c>
      <c r="P2755" s="2">
        <f t="shared" ref="P2755" si="12496">D2755*K2755+F2755*K2758-E2755*L2755-G2755*L2758</f>
        <v>0</v>
      </c>
      <c r="Q2755" s="8">
        <f t="shared" ref="Q2755" si="12497">(D2755*L2755+E2755*K2755+F2755*L2758+G2755*K2758)</f>
        <v>-0.43917837192036341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12498">N2755*S2755+P2755*S2758-O2755*T2755-Q2755*T2758</f>
        <v>5.1850208254310504</v>
      </c>
      <c r="Y2755" s="9">
        <f t="shared" ref="Y2755" si="12499">(N2755*T2755+O2755*S2755+P2755*T2758+Q2755*S2758)</f>
        <v>0</v>
      </c>
      <c r="Z2755" s="2">
        <f t="shared" ref="Z2755" si="12500">N2755*U2755+P2755*U2758-O2755*V2755-Q2755*V2758</f>
        <v>0</v>
      </c>
      <c r="AA2755" s="8">
        <f t="shared" ref="AA2755" si="12501">(N2755*V2755+O2755*U2755+P2755*V2758+Q2755*U2758)</f>
        <v>-0.43917837192036341</v>
      </c>
      <c r="AB2755" s="22"/>
      <c r="AC2755" s="1">
        <v>1</v>
      </c>
      <c r="AD2755" s="9">
        <v>0</v>
      </c>
      <c r="AE2755" s="2">
        <v>0</v>
      </c>
      <c r="AF2755" s="9">
        <f t="shared" ref="AF2755" si="12502">$B2755*$AE$9</f>
        <v>6.3882371999999839</v>
      </c>
      <c r="AH2755" s="1">
        <f t="shared" ref="AH2755" si="12503">X2755*AC2755+Z2755*AC2758-Y2755*AD2755-AA2755*AD2758</f>
        <v>5.1850208254310504</v>
      </c>
      <c r="AI2755" s="9">
        <f t="shared" ref="AI2755" si="12504">(X2755*AD2755+Y2755*AC2755+Z2755*AD2758+AA2755*AC2758)</f>
        <v>0</v>
      </c>
      <c r="AJ2755" s="2">
        <f t="shared" ref="AJ2755" si="12505">X2755*AE2755+Z2755*AE2758-Y2755*AF2755-AA2755*AF2758</f>
        <v>0</v>
      </c>
      <c r="AK2755" s="8">
        <f t="shared" ref="AK2755" si="12506">(X2755*AF2755+Y2755*AE2755+Z2755*AF2758+AA2755*AE2758)</f>
        <v>32.683964547872897</v>
      </c>
      <c r="AM2755" s="26">
        <f t="shared" ref="AM2755" si="12507">20*LOG((2*$AH$9)/(($AH$9*AH2755+AJ2755+$AH$9*AH2758+AJ2758)^2+($AH$9*AI2755+AK2755+$AH$9*AI2758+AK2758)^2)^0.5)</f>
        <v>-40.466089731475556</v>
      </c>
      <c r="AO2755" s="133">
        <f t="shared" ref="AO2755" si="12508">((AI2755^2+AJ2755^2+AK2755^2+AL2755^2)/(AI2758^2+AJ2758^2+AK2758^2+AL2758^2))^0.5</f>
        <v>0.15682565369261109</v>
      </c>
      <c r="AP2755" s="13"/>
      <c r="AQ2755" s="32"/>
      <c r="AR2755" s="32"/>
      <c r="AS2755" s="32"/>
      <c r="AT2755" s="32"/>
    </row>
    <row r="2756" spans="2:46" ht="18.649999999999999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O2756" s="134"/>
      <c r="AP2756" s="33"/>
      <c r="AQ2756" s="32"/>
      <c r="AR2756" s="32"/>
      <c r="AS2756" s="32"/>
      <c r="AT2756" s="32"/>
    </row>
    <row r="2757" spans="2:46" ht="18.649999999999999" customHeight="1" thickBot="1">
      <c r="D2757" s="209" t="s">
        <v>66</v>
      </c>
      <c r="E2757" s="210"/>
      <c r="F2757" s="211" t="s">
        <v>67</v>
      </c>
      <c r="G2757" s="212"/>
      <c r="H2757" s="204"/>
      <c r="I2757" s="209" t="s">
        <v>68</v>
      </c>
      <c r="J2757" s="210"/>
      <c r="K2757" s="211" t="s">
        <v>69</v>
      </c>
      <c r="L2757" s="212"/>
      <c r="N2757" s="213" t="s">
        <v>70</v>
      </c>
      <c r="O2757" s="214"/>
      <c r="P2757" s="215" t="s">
        <v>71</v>
      </c>
      <c r="Q2757" s="216"/>
      <c r="S2757" s="209" t="s">
        <v>72</v>
      </c>
      <c r="T2757" s="210"/>
      <c r="U2757" s="211" t="s">
        <v>73</v>
      </c>
      <c r="V2757" s="212"/>
      <c r="W2757" s="22"/>
      <c r="X2757" s="213" t="s">
        <v>74</v>
      </c>
      <c r="Y2757" s="214"/>
      <c r="Z2757" s="215" t="s">
        <v>75</v>
      </c>
      <c r="AA2757" s="216"/>
      <c r="AB2757" s="22"/>
      <c r="AC2757" s="209" t="s">
        <v>76</v>
      </c>
      <c r="AD2757" s="210"/>
      <c r="AE2757" s="211" t="s">
        <v>77</v>
      </c>
      <c r="AF2757" s="212"/>
      <c r="AG2757" s="22"/>
      <c r="AH2757" s="213" t="s">
        <v>78</v>
      </c>
      <c r="AI2757" s="214"/>
      <c r="AJ2757" s="215" t="s">
        <v>79</v>
      </c>
      <c r="AK2757" s="216"/>
      <c r="AL2757" s="22"/>
      <c r="AM2757" s="44" t="s">
        <v>6</v>
      </c>
      <c r="AO2757" s="135" t="s">
        <v>42</v>
      </c>
      <c r="AP2757" s="33"/>
      <c r="AQ2757" s="32"/>
      <c r="AR2757" s="32"/>
      <c r="AS2757" s="32"/>
      <c r="AT2757" s="32"/>
    </row>
    <row r="2758" spans="2:46" ht="18.649999999999999" customHeight="1" thickTop="1" thickBot="1">
      <c r="D2758" s="1">
        <v>0</v>
      </c>
      <c r="E2758" s="8">
        <f t="shared" ref="E2758" si="12509">$E$9*$B2755</f>
        <v>4.4656747999999888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12510">D2758*I2755+F2758*I2758-E2758*J2755-G2758*J2758</f>
        <v>0</v>
      </c>
      <c r="O2758" s="9">
        <f t="shared" ref="O2758" si="12511">(D2758*J2755+E2758*I2755+F2758*J2758+G2758*I2758)</f>
        <v>4.4656747999999888</v>
      </c>
      <c r="P2758" s="2">
        <f t="shared" ref="P2758" si="12512">D2758*K2755+F2758*K2758-E2758*L2755-G2758*L2758</f>
        <v>2.9612277881897895</v>
      </c>
      <c r="Q2758" s="8">
        <f t="shared" ref="Q2758" si="12513">(D2758*L2755+E2758*K2755+F2758*L2758+G2758*K2758)</f>
        <v>0</v>
      </c>
      <c r="S2758" s="1">
        <v>0</v>
      </c>
      <c r="T2758" s="8">
        <f t="shared" ref="T2758" si="12514">$T$9*$B2755</f>
        <v>9.5292051999999767</v>
      </c>
      <c r="U2758" s="2">
        <v>1</v>
      </c>
      <c r="V2758" s="8">
        <v>0</v>
      </c>
      <c r="X2758" s="1">
        <f t="shared" ref="X2758" si="12515">N2758*S2755+P2758*S2758-O2758*T2755-Q2758*T2758</f>
        <v>0</v>
      </c>
      <c r="Y2758" s="9">
        <f t="shared" ref="Y2758" si="12516">(N2758*T2755+O2758*S2755+P2758*T2758+Q2758*S2758)</f>
        <v>32.68382203760256</v>
      </c>
      <c r="Z2758" s="2">
        <f t="shared" ref="Z2758" si="12517">N2758*U2755+P2758*U2758-O2758*V2755-Q2758*V2758</f>
        <v>2.9612277881897895</v>
      </c>
      <c r="AA2758" s="8">
        <f t="shared" ref="AA2758" si="12518">(N2758*V2755+O2758*U2755+P2758*V2758+Q2758*U2758)</f>
        <v>0</v>
      </c>
      <c r="AB2758" s="22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12519">X2758*AC2755+Z2758*AC2758-Y2758*AD2755-AA2758*AD2758</f>
        <v>0</v>
      </c>
      <c r="AI2758" s="9">
        <f t="shared" ref="AI2758" si="12520">(X2758*AD2755+Y2758*AC2755+Z2758*AD2758+AA2758*AC2758)</f>
        <v>32.68382203760256</v>
      </c>
      <c r="AJ2758" s="2">
        <f t="shared" ref="AJ2758" si="12521">X2758*AE2755+Z2758*AE2758-Y2758*AF2755-AA2758*AF2758</f>
        <v>-205.83077999060214</v>
      </c>
      <c r="AK2758" s="8">
        <f t="shared" ref="AK2758" si="12522">(X2758*AF2755+Y2758*AE2755+Z2758*AF2758+AA2758*AE2758)</f>
        <v>0</v>
      </c>
      <c r="AM2758" s="45">
        <f t="shared" ref="AM2758" si="12523">(180/PI())*ATAN(-1*(($AH$9*AJ2755+AL2755+$AH$9*AJ2758+AL2758)/($AH$9*AI2755+AK2755+$AH$9*AI2758+AK2758)))</f>
        <v>72.38118087742275</v>
      </c>
      <c r="AO2758" s="206">
        <f t="shared" ref="AO2758" si="12524">20*LOG(((($AH$9*AH2755+AJ2755-$AH$9*AH2758-AJ2758)^2+($AH$9*AI2755+AK2755-$AH$9*AI2758-AK2758)^2)/(($AH$9*AH2755+AJ2755+$AH$9*AH2758+AJ2758)^2+($AH$9*AI2755+AK2755+$AH$9*AI2758+AK2758)^2))^0.5)</f>
        <v>-3.9011697127702558E-4</v>
      </c>
      <c r="AP2758" s="33"/>
      <c r="AQ2758" s="32"/>
      <c r="AR2758" s="32"/>
      <c r="AS2758" s="32"/>
      <c r="AT2758" s="32"/>
    </row>
    <row r="2759" spans="2:46" ht="18.649999999999999" customHeight="1">
      <c r="AO2759" s="33"/>
      <c r="AP2759" s="33"/>
    </row>
    <row r="2760" spans="2:46" ht="18.649999999999999" customHeight="1" thickBot="1">
      <c r="D2760" s="22" t="s">
        <v>80</v>
      </c>
      <c r="E2760" s="22"/>
      <c r="F2760" s="22"/>
      <c r="G2760" s="22"/>
      <c r="H2760" s="22"/>
      <c r="I2760" s="22" t="s">
        <v>81</v>
      </c>
      <c r="J2760" s="22"/>
      <c r="K2760" s="22"/>
      <c r="L2760" s="22"/>
      <c r="M2760" s="23"/>
      <c r="N2760" s="23"/>
      <c r="O2760" s="24" t="s">
        <v>82</v>
      </c>
      <c r="P2760" s="23"/>
      <c r="Q2760" s="23"/>
      <c r="R2760" s="23"/>
      <c r="S2760" s="22"/>
      <c r="T2760" s="22" t="s">
        <v>83</v>
      </c>
      <c r="U2760" s="23"/>
      <c r="V2760" s="23"/>
      <c r="W2760" s="23"/>
      <c r="X2760" s="23"/>
      <c r="Y2760" s="24" t="s">
        <v>84</v>
      </c>
      <c r="Z2760" s="23"/>
      <c r="AA2760" s="23"/>
      <c r="AB2760" s="23"/>
      <c r="AC2760" s="24" t="s">
        <v>85</v>
      </c>
      <c r="AD2760" s="22"/>
      <c r="AE2760" s="22"/>
      <c r="AF2760" s="22"/>
      <c r="AG2760" s="22"/>
      <c r="AH2760" s="23"/>
      <c r="AI2760" s="24" t="s">
        <v>86</v>
      </c>
      <c r="AJ2760" s="23"/>
      <c r="AK2760" s="23"/>
      <c r="AL2760" s="22"/>
    </row>
    <row r="2761" spans="2:46" ht="18.649999999999999" customHeight="1" thickBot="1">
      <c r="B2761" s="11"/>
      <c r="D2761" s="217" t="s">
        <v>55</v>
      </c>
      <c r="E2761" s="218"/>
      <c r="F2761" s="219" t="s">
        <v>56</v>
      </c>
      <c r="G2761" s="220"/>
      <c r="H2761" s="204"/>
      <c r="I2761" s="217" t="s">
        <v>87</v>
      </c>
      <c r="J2761" s="218"/>
      <c r="K2761" s="219" t="s">
        <v>88</v>
      </c>
      <c r="L2761" s="220"/>
      <c r="M2761" s="23"/>
      <c r="N2761" s="213" t="s">
        <v>57</v>
      </c>
      <c r="O2761" s="214"/>
      <c r="P2761" s="215" t="s">
        <v>58</v>
      </c>
      <c r="Q2761" s="216"/>
      <c r="R2761" s="23"/>
      <c r="S2761" s="217" t="s">
        <v>59</v>
      </c>
      <c r="T2761" s="218"/>
      <c r="U2761" s="219" t="s">
        <v>60</v>
      </c>
      <c r="V2761" s="220"/>
      <c r="W2761" s="22"/>
      <c r="X2761" s="213" t="s">
        <v>61</v>
      </c>
      <c r="Y2761" s="214"/>
      <c r="Z2761" s="215" t="s">
        <v>62</v>
      </c>
      <c r="AA2761" s="216"/>
      <c r="AB2761" s="22"/>
      <c r="AC2761" s="217" t="s">
        <v>63</v>
      </c>
      <c r="AD2761" s="218"/>
      <c r="AE2761" s="219" t="s">
        <v>89</v>
      </c>
      <c r="AF2761" s="220"/>
      <c r="AG2761" s="22"/>
      <c r="AH2761" s="213" t="s">
        <v>64</v>
      </c>
      <c r="AI2761" s="214"/>
      <c r="AJ2761" s="215" t="s">
        <v>65</v>
      </c>
      <c r="AK2761" s="216"/>
      <c r="AL2761" s="22"/>
      <c r="AM2761" s="25" t="s">
        <v>2</v>
      </c>
      <c r="AO2761" s="132" t="s">
        <v>41</v>
      </c>
      <c r="AQ2761" s="32"/>
      <c r="AR2761" s="32"/>
      <c r="AS2761" s="32"/>
      <c r="AT2761" s="32"/>
    </row>
    <row r="2762" spans="2:46" ht="18.649999999999999" customHeight="1" thickTop="1" thickBot="1">
      <c r="B2762" s="36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9">
        <f t="shared" ref="L2762" si="12525">IF(0=(1-$J$9*$K$9*$B2762^2),10^14,$B2762*$K$9/(1-$J$9*$K$9*$B2762^2))</f>
        <v>-0.43793866519575797</v>
      </c>
      <c r="N2762" s="1">
        <f t="shared" ref="N2762" si="12526">D2762*I2762+F2762*I2765-E2762*J2762-G2762*J2765</f>
        <v>1</v>
      </c>
      <c r="O2762" s="9">
        <f t="shared" ref="O2762" si="12527">(D2762*J2762+E2762*I2762+F2762*J2765+G2762*I2765)</f>
        <v>0</v>
      </c>
      <c r="P2762" s="2">
        <f t="shared" ref="P2762" si="12528">D2762*K2762+F2762*K2765-E2762*L2762-G2762*L2765</f>
        <v>0</v>
      </c>
      <c r="Q2762" s="8">
        <f t="shared" ref="Q2762" si="12529">(D2762*L2762+E2762*K2762+F2762*L2765+G2762*K2765)</f>
        <v>-0.43793866519575797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12530">N2762*S2762+P2762*S2765-O2762*T2762-Q2762*T2765</f>
        <v>5.1837993026331564</v>
      </c>
      <c r="Y2762" s="9">
        <f t="shared" ref="Y2762" si="12531">(N2762*T2762+O2762*S2762+P2762*T2765+Q2762*S2765)</f>
        <v>0</v>
      </c>
      <c r="Z2762" s="2">
        <f t="shared" ref="Z2762" si="12532">N2762*U2762+P2762*U2765-O2762*V2762-Q2762*V2765</f>
        <v>0</v>
      </c>
      <c r="AA2762" s="8">
        <f t="shared" ref="AA2762" si="12533">(N2762*V2762+O2762*U2762+P2762*V2765+Q2762*U2765)</f>
        <v>-0.43793866519575797</v>
      </c>
      <c r="AB2762" s="22"/>
      <c r="AC2762" s="1">
        <v>1</v>
      </c>
      <c r="AD2762" s="9">
        <v>0</v>
      </c>
      <c r="AE2762" s="2">
        <v>0</v>
      </c>
      <c r="AF2762" s="9">
        <f t="shared" ref="AF2762" si="12534">$B2762*$AE$9</f>
        <v>6.4044509999999839</v>
      </c>
      <c r="AH2762" s="1">
        <f t="shared" ref="AH2762" si="12535">X2762*AC2762+Z2762*AC2765-Y2762*AD2762-AA2762*AD2765</f>
        <v>5.1837993026331564</v>
      </c>
      <c r="AI2762" s="9">
        <f t="shared" ref="AI2762" si="12536">(X2762*AD2762+Y2762*AC2762+Z2762*AD2765+AA2762*AC2765)</f>
        <v>0</v>
      </c>
      <c r="AJ2762" s="2">
        <f t="shared" ref="AJ2762" si="12537">X2762*AE2762+Z2762*AE2765-Y2762*AF2762-AA2762*AF2765</f>
        <v>0</v>
      </c>
      <c r="AK2762" s="8">
        <f t="shared" ref="AK2762" si="12538">(X2762*AF2762+Y2762*AE2762+Z2762*AF2765+AA2762*AE2765)</f>
        <v>32.76144996235238</v>
      </c>
      <c r="AM2762" s="26">
        <f t="shared" ref="AM2762" si="12539">20*LOG((2*$AH$9)/(($AH$9*AH2762+AJ2762+$AH$9*AH2765+AJ2765)^2+($AH$9*AI2762+AK2762+$AH$9*AI2765+AK2765)^2)^0.5)</f>
        <v>-40.508196839112699</v>
      </c>
      <c r="AO2762" s="133">
        <f t="shared" ref="AO2762" si="12540">((AI2762^2+AJ2762^2+AK2762^2+AL2762^2)/(AI2765^2+AJ2765^2+AK2765^2+AL2765^2))^0.5</f>
        <v>0.15642719542507466</v>
      </c>
      <c r="AP2762" s="13"/>
      <c r="AQ2762" s="32"/>
      <c r="AR2762" s="32"/>
      <c r="AS2762" s="32"/>
      <c r="AT2762" s="32"/>
    </row>
    <row r="2763" spans="2:46" ht="18.649999999999999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O2763" s="134"/>
      <c r="AP2763" s="33"/>
      <c r="AQ2763" s="32"/>
      <c r="AR2763" s="32"/>
      <c r="AS2763" s="32"/>
      <c r="AT2763" s="32"/>
    </row>
    <row r="2764" spans="2:46" ht="18.649999999999999" customHeight="1" thickBot="1">
      <c r="D2764" s="209" t="s">
        <v>66</v>
      </c>
      <c r="E2764" s="210"/>
      <c r="F2764" s="211" t="s">
        <v>67</v>
      </c>
      <c r="G2764" s="212"/>
      <c r="H2764" s="204"/>
      <c r="I2764" s="209" t="s">
        <v>68</v>
      </c>
      <c r="J2764" s="210"/>
      <c r="K2764" s="211" t="s">
        <v>69</v>
      </c>
      <c r="L2764" s="212"/>
      <c r="N2764" s="213" t="s">
        <v>70</v>
      </c>
      <c r="O2764" s="214"/>
      <c r="P2764" s="215" t="s">
        <v>71</v>
      </c>
      <c r="Q2764" s="216"/>
      <c r="S2764" s="209" t="s">
        <v>72</v>
      </c>
      <c r="T2764" s="210"/>
      <c r="U2764" s="211" t="s">
        <v>73</v>
      </c>
      <c r="V2764" s="212"/>
      <c r="W2764" s="22"/>
      <c r="X2764" s="213" t="s">
        <v>74</v>
      </c>
      <c r="Y2764" s="214"/>
      <c r="Z2764" s="215" t="s">
        <v>75</v>
      </c>
      <c r="AA2764" s="216"/>
      <c r="AB2764" s="22"/>
      <c r="AC2764" s="209" t="s">
        <v>76</v>
      </c>
      <c r="AD2764" s="210"/>
      <c r="AE2764" s="211" t="s">
        <v>77</v>
      </c>
      <c r="AF2764" s="212"/>
      <c r="AG2764" s="22"/>
      <c r="AH2764" s="213" t="s">
        <v>78</v>
      </c>
      <c r="AI2764" s="214"/>
      <c r="AJ2764" s="215" t="s">
        <v>79</v>
      </c>
      <c r="AK2764" s="216"/>
      <c r="AL2764" s="22"/>
      <c r="AM2764" s="44" t="s">
        <v>6</v>
      </c>
      <c r="AO2764" s="135" t="s">
        <v>42</v>
      </c>
      <c r="AP2764" s="33"/>
      <c r="AQ2764" s="32"/>
      <c r="AR2764" s="32"/>
      <c r="AS2764" s="32"/>
      <c r="AT2764" s="32"/>
    </row>
    <row r="2765" spans="2:46" ht="18.649999999999999" customHeight="1" thickTop="1" thickBot="1">
      <c r="D2765" s="1">
        <v>0</v>
      </c>
      <c r="E2765" s="8">
        <f t="shared" ref="E2765" si="12541">$E$9*$B2762</f>
        <v>4.4770089999999891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12542">D2765*I2762+F2765*I2765-E2765*J2762-G2765*J2765</f>
        <v>0</v>
      </c>
      <c r="O2765" s="9">
        <f t="shared" ref="O2765" si="12543">(D2765*J2762+E2765*I2762+F2765*J2765+G2765*I2765)</f>
        <v>4.4770089999999891</v>
      </c>
      <c r="P2765" s="2">
        <f t="shared" ref="P2765" si="12544">D2765*K2762+F2765*K2765-E2765*L2762-G2765*L2765</f>
        <v>2.9606553455293905</v>
      </c>
      <c r="Q2765" s="8">
        <f t="shared" ref="Q2765" si="12545">(D2765*L2762+E2765*K2762+F2765*L2765+G2765*K2765)</f>
        <v>0</v>
      </c>
      <c r="S2765" s="1">
        <v>0</v>
      </c>
      <c r="T2765" s="8">
        <f t="shared" ref="T2765" si="12546">$T$9*$B2762</f>
        <v>9.5533909999999747</v>
      </c>
      <c r="U2765" s="2">
        <v>1</v>
      </c>
      <c r="V2765" s="8">
        <v>0</v>
      </c>
      <c r="X2765" s="1">
        <f t="shared" ref="X2765" si="12547">N2765*S2762+P2765*S2765-O2765*T2762-Q2765*T2765</f>
        <v>0</v>
      </c>
      <c r="Y2765" s="9">
        <f t="shared" ref="Y2765" si="12548">(N2765*T2762+O2765*S2762+P2765*T2765+Q2765*S2765)</f>
        <v>32.761307132082287</v>
      </c>
      <c r="Z2765" s="2">
        <f t="shared" ref="Z2765" si="12549">N2765*U2762+P2765*U2765-O2765*V2762-Q2765*V2765</f>
        <v>2.9606553455293905</v>
      </c>
      <c r="AA2765" s="8">
        <f t="shared" ref="AA2765" si="12550">(N2765*V2762+O2765*U2762+P2765*V2765+Q2765*U2765)</f>
        <v>0</v>
      </c>
      <c r="AB2765" s="22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12551">X2765*AC2762+Z2765*AC2765-Y2765*AD2762-AA2765*AD2765</f>
        <v>0</v>
      </c>
      <c r="AI2765" s="9">
        <f t="shared" ref="AI2765" si="12552">(X2765*AD2762+Y2765*AC2762+Z2765*AD2765+AA2765*AC2765)</f>
        <v>32.761307132082287</v>
      </c>
      <c r="AJ2765" s="2">
        <f t="shared" ref="AJ2765" si="12553">X2765*AE2762+Z2765*AE2765-Y2765*AF2762-AA2765*AF2765</f>
        <v>-206.85753087784161</v>
      </c>
      <c r="AK2765" s="8">
        <f t="shared" ref="AK2765" si="12554">(X2765*AF2762+Y2765*AE2762+Z2765*AF2765+AA2765*AE2765)</f>
        <v>0</v>
      </c>
      <c r="AM2765" s="45">
        <f t="shared" ref="AM2765" si="12555">(180/PI())*ATAN(-1*(($AH$9*AJ2762+AL2762+$AH$9*AJ2765+AL2765)/($AH$9*AI2762+AK2762+$AH$9*AI2765+AK2765)))</f>
        <v>72.424242190530464</v>
      </c>
      <c r="AO2765" s="206">
        <f t="shared" ref="AO2765" si="12556">20*LOG(((($AH$9*AH2762+AJ2762-$AH$9*AH2765-AJ2765)^2+($AH$9*AI2762+AK2762-$AH$9*AI2765-AK2765)^2)/(($AH$9*AH2762+AJ2762+$AH$9*AH2765+AJ2765)^2+($AH$9*AI2762+AK2762+$AH$9*AI2765+AK2765)^2))^0.5)</f>
        <v>-3.8635269399597708E-4</v>
      </c>
      <c r="AP2765" s="33"/>
      <c r="AQ2765" s="32"/>
      <c r="AR2765" s="32"/>
      <c r="AS2765" s="32"/>
      <c r="AT2765" s="32"/>
    </row>
    <row r="2766" spans="2:46" ht="18.649999999999999" customHeight="1">
      <c r="AO2766" s="33"/>
      <c r="AP2766" s="33"/>
    </row>
    <row r="2767" spans="2:46" ht="18.649999999999999" customHeight="1" thickBot="1">
      <c r="D2767" s="22" t="s">
        <v>80</v>
      </c>
      <c r="E2767" s="22"/>
      <c r="F2767" s="22"/>
      <c r="G2767" s="22"/>
      <c r="H2767" s="22"/>
      <c r="I2767" s="22" t="s">
        <v>81</v>
      </c>
      <c r="J2767" s="22"/>
      <c r="K2767" s="22"/>
      <c r="L2767" s="22"/>
      <c r="M2767" s="23"/>
      <c r="N2767" s="23"/>
      <c r="O2767" s="24" t="s">
        <v>82</v>
      </c>
      <c r="P2767" s="23"/>
      <c r="Q2767" s="23"/>
      <c r="R2767" s="23"/>
      <c r="S2767" s="22"/>
      <c r="T2767" s="22" t="s">
        <v>83</v>
      </c>
      <c r="U2767" s="23"/>
      <c r="V2767" s="23"/>
      <c r="W2767" s="23"/>
      <c r="X2767" s="23"/>
      <c r="Y2767" s="24" t="s">
        <v>84</v>
      </c>
      <c r="Z2767" s="23"/>
      <c r="AA2767" s="23"/>
      <c r="AB2767" s="23"/>
      <c r="AC2767" s="24" t="s">
        <v>85</v>
      </c>
      <c r="AD2767" s="22"/>
      <c r="AE2767" s="22"/>
      <c r="AF2767" s="22"/>
      <c r="AG2767" s="22"/>
      <c r="AH2767" s="23"/>
      <c r="AI2767" s="24" t="s">
        <v>86</v>
      </c>
      <c r="AJ2767" s="23"/>
      <c r="AK2767" s="23"/>
      <c r="AL2767" s="22"/>
    </row>
    <row r="2768" spans="2:46" ht="18.649999999999999" customHeight="1" thickBot="1">
      <c r="B2768" s="11"/>
      <c r="D2768" s="217" t="s">
        <v>55</v>
      </c>
      <c r="E2768" s="218"/>
      <c r="F2768" s="219" t="s">
        <v>56</v>
      </c>
      <c r="G2768" s="220"/>
      <c r="H2768" s="204"/>
      <c r="I2768" s="217" t="s">
        <v>87</v>
      </c>
      <c r="J2768" s="218"/>
      <c r="K2768" s="219" t="s">
        <v>88</v>
      </c>
      <c r="L2768" s="220"/>
      <c r="M2768" s="23"/>
      <c r="N2768" s="213" t="s">
        <v>57</v>
      </c>
      <c r="O2768" s="214"/>
      <c r="P2768" s="215" t="s">
        <v>58</v>
      </c>
      <c r="Q2768" s="216"/>
      <c r="R2768" s="23"/>
      <c r="S2768" s="217" t="s">
        <v>59</v>
      </c>
      <c r="T2768" s="218"/>
      <c r="U2768" s="219" t="s">
        <v>60</v>
      </c>
      <c r="V2768" s="220"/>
      <c r="W2768" s="22"/>
      <c r="X2768" s="213" t="s">
        <v>61</v>
      </c>
      <c r="Y2768" s="214"/>
      <c r="Z2768" s="215" t="s">
        <v>62</v>
      </c>
      <c r="AA2768" s="216"/>
      <c r="AB2768" s="22"/>
      <c r="AC2768" s="217" t="s">
        <v>63</v>
      </c>
      <c r="AD2768" s="218"/>
      <c r="AE2768" s="219" t="s">
        <v>89</v>
      </c>
      <c r="AF2768" s="220"/>
      <c r="AG2768" s="22"/>
      <c r="AH2768" s="213" t="s">
        <v>64</v>
      </c>
      <c r="AI2768" s="214"/>
      <c r="AJ2768" s="215" t="s">
        <v>65</v>
      </c>
      <c r="AK2768" s="216"/>
      <c r="AL2768" s="22"/>
      <c r="AM2768" s="25" t="s">
        <v>2</v>
      </c>
      <c r="AO2768" s="132" t="s">
        <v>41</v>
      </c>
      <c r="AQ2768" s="32"/>
      <c r="AR2768" s="32"/>
      <c r="AS2768" s="32"/>
      <c r="AT2768" s="32"/>
    </row>
    <row r="2769" spans="2:46" ht="18.649999999999999" customHeight="1" thickTop="1" thickBot="1">
      <c r="B2769" s="36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9">
        <f t="shared" ref="L2769" si="12557">IF(0=(1-$J$9*$K$9*$B2769^2),10^14,$B2769*$K$9/(1-$J$9*$K$9*$B2769^2))</f>
        <v>-0.43670625819523695</v>
      </c>
      <c r="N2769" s="1">
        <f t="shared" ref="N2769" si="12558">D2769*I2769+F2769*I2772-E2769*J2769-G2769*J2772</f>
        <v>1</v>
      </c>
      <c r="O2769" s="9">
        <f t="shared" ref="O2769" si="12559">(D2769*J2769+E2769*I2769+F2769*J2772+G2769*I2772)</f>
        <v>0</v>
      </c>
      <c r="P2769" s="2">
        <f t="shared" ref="P2769" si="12560">D2769*K2769+F2769*K2772-E2769*L2769-G2769*L2772</f>
        <v>0</v>
      </c>
      <c r="Q2769" s="8">
        <f t="shared" ref="Q2769" si="12561">(D2769*L2769+E2769*K2769+F2769*L2772+G2769*K2772)</f>
        <v>-0.43670625819523695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12562">N2769*S2769+P2769*S2772-O2769*T2769-Q2769*T2772</f>
        <v>5.1825877269054956</v>
      </c>
      <c r="Y2769" s="9">
        <f t="shared" ref="Y2769" si="12563">(N2769*T2769+O2769*S2769+P2769*T2772+Q2769*S2772)</f>
        <v>0</v>
      </c>
      <c r="Z2769" s="2">
        <f t="shared" ref="Z2769" si="12564">N2769*U2769+P2769*U2772-O2769*V2769-Q2769*V2772</f>
        <v>0</v>
      </c>
      <c r="AA2769" s="8">
        <f t="shared" ref="AA2769" si="12565">(N2769*V2769+O2769*U2769+P2769*V2772+Q2769*U2772)</f>
        <v>-0.43670625819523695</v>
      </c>
      <c r="AB2769" s="22"/>
      <c r="AC2769" s="1">
        <v>1</v>
      </c>
      <c r="AD2769" s="9">
        <v>0</v>
      </c>
      <c r="AE2769" s="2">
        <v>0</v>
      </c>
      <c r="AF2769" s="9">
        <f t="shared" ref="AF2769" si="12566">$B2769*$AE$9</f>
        <v>6.420664799999976</v>
      </c>
      <c r="AH2769" s="1">
        <f t="shared" ref="AH2769" si="12567">X2769*AC2769+Z2769*AC2772-Y2769*AD2769-AA2769*AD2772</f>
        <v>5.1825877269054956</v>
      </c>
      <c r="AI2769" s="9">
        <f t="shared" ref="AI2769" si="12568">(X2769*AD2769+Y2769*AC2769+Z2769*AD2772+AA2769*AC2772)</f>
        <v>0</v>
      </c>
      <c r="AJ2769" s="2">
        <f t="shared" ref="AJ2769" si="12569">X2769*AE2769+Z2769*AE2772-Y2769*AF2769-AA2769*AF2772</f>
        <v>0</v>
      </c>
      <c r="AK2769" s="8">
        <f t="shared" ref="AK2769" si="12570">(X2769*AF2769+Y2769*AE2769+Z2769*AF2772+AA2769*AE2772)</f>
        <v>32.838952332858767</v>
      </c>
      <c r="AM2769" s="26">
        <f t="shared" ref="AM2769" si="12571">20*LOG((2*$AH$9)/(($AH$9*AH2769+AJ2769+$AH$9*AH2772+AJ2772)^2+($AH$9*AI2769+AK2769+$AH$9*AI2772+AK2772)^2)^0.5)</f>
        <v>-40.550207898458901</v>
      </c>
      <c r="AO2769" s="133">
        <f t="shared" ref="AO2769" si="12572">((AI2769^2+AJ2769^2+AK2769^2+AL2769^2)/(AI2772^2+AJ2772^2+AK2772^2+AL2772^2))^0.5</f>
        <v>0.15603076020181086</v>
      </c>
      <c r="AP2769" s="13"/>
      <c r="AQ2769" s="32"/>
      <c r="AR2769" s="32"/>
      <c r="AS2769" s="32"/>
      <c r="AT2769" s="32"/>
    </row>
    <row r="2770" spans="2:46" ht="18.649999999999999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O2770" s="134"/>
      <c r="AP2770" s="33"/>
      <c r="AQ2770" s="32"/>
      <c r="AR2770" s="32"/>
      <c r="AS2770" s="32"/>
      <c r="AT2770" s="32"/>
    </row>
    <row r="2771" spans="2:46" ht="18.649999999999999" customHeight="1" thickBot="1">
      <c r="D2771" s="209" t="s">
        <v>66</v>
      </c>
      <c r="E2771" s="210"/>
      <c r="F2771" s="211" t="s">
        <v>67</v>
      </c>
      <c r="G2771" s="212"/>
      <c r="H2771" s="204"/>
      <c r="I2771" s="209" t="s">
        <v>68</v>
      </c>
      <c r="J2771" s="210"/>
      <c r="K2771" s="211" t="s">
        <v>69</v>
      </c>
      <c r="L2771" s="212"/>
      <c r="N2771" s="213" t="s">
        <v>70</v>
      </c>
      <c r="O2771" s="214"/>
      <c r="P2771" s="215" t="s">
        <v>71</v>
      </c>
      <c r="Q2771" s="216"/>
      <c r="S2771" s="209" t="s">
        <v>72</v>
      </c>
      <c r="T2771" s="210"/>
      <c r="U2771" s="211" t="s">
        <v>73</v>
      </c>
      <c r="V2771" s="212"/>
      <c r="W2771" s="22"/>
      <c r="X2771" s="213" t="s">
        <v>74</v>
      </c>
      <c r="Y2771" s="214"/>
      <c r="Z2771" s="215" t="s">
        <v>75</v>
      </c>
      <c r="AA2771" s="216"/>
      <c r="AB2771" s="22"/>
      <c r="AC2771" s="209" t="s">
        <v>76</v>
      </c>
      <c r="AD2771" s="210"/>
      <c r="AE2771" s="211" t="s">
        <v>77</v>
      </c>
      <c r="AF2771" s="212"/>
      <c r="AG2771" s="22"/>
      <c r="AH2771" s="213" t="s">
        <v>78</v>
      </c>
      <c r="AI2771" s="214"/>
      <c r="AJ2771" s="215" t="s">
        <v>79</v>
      </c>
      <c r="AK2771" s="216"/>
      <c r="AL2771" s="22"/>
      <c r="AM2771" s="44" t="s">
        <v>6</v>
      </c>
      <c r="AO2771" s="135" t="s">
        <v>42</v>
      </c>
      <c r="AP2771" s="33"/>
      <c r="AQ2771" s="32"/>
      <c r="AR2771" s="32"/>
      <c r="AS2771" s="32"/>
      <c r="AT2771" s="32"/>
    </row>
    <row r="2772" spans="2:46" ht="18.649999999999999" customHeight="1" thickTop="1" thickBot="1">
      <c r="D2772" s="1">
        <v>0</v>
      </c>
      <c r="E2772" s="8">
        <f t="shared" ref="E2772" si="12573">$E$9*$B2769</f>
        <v>4.4883431999999832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12574">D2772*I2769+F2772*I2772-E2772*J2769-G2772*J2772</f>
        <v>0</v>
      </c>
      <c r="O2772" s="9">
        <f t="shared" ref="O2772" si="12575">(D2772*J2769+E2772*I2769+F2772*J2772+G2772*I2772)</f>
        <v>4.4883431999999832</v>
      </c>
      <c r="P2772" s="2">
        <f t="shared" ref="P2772" si="12576">D2772*K2769+F2772*K2772-E2772*L2769-G2772*L2772</f>
        <v>2.9600875643680284</v>
      </c>
      <c r="Q2772" s="8">
        <f t="shared" ref="Q2772" si="12577">(D2772*L2769+E2772*K2769+F2772*L2772+G2772*K2772)</f>
        <v>0</v>
      </c>
      <c r="S2772" s="1">
        <v>0</v>
      </c>
      <c r="T2772" s="8">
        <f t="shared" ref="T2772" si="12578">$T$9*$B2769</f>
        <v>9.5775767999999637</v>
      </c>
      <c r="U2772" s="2">
        <v>1</v>
      </c>
      <c r="V2772" s="8">
        <v>0</v>
      </c>
      <c r="X2772" s="1">
        <f t="shared" ref="X2772" si="12579">N2772*S2769+P2772*S2772-O2772*T2769-Q2772*T2772</f>
        <v>0</v>
      </c>
      <c r="Y2772" s="9">
        <f t="shared" ref="Y2772" si="12580">(N2772*T2769+O2772*S2769+P2772*T2772+Q2772*S2772)</f>
        <v>32.838809182459613</v>
      </c>
      <c r="Z2772" s="2">
        <f t="shared" ref="Z2772" si="12581">N2772*U2769+P2772*U2772-O2772*V2769-Q2772*V2772</f>
        <v>2.9600875643680284</v>
      </c>
      <c r="AA2772" s="8">
        <f t="shared" ref="AA2772" si="12582">(N2772*V2769+O2772*U2769+P2772*V2772+Q2772*U2772)</f>
        <v>0</v>
      </c>
      <c r="AB2772" s="22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12583">X2772*AC2769+Z2772*AC2772-Y2772*AD2769-AA2772*AD2772</f>
        <v>0</v>
      </c>
      <c r="AI2772" s="9">
        <f t="shared" ref="AI2772" si="12584">(X2772*AD2769+Y2772*AC2769+Z2772*AD2772+AA2772*AC2772)</f>
        <v>32.838809182459613</v>
      </c>
      <c r="AJ2772" s="2">
        <f t="shared" ref="AJ2772" si="12585">X2772*AE2769+Z2772*AE2772-Y2772*AF2769-AA2772*AF2772</f>
        <v>-207.88689862736641</v>
      </c>
      <c r="AK2772" s="8">
        <f t="shared" ref="AK2772" si="12586">(X2772*AF2769+Y2772*AE2769+Z2772*AF2772+AA2772*AE2772)</f>
        <v>0</v>
      </c>
      <c r="AM2772" s="45">
        <f t="shared" ref="AM2772" si="12587">(180/PI())*ATAN(-1*(($AH$9*AJ2769+AL2769+$AH$9*AJ2772+AL2772)/($AH$9*AI2769+AK2769+$AH$9*AI2772+AK2772)))</f>
        <v>72.467097033596744</v>
      </c>
      <c r="AO2772" s="206">
        <f t="shared" ref="AO2772" si="12588">20*LOG(((($AH$9*AH2769+AJ2769-$AH$9*AH2772-AJ2772)^2+($AH$9*AI2769+AK2769-$AH$9*AI2772-AK2772)^2)/(($AH$9*AH2769+AJ2769+$AH$9*AH2772+AJ2772)^2+($AH$9*AI2769+AK2769+$AH$9*AI2772+AK2772)^2))^0.5)</f>
        <v>-3.8263320277138134E-4</v>
      </c>
      <c r="AP2772" s="33"/>
      <c r="AQ2772" s="32"/>
      <c r="AR2772" s="32"/>
      <c r="AS2772" s="32"/>
      <c r="AT2772" s="32"/>
    </row>
    <row r="2773" spans="2:46" ht="18.649999999999999" customHeight="1">
      <c r="AO2773" s="33"/>
      <c r="AP2773" s="33"/>
    </row>
    <row r="2774" spans="2:46" ht="18.649999999999999" customHeight="1" thickBot="1">
      <c r="D2774" s="22" t="s">
        <v>80</v>
      </c>
      <c r="E2774" s="22"/>
      <c r="F2774" s="22"/>
      <c r="G2774" s="22"/>
      <c r="H2774" s="22"/>
      <c r="I2774" s="22" t="s">
        <v>81</v>
      </c>
      <c r="J2774" s="22"/>
      <c r="K2774" s="22"/>
      <c r="L2774" s="22"/>
      <c r="M2774" s="23"/>
      <c r="N2774" s="23"/>
      <c r="O2774" s="24" t="s">
        <v>82</v>
      </c>
      <c r="P2774" s="23"/>
      <c r="Q2774" s="23"/>
      <c r="R2774" s="23"/>
      <c r="S2774" s="22"/>
      <c r="T2774" s="22" t="s">
        <v>83</v>
      </c>
      <c r="U2774" s="23"/>
      <c r="V2774" s="23"/>
      <c r="W2774" s="23"/>
      <c r="X2774" s="23"/>
      <c r="Y2774" s="24" t="s">
        <v>84</v>
      </c>
      <c r="Z2774" s="23"/>
      <c r="AA2774" s="23"/>
      <c r="AB2774" s="23"/>
      <c r="AC2774" s="24" t="s">
        <v>85</v>
      </c>
      <c r="AD2774" s="22"/>
      <c r="AE2774" s="22"/>
      <c r="AF2774" s="22"/>
      <c r="AG2774" s="22"/>
      <c r="AH2774" s="23"/>
      <c r="AI2774" s="24" t="s">
        <v>86</v>
      </c>
      <c r="AJ2774" s="23"/>
      <c r="AK2774" s="23"/>
      <c r="AL2774" s="22"/>
    </row>
    <row r="2775" spans="2:46" ht="18.649999999999999" customHeight="1" thickBot="1">
      <c r="B2775" s="11"/>
      <c r="D2775" s="217" t="s">
        <v>55</v>
      </c>
      <c r="E2775" s="218"/>
      <c r="F2775" s="219" t="s">
        <v>56</v>
      </c>
      <c r="G2775" s="220"/>
      <c r="H2775" s="204"/>
      <c r="I2775" s="217" t="s">
        <v>87</v>
      </c>
      <c r="J2775" s="218"/>
      <c r="K2775" s="219" t="s">
        <v>88</v>
      </c>
      <c r="L2775" s="220"/>
      <c r="M2775" s="23"/>
      <c r="N2775" s="213" t="s">
        <v>57</v>
      </c>
      <c r="O2775" s="214"/>
      <c r="P2775" s="215" t="s">
        <v>58</v>
      </c>
      <c r="Q2775" s="216"/>
      <c r="R2775" s="23"/>
      <c r="S2775" s="217" t="s">
        <v>59</v>
      </c>
      <c r="T2775" s="218"/>
      <c r="U2775" s="219" t="s">
        <v>60</v>
      </c>
      <c r="V2775" s="220"/>
      <c r="W2775" s="22"/>
      <c r="X2775" s="213" t="s">
        <v>61</v>
      </c>
      <c r="Y2775" s="214"/>
      <c r="Z2775" s="215" t="s">
        <v>62</v>
      </c>
      <c r="AA2775" s="216"/>
      <c r="AB2775" s="22"/>
      <c r="AC2775" s="217" t="s">
        <v>63</v>
      </c>
      <c r="AD2775" s="218"/>
      <c r="AE2775" s="219" t="s">
        <v>89</v>
      </c>
      <c r="AF2775" s="220"/>
      <c r="AG2775" s="22"/>
      <c r="AH2775" s="213" t="s">
        <v>64</v>
      </c>
      <c r="AI2775" s="214"/>
      <c r="AJ2775" s="215" t="s">
        <v>65</v>
      </c>
      <c r="AK2775" s="216"/>
      <c r="AL2775" s="22"/>
      <c r="AM2775" s="25" t="s">
        <v>2</v>
      </c>
      <c r="AO2775" s="132" t="s">
        <v>41</v>
      </c>
      <c r="AQ2775" s="32"/>
      <c r="AR2775" s="32"/>
      <c r="AS2775" s="32"/>
      <c r="AT2775" s="32"/>
    </row>
    <row r="2776" spans="2:46" ht="18.649999999999999" customHeight="1" thickTop="1" thickBot="1">
      <c r="B2776" s="36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9">
        <f t="shared" ref="L2776" si="12589">IF(0=(1-$J$9*$K$9*$B2776^2),10^14,$B2776*$K$9/(1-$J$9*$K$9*$B2776^2))</f>
        <v>-0.43548108434978333</v>
      </c>
      <c r="N2776" s="1">
        <f t="shared" ref="N2776" si="12590">D2776*I2776+F2776*I2779-E2776*J2776-G2776*J2779</f>
        <v>1</v>
      </c>
      <c r="O2776" s="9">
        <f t="shared" ref="O2776" si="12591">(D2776*J2776+E2776*I2776+F2776*J2779+G2776*I2779)</f>
        <v>0</v>
      </c>
      <c r="P2776" s="2">
        <f t="shared" ref="P2776" si="12592">D2776*K2776+F2776*K2779-E2776*L2776-G2776*L2779</f>
        <v>0</v>
      </c>
      <c r="Q2776" s="8">
        <f t="shared" ref="Q2776" si="12593">(D2776*L2776+E2776*K2776+F2776*L2779+G2776*K2779)</f>
        <v>-0.43548108434978333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12594">N2776*S2776+P2776*S2779-O2776*T2776-Q2776*T2779</f>
        <v>5.1813859887171789</v>
      </c>
      <c r="Y2776" s="9">
        <f t="shared" ref="Y2776" si="12595">(N2776*T2776+O2776*S2776+P2776*T2779+Q2776*S2779)</f>
        <v>0</v>
      </c>
      <c r="Z2776" s="2">
        <f t="shared" ref="Z2776" si="12596">N2776*U2776+P2776*U2779-O2776*V2776-Q2776*V2779</f>
        <v>0</v>
      </c>
      <c r="AA2776" s="8">
        <f t="shared" ref="AA2776" si="12597">(N2776*V2776+O2776*U2776+P2776*V2779+Q2776*U2779)</f>
        <v>-0.43548108434978333</v>
      </c>
      <c r="AB2776" s="22"/>
      <c r="AC2776" s="1">
        <v>1</v>
      </c>
      <c r="AD2776" s="9">
        <v>0</v>
      </c>
      <c r="AE2776" s="2">
        <v>0</v>
      </c>
      <c r="AF2776" s="9">
        <f t="shared" ref="AF2776" si="12598">$B2776*$AE$9</f>
        <v>6.436878599999976</v>
      </c>
      <c r="AH2776" s="1">
        <f t="shared" ref="AH2776" si="12599">X2776*AC2776+Z2776*AC2779-Y2776*AD2776-AA2776*AD2779</f>
        <v>5.1813859887171789</v>
      </c>
      <c r="AI2776" s="9">
        <f t="shared" ref="AI2776" si="12600">(X2776*AD2776+Y2776*AC2776+Z2776*AD2779+AA2776*AC2779)</f>
        <v>0</v>
      </c>
      <c r="AJ2776" s="2">
        <f t="shared" ref="AJ2776" si="12601">X2776*AE2776+Z2776*AE2779-Y2776*AF2776-AA2776*AF2779</f>
        <v>0</v>
      </c>
      <c r="AK2776" s="8">
        <f t="shared" ref="AK2776" si="12602">(X2776*AF2776+Y2776*AE2776+Z2776*AF2779+AA2776*AE2779)</f>
        <v>32.916471504763543</v>
      </c>
      <c r="AM2776" s="26">
        <f t="shared" ref="AM2776" si="12603">20*LOG((2*$AH$9)/(($AH$9*AH2776+AJ2776+$AH$9*AH2779+AJ2779)^2+($AH$9*AI2776+AK2776+$AH$9*AI2779+AK2779)^2)^0.5)</f>
        <v>-40.592123308025414</v>
      </c>
      <c r="AO2776" s="133">
        <f t="shared" ref="AO2776" si="12604">((AI2776^2+AJ2776^2+AK2776^2+AL2776^2)/(AI2779^2+AJ2779^2+AK2779^2+AL2779^2))^0.5</f>
        <v>0.15563633263073634</v>
      </c>
      <c r="AP2776" s="13"/>
      <c r="AQ2776" s="32"/>
      <c r="AR2776" s="32"/>
      <c r="AS2776" s="32"/>
      <c r="AT2776" s="32"/>
    </row>
    <row r="2777" spans="2:46" ht="18.649999999999999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O2777" s="134"/>
      <c r="AP2777" s="33"/>
      <c r="AQ2777" s="32"/>
      <c r="AR2777" s="32"/>
      <c r="AS2777" s="32"/>
      <c r="AT2777" s="32"/>
    </row>
    <row r="2778" spans="2:46" ht="18.649999999999999" customHeight="1" thickBot="1">
      <c r="D2778" s="209" t="s">
        <v>66</v>
      </c>
      <c r="E2778" s="210"/>
      <c r="F2778" s="211" t="s">
        <v>67</v>
      </c>
      <c r="G2778" s="212"/>
      <c r="H2778" s="204"/>
      <c r="I2778" s="209" t="s">
        <v>68</v>
      </c>
      <c r="J2778" s="210"/>
      <c r="K2778" s="211" t="s">
        <v>69</v>
      </c>
      <c r="L2778" s="212"/>
      <c r="N2778" s="213" t="s">
        <v>70</v>
      </c>
      <c r="O2778" s="214"/>
      <c r="P2778" s="215" t="s">
        <v>71</v>
      </c>
      <c r="Q2778" s="216"/>
      <c r="S2778" s="209" t="s">
        <v>72</v>
      </c>
      <c r="T2778" s="210"/>
      <c r="U2778" s="211" t="s">
        <v>73</v>
      </c>
      <c r="V2778" s="212"/>
      <c r="W2778" s="22"/>
      <c r="X2778" s="213" t="s">
        <v>74</v>
      </c>
      <c r="Y2778" s="214"/>
      <c r="Z2778" s="215" t="s">
        <v>75</v>
      </c>
      <c r="AA2778" s="216"/>
      <c r="AB2778" s="22"/>
      <c r="AC2778" s="209" t="s">
        <v>76</v>
      </c>
      <c r="AD2778" s="210"/>
      <c r="AE2778" s="211" t="s">
        <v>77</v>
      </c>
      <c r="AF2778" s="212"/>
      <c r="AG2778" s="22"/>
      <c r="AH2778" s="213" t="s">
        <v>78</v>
      </c>
      <c r="AI2778" s="214"/>
      <c r="AJ2778" s="215" t="s">
        <v>79</v>
      </c>
      <c r="AK2778" s="216"/>
      <c r="AL2778" s="22"/>
      <c r="AM2778" s="44" t="s">
        <v>6</v>
      </c>
      <c r="AO2778" s="135" t="s">
        <v>42</v>
      </c>
      <c r="AP2778" s="33"/>
      <c r="AQ2778" s="32"/>
      <c r="AR2778" s="32"/>
      <c r="AS2778" s="32"/>
      <c r="AT2778" s="32"/>
    </row>
    <row r="2779" spans="2:46" ht="18.649999999999999" customHeight="1" thickTop="1" thickBot="1">
      <c r="D2779" s="1">
        <v>0</v>
      </c>
      <c r="E2779" s="8">
        <f t="shared" ref="E2779" si="12605">$E$9*$B2776</f>
        <v>4.4996773999999835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12606">D2779*I2776+F2779*I2779-E2779*J2776-G2779*J2779</f>
        <v>0</v>
      </c>
      <c r="O2779" s="9">
        <f t="shared" ref="O2779" si="12607">(D2779*J2776+E2779*I2776+F2779*J2779+G2779*I2779)</f>
        <v>4.4996773999999835</v>
      </c>
      <c r="P2779" s="2">
        <f t="shared" ref="P2779" si="12608">D2779*K2776+F2779*K2779-E2779*L2776-G2779*L2779</f>
        <v>2.9595243933762063</v>
      </c>
      <c r="Q2779" s="8">
        <f t="shared" ref="Q2779" si="12609">(D2779*L2776+E2779*K2776+F2779*L2779+G2779*K2779)</f>
        <v>0</v>
      </c>
      <c r="S2779" s="1">
        <v>0</v>
      </c>
      <c r="T2779" s="8">
        <f t="shared" ref="T2779" si="12610">$T$9*$B2776</f>
        <v>9.6017625999999634</v>
      </c>
      <c r="U2779" s="2">
        <v>1</v>
      </c>
      <c r="V2779" s="8">
        <v>0</v>
      </c>
      <c r="X2779" s="1">
        <f t="shared" ref="X2779" si="12611">N2779*S2776+P2779*S2779-O2779*T2776-Q2779*T2779</f>
        <v>0</v>
      </c>
      <c r="Y2779" s="9">
        <f t="shared" ref="Y2779" si="12612">(N2779*T2776+O2779*S2776+P2779*T2779+Q2779*S2779)</f>
        <v>32.916328034107224</v>
      </c>
      <c r="Z2779" s="2">
        <f t="shared" ref="Z2779" si="12613">N2779*U2776+P2779*U2779-O2779*V2776-Q2779*V2779</f>
        <v>2.9595243933762063</v>
      </c>
      <c r="AA2779" s="8">
        <f t="shared" ref="AA2779" si="12614">(N2779*V2776+O2779*U2776+P2779*V2779+Q2779*U2779)</f>
        <v>0</v>
      </c>
      <c r="AB2779" s="22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12615">X2779*AC2776+Z2779*AC2779-Y2779*AD2776-AA2779*AD2779</f>
        <v>0</v>
      </c>
      <c r="AI2779" s="9">
        <f t="shared" ref="AI2779" si="12616">(X2779*AD2776+Y2779*AC2776+Z2779*AD2779+AA2779*AC2779)</f>
        <v>32.916328034107224</v>
      </c>
      <c r="AJ2779" s="2">
        <f t="shared" ref="AJ2779" si="12617">X2779*AE2776+Z2779*AE2779-Y2779*AF2776-AA2779*AF2779</f>
        <v>-208.91888311994788</v>
      </c>
      <c r="AK2779" s="8">
        <f t="shared" ref="AK2779" si="12618">(X2779*AF2776+Y2779*AE2776+Z2779*AF2779+AA2779*AE2779)</f>
        <v>0</v>
      </c>
      <c r="AM2779" s="45">
        <f t="shared" ref="AM2779" si="12619">(180/PI())*ATAN(-1*(($AH$9*AJ2776+AL2776+$AH$9*AJ2779+AL2779)/($AH$9*AI2776+AK2776+$AH$9*AI2779+AK2779)))</f>
        <v>72.509746863856094</v>
      </c>
      <c r="AO2779" s="206">
        <f t="shared" ref="AO2779" si="12620">20*LOG(((($AH$9*AH2776+AJ2776-$AH$9*AH2779-AJ2779)^2+($AH$9*AI2776+AK2776-$AH$9*AI2779-AK2779)^2)/(($AH$9*AH2776+AJ2776+$AH$9*AH2779+AJ2779)^2+($AH$9*AI2776+AK2776+$AH$9*AI2779+AK2779)^2))^0.5)</f>
        <v>-3.7895786786736323E-4</v>
      </c>
      <c r="AP2779" s="33"/>
      <c r="AQ2779" s="32"/>
      <c r="AR2779" s="32"/>
      <c r="AS2779" s="32"/>
      <c r="AT2779" s="32"/>
    </row>
    <row r="2780" spans="2:46" ht="18.649999999999999" customHeight="1">
      <c r="AO2780" s="33"/>
      <c r="AP2780" s="33"/>
    </row>
    <row r="2781" spans="2:46" ht="18.649999999999999" customHeight="1" thickBot="1">
      <c r="D2781" s="22" t="s">
        <v>80</v>
      </c>
      <c r="E2781" s="22"/>
      <c r="F2781" s="22"/>
      <c r="G2781" s="22"/>
      <c r="H2781" s="22"/>
      <c r="I2781" s="22" t="s">
        <v>81</v>
      </c>
      <c r="J2781" s="22"/>
      <c r="K2781" s="22"/>
      <c r="L2781" s="22"/>
      <c r="M2781" s="23"/>
      <c r="N2781" s="23"/>
      <c r="O2781" s="24" t="s">
        <v>82</v>
      </c>
      <c r="P2781" s="23"/>
      <c r="Q2781" s="23"/>
      <c r="R2781" s="23"/>
      <c r="S2781" s="22"/>
      <c r="T2781" s="22" t="s">
        <v>83</v>
      </c>
      <c r="U2781" s="23"/>
      <c r="V2781" s="23"/>
      <c r="W2781" s="23"/>
      <c r="X2781" s="23"/>
      <c r="Y2781" s="24" t="s">
        <v>84</v>
      </c>
      <c r="Z2781" s="23"/>
      <c r="AA2781" s="23"/>
      <c r="AB2781" s="23"/>
      <c r="AC2781" s="24" t="s">
        <v>85</v>
      </c>
      <c r="AD2781" s="22"/>
      <c r="AE2781" s="22"/>
      <c r="AF2781" s="22"/>
      <c r="AG2781" s="22"/>
      <c r="AH2781" s="23"/>
      <c r="AI2781" s="24" t="s">
        <v>86</v>
      </c>
      <c r="AJ2781" s="23"/>
      <c r="AK2781" s="23"/>
      <c r="AL2781" s="22"/>
    </row>
    <row r="2782" spans="2:46" ht="18.649999999999999" customHeight="1" thickBot="1">
      <c r="B2782" s="11"/>
      <c r="D2782" s="217" t="s">
        <v>55</v>
      </c>
      <c r="E2782" s="218"/>
      <c r="F2782" s="219" t="s">
        <v>56</v>
      </c>
      <c r="G2782" s="220"/>
      <c r="H2782" s="204"/>
      <c r="I2782" s="217" t="s">
        <v>87</v>
      </c>
      <c r="J2782" s="218"/>
      <c r="K2782" s="219" t="s">
        <v>88</v>
      </c>
      <c r="L2782" s="220"/>
      <c r="M2782" s="23"/>
      <c r="N2782" s="213" t="s">
        <v>57</v>
      </c>
      <c r="O2782" s="214"/>
      <c r="P2782" s="215" t="s">
        <v>58</v>
      </c>
      <c r="Q2782" s="216"/>
      <c r="R2782" s="23"/>
      <c r="S2782" s="217" t="s">
        <v>59</v>
      </c>
      <c r="T2782" s="218"/>
      <c r="U2782" s="219" t="s">
        <v>60</v>
      </c>
      <c r="V2782" s="220"/>
      <c r="W2782" s="22"/>
      <c r="X2782" s="213" t="s">
        <v>61</v>
      </c>
      <c r="Y2782" s="214"/>
      <c r="Z2782" s="215" t="s">
        <v>62</v>
      </c>
      <c r="AA2782" s="216"/>
      <c r="AB2782" s="22"/>
      <c r="AC2782" s="217" t="s">
        <v>63</v>
      </c>
      <c r="AD2782" s="218"/>
      <c r="AE2782" s="219" t="s">
        <v>89</v>
      </c>
      <c r="AF2782" s="220"/>
      <c r="AG2782" s="22"/>
      <c r="AH2782" s="213" t="s">
        <v>64</v>
      </c>
      <c r="AI2782" s="214"/>
      <c r="AJ2782" s="215" t="s">
        <v>65</v>
      </c>
      <c r="AK2782" s="216"/>
      <c r="AL2782" s="22"/>
      <c r="AM2782" s="25" t="s">
        <v>2</v>
      </c>
      <c r="AO2782" s="132" t="s">
        <v>41</v>
      </c>
      <c r="AQ2782" s="32"/>
      <c r="AR2782" s="32"/>
      <c r="AS2782" s="32"/>
      <c r="AT2782" s="32"/>
    </row>
    <row r="2783" spans="2:46" ht="18.649999999999999" customHeight="1" thickTop="1" thickBot="1">
      <c r="B2783" s="36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9">
        <f t="shared" ref="L2783" si="12621">IF(0=(1-$J$9*$K$9*$B2783^2),10^14,$B2783*$K$9/(1-$J$9*$K$9*$B2783^2))</f>
        <v>-0.43426307791805063</v>
      </c>
      <c r="N2783" s="1">
        <f t="shared" ref="N2783" si="12622">D2783*I2783+F2783*I2786-E2783*J2783-G2783*J2786</f>
        <v>1</v>
      </c>
      <c r="O2783" s="9">
        <f t="shared" ref="O2783" si="12623">(D2783*J2783+E2783*I2783+F2783*J2786+G2783*I2786)</f>
        <v>0</v>
      </c>
      <c r="P2783" s="2">
        <f t="shared" ref="P2783" si="12624">D2783*K2783+F2783*K2786-E2783*L2783-G2783*L2786</f>
        <v>0</v>
      </c>
      <c r="Q2783" s="8">
        <f t="shared" ref="Q2783" si="12625">(D2783*L2783+E2783*K2783+F2783*L2786+G2783*K2786)</f>
        <v>-0.43426307791805063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12626">N2783*S2783+P2783*S2786-O2783*T2783-Q2783*T2786</f>
        <v>5.1801939800643186</v>
      </c>
      <c r="Y2783" s="9">
        <f t="shared" ref="Y2783" si="12627">(N2783*T2783+O2783*S2783+P2783*T2786+Q2783*S2786)</f>
        <v>0</v>
      </c>
      <c r="Z2783" s="2">
        <f t="shared" ref="Z2783" si="12628">N2783*U2783+P2783*U2786-O2783*V2783-Q2783*V2786</f>
        <v>0</v>
      </c>
      <c r="AA2783" s="8">
        <f t="shared" ref="AA2783" si="12629">(N2783*V2783+O2783*U2783+P2783*V2786+Q2783*U2786)</f>
        <v>-0.43426307791805063</v>
      </c>
      <c r="AB2783" s="22"/>
      <c r="AC2783" s="1">
        <v>1</v>
      </c>
      <c r="AD2783" s="9">
        <v>0</v>
      </c>
      <c r="AE2783" s="2">
        <v>0</v>
      </c>
      <c r="AF2783" s="9">
        <f t="shared" ref="AF2783" si="12630">$B2783*$AE$9</f>
        <v>6.4530923999999761</v>
      </c>
      <c r="AH2783" s="1">
        <f t="shared" ref="AH2783" si="12631">X2783*AC2783+Z2783*AC2786-Y2783*AD2783-AA2783*AD2786</f>
        <v>5.1801939800643186</v>
      </c>
      <c r="AI2783" s="9">
        <f t="shared" ref="AI2783" si="12632">(X2783*AD2783+Y2783*AC2783+Z2783*AD2786+AA2783*AC2786)</f>
        <v>0</v>
      </c>
      <c r="AJ2783" s="2">
        <f t="shared" ref="AJ2783" si="12633">X2783*AE2783+Z2783*AE2786-Y2783*AF2783-AA2783*AF2786</f>
        <v>0</v>
      </c>
      <c r="AK2783" s="8">
        <f t="shared" ref="AK2783" si="12634">(X2783*AF2783+Y2783*AE2783+Z2783*AF2786+AA2783*AE2786)</f>
        <v>32.994007325360627</v>
      </c>
      <c r="AM2783" s="26">
        <f t="shared" ref="AM2783" si="12635">20*LOG((2*$AH$9)/(($AH$9*AH2783+AJ2783+$AH$9*AH2786+AJ2786)^2+($AH$9*AI2783+AK2783+$AH$9*AI2786+AK2786)^2)^0.5)</f>
        <v>-40.63394346427679</v>
      </c>
      <c r="AO2783" s="133">
        <f t="shared" ref="AO2783" si="12636">((AI2783^2+AJ2783^2+AK2783^2+AL2783^2)/(AI2786^2+AJ2786^2+AK2786^2+AL2786^2))^0.5</f>
        <v>0.15524389747574191</v>
      </c>
      <c r="AP2783" s="13"/>
      <c r="AQ2783" s="32"/>
      <c r="AR2783" s="32"/>
      <c r="AS2783" s="32"/>
      <c r="AT2783" s="32"/>
    </row>
    <row r="2784" spans="2:46" ht="18.649999999999999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O2784" s="134"/>
      <c r="AP2784" s="33"/>
      <c r="AQ2784" s="32"/>
      <c r="AR2784" s="32"/>
      <c r="AS2784" s="32"/>
      <c r="AT2784" s="32"/>
    </row>
    <row r="2785" spans="2:46" ht="18.649999999999999" customHeight="1" thickBot="1">
      <c r="D2785" s="209" t="s">
        <v>66</v>
      </c>
      <c r="E2785" s="210"/>
      <c r="F2785" s="211" t="s">
        <v>67</v>
      </c>
      <c r="G2785" s="212"/>
      <c r="H2785" s="204"/>
      <c r="I2785" s="209" t="s">
        <v>68</v>
      </c>
      <c r="J2785" s="210"/>
      <c r="K2785" s="211" t="s">
        <v>69</v>
      </c>
      <c r="L2785" s="212"/>
      <c r="N2785" s="213" t="s">
        <v>70</v>
      </c>
      <c r="O2785" s="214"/>
      <c r="P2785" s="215" t="s">
        <v>71</v>
      </c>
      <c r="Q2785" s="216"/>
      <c r="S2785" s="209" t="s">
        <v>72</v>
      </c>
      <c r="T2785" s="210"/>
      <c r="U2785" s="211" t="s">
        <v>73</v>
      </c>
      <c r="V2785" s="212"/>
      <c r="W2785" s="22"/>
      <c r="X2785" s="213" t="s">
        <v>74</v>
      </c>
      <c r="Y2785" s="214"/>
      <c r="Z2785" s="215" t="s">
        <v>75</v>
      </c>
      <c r="AA2785" s="216"/>
      <c r="AB2785" s="22"/>
      <c r="AC2785" s="209" t="s">
        <v>76</v>
      </c>
      <c r="AD2785" s="210"/>
      <c r="AE2785" s="211" t="s">
        <v>77</v>
      </c>
      <c r="AF2785" s="212"/>
      <c r="AG2785" s="22"/>
      <c r="AH2785" s="213" t="s">
        <v>78</v>
      </c>
      <c r="AI2785" s="214"/>
      <c r="AJ2785" s="215" t="s">
        <v>79</v>
      </c>
      <c r="AK2785" s="216"/>
      <c r="AL2785" s="22"/>
      <c r="AM2785" s="44" t="s">
        <v>6</v>
      </c>
      <c r="AO2785" s="135" t="s">
        <v>42</v>
      </c>
      <c r="AP2785" s="33"/>
      <c r="AQ2785" s="32"/>
      <c r="AR2785" s="32"/>
      <c r="AS2785" s="32"/>
      <c r="AT2785" s="32"/>
    </row>
    <row r="2786" spans="2:46" ht="18.649999999999999" customHeight="1" thickTop="1" thickBot="1">
      <c r="D2786" s="1">
        <v>0</v>
      </c>
      <c r="E2786" s="8">
        <f t="shared" ref="E2786" si="12637">$E$9*$B2783</f>
        <v>4.5110115999999829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12638">D2786*I2783+F2786*I2786-E2786*J2783-G2786*J2786</f>
        <v>0</v>
      </c>
      <c r="O2786" s="9">
        <f t="shared" ref="O2786" si="12639">(D2786*J2783+E2786*I2783+F2786*J2786+G2786*I2786)</f>
        <v>4.5110115999999829</v>
      </c>
      <c r="P2786" s="2">
        <f t="shared" ref="P2786" si="12640">D2786*K2783+F2786*K2786-E2786*L2783-G2786*L2786</f>
        <v>2.958965781940023</v>
      </c>
      <c r="Q2786" s="8">
        <f t="shared" ref="Q2786" si="12641">(D2786*L2783+E2786*K2783+F2786*L2786+G2786*K2786)</f>
        <v>0</v>
      </c>
      <c r="S2786" s="1">
        <v>0</v>
      </c>
      <c r="T2786" s="8">
        <f t="shared" ref="T2786" si="12642">$T$9*$B2783</f>
        <v>9.6259483999999631</v>
      </c>
      <c r="U2786" s="2">
        <v>1</v>
      </c>
      <c r="V2786" s="8">
        <v>0</v>
      </c>
      <c r="X2786" s="1">
        <f t="shared" ref="X2786" si="12643">N2786*S2783+P2786*S2786-O2786*T2783-Q2786*T2786</f>
        <v>0</v>
      </c>
      <c r="Y2786" s="9">
        <f t="shared" ref="Y2786" si="12644">(N2786*T2783+O2786*S2783+P2786*T2786+Q2786*S2786)</f>
        <v>32.993863534320191</v>
      </c>
      <c r="Z2786" s="2">
        <f t="shared" ref="Z2786" si="12645">N2786*U2783+P2786*U2786-O2786*V2783-Q2786*V2786</f>
        <v>2.958965781940023</v>
      </c>
      <c r="AA2786" s="8">
        <f t="shared" ref="AA2786" si="12646">(N2786*V2783+O2786*U2783+P2786*V2786+Q2786*U2786)</f>
        <v>0</v>
      </c>
      <c r="AB2786" s="22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12647">X2786*AC2783+Z2786*AC2786-Y2786*AD2783-AA2786*AD2786</f>
        <v>0</v>
      </c>
      <c r="AI2786" s="9">
        <f t="shared" ref="AI2786" si="12648">(X2786*AD2783+Y2786*AC2783+Z2786*AD2786+AA2786*AC2786)</f>
        <v>32.993863534320191</v>
      </c>
      <c r="AJ2786" s="2">
        <f t="shared" ref="AJ2786" si="12649">X2786*AE2783+Z2786*AE2786-Y2786*AF2783-AA2786*AF2786</f>
        <v>-209.95348423801795</v>
      </c>
      <c r="AK2786" s="8">
        <f t="shared" ref="AK2786" si="12650">(X2786*AF2783+Y2786*AE2783+Z2786*AF2786+AA2786*AE2786)</f>
        <v>0</v>
      </c>
      <c r="AM2786" s="45">
        <f t="shared" ref="AM2786" si="12651">(180/PI())*ATAN(-1*(($AH$9*AJ2783+AL2783+$AH$9*AJ2786+AL2786)/($AH$9*AI2783+AK2783+$AH$9*AI2786+AK2786)))</f>
        <v>72.552193125080578</v>
      </c>
      <c r="AO2786" s="206">
        <f t="shared" ref="AO2786" si="12652">20*LOG(((($AH$9*AH2783+AJ2783-$AH$9*AH2786-AJ2786)^2+($AH$9*AI2783+AK2783-$AH$9*AI2786-AK2786)^2)/(($AH$9*AH2783+AJ2783+$AH$9*AH2786+AJ2786)^2+($AH$9*AI2783+AK2783+$AH$9*AI2786+AK2786)^2))^0.5)</f>
        <v>-3.7532606970267152E-4</v>
      </c>
      <c r="AP2786" s="33"/>
      <c r="AQ2786" s="32"/>
      <c r="AR2786" s="32"/>
      <c r="AS2786" s="32"/>
      <c r="AT2786" s="32"/>
    </row>
    <row r="2787" spans="2:46" ht="18.649999999999999" customHeight="1">
      <c r="AO2787" s="33"/>
      <c r="AP2787" s="33"/>
    </row>
    <row r="2788" spans="2:46" ht="18.649999999999999" customHeight="1" thickBot="1">
      <c r="D2788" s="22" t="s">
        <v>80</v>
      </c>
      <c r="E2788" s="22"/>
      <c r="F2788" s="22"/>
      <c r="G2788" s="22"/>
      <c r="H2788" s="22"/>
      <c r="I2788" s="22" t="s">
        <v>81</v>
      </c>
      <c r="J2788" s="22"/>
      <c r="K2788" s="22"/>
      <c r="L2788" s="22"/>
      <c r="M2788" s="23"/>
      <c r="N2788" s="23"/>
      <c r="O2788" s="24" t="s">
        <v>82</v>
      </c>
      <c r="P2788" s="23"/>
      <c r="Q2788" s="23"/>
      <c r="R2788" s="23"/>
      <c r="S2788" s="22"/>
      <c r="T2788" s="22" t="s">
        <v>83</v>
      </c>
      <c r="U2788" s="23"/>
      <c r="V2788" s="23"/>
      <c r="W2788" s="23"/>
      <c r="X2788" s="23"/>
      <c r="Y2788" s="24" t="s">
        <v>84</v>
      </c>
      <c r="Z2788" s="23"/>
      <c r="AA2788" s="23"/>
      <c r="AB2788" s="23"/>
      <c r="AC2788" s="24" t="s">
        <v>85</v>
      </c>
      <c r="AD2788" s="22"/>
      <c r="AE2788" s="22"/>
      <c r="AF2788" s="22"/>
      <c r="AG2788" s="22"/>
      <c r="AH2788" s="23"/>
      <c r="AI2788" s="24" t="s">
        <v>86</v>
      </c>
      <c r="AJ2788" s="23"/>
      <c r="AK2788" s="23"/>
      <c r="AL2788" s="22"/>
    </row>
    <row r="2789" spans="2:46" ht="18.649999999999999" customHeight="1" thickBot="1">
      <c r="B2789" s="11"/>
      <c r="D2789" s="217" t="s">
        <v>55</v>
      </c>
      <c r="E2789" s="218"/>
      <c r="F2789" s="219" t="s">
        <v>56</v>
      </c>
      <c r="G2789" s="220"/>
      <c r="H2789" s="204"/>
      <c r="I2789" s="217" t="s">
        <v>87</v>
      </c>
      <c r="J2789" s="218"/>
      <c r="K2789" s="219" t="s">
        <v>88</v>
      </c>
      <c r="L2789" s="220"/>
      <c r="M2789" s="23"/>
      <c r="N2789" s="213" t="s">
        <v>57</v>
      </c>
      <c r="O2789" s="214"/>
      <c r="P2789" s="215" t="s">
        <v>58</v>
      </c>
      <c r="Q2789" s="216"/>
      <c r="R2789" s="23"/>
      <c r="S2789" s="217" t="s">
        <v>59</v>
      </c>
      <c r="T2789" s="218"/>
      <c r="U2789" s="219" t="s">
        <v>60</v>
      </c>
      <c r="V2789" s="220"/>
      <c r="W2789" s="22"/>
      <c r="X2789" s="213" t="s">
        <v>61</v>
      </c>
      <c r="Y2789" s="214"/>
      <c r="Z2789" s="215" t="s">
        <v>62</v>
      </c>
      <c r="AA2789" s="216"/>
      <c r="AB2789" s="22"/>
      <c r="AC2789" s="217" t="s">
        <v>63</v>
      </c>
      <c r="AD2789" s="218"/>
      <c r="AE2789" s="219" t="s">
        <v>89</v>
      </c>
      <c r="AF2789" s="220"/>
      <c r="AG2789" s="22"/>
      <c r="AH2789" s="213" t="s">
        <v>64</v>
      </c>
      <c r="AI2789" s="214"/>
      <c r="AJ2789" s="215" t="s">
        <v>65</v>
      </c>
      <c r="AK2789" s="216"/>
      <c r="AL2789" s="22"/>
      <c r="AM2789" s="25" t="s">
        <v>2</v>
      </c>
      <c r="AO2789" s="132" t="s">
        <v>41</v>
      </c>
      <c r="AQ2789" s="32"/>
      <c r="AR2789" s="32"/>
      <c r="AS2789" s="32"/>
      <c r="AT2789" s="32"/>
    </row>
    <row r="2790" spans="2:46" ht="18.649999999999999" customHeight="1" thickTop="1" thickBot="1">
      <c r="B2790" s="36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9">
        <f t="shared" ref="L2790" si="12653">IF(0=(1-$J$9*$K$9*$B2790^2),10^14,$B2790*$K$9/(1-$J$9*$K$9*$B2790^2))</f>
        <v>-0.43305217397331092</v>
      </c>
      <c r="N2790" s="1">
        <f t="shared" ref="N2790" si="12654">D2790*I2790+F2790*I2793-E2790*J2790-G2790*J2793</f>
        <v>1</v>
      </c>
      <c r="O2790" s="9">
        <f t="shared" ref="O2790" si="12655">(D2790*J2790+E2790*I2790+F2790*J2793+G2790*I2793)</f>
        <v>0</v>
      </c>
      <c r="P2790" s="2">
        <f t="shared" ref="P2790" si="12656">D2790*K2790+F2790*K2793-E2790*L2790-G2790*L2793</f>
        <v>0</v>
      </c>
      <c r="Q2790" s="8">
        <f t="shared" ref="Q2790" si="12657">(D2790*L2790+E2790*K2790+F2790*L2793+G2790*K2793)</f>
        <v>-0.43305217397331092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12658">N2790*S2790+P2790*S2793-O2790*T2790-Q2790*T2793</f>
        <v>5.1790115944441819</v>
      </c>
      <c r="Y2790" s="9">
        <f t="shared" ref="Y2790" si="12659">(N2790*T2790+O2790*S2790+P2790*T2793+Q2790*S2793)</f>
        <v>0</v>
      </c>
      <c r="Z2790" s="2">
        <f t="shared" ref="Z2790" si="12660">N2790*U2790+P2790*U2793-O2790*V2790-Q2790*V2793</f>
        <v>0</v>
      </c>
      <c r="AA2790" s="8">
        <f t="shared" ref="AA2790" si="12661">(N2790*V2790+O2790*U2790+P2790*V2793+Q2790*U2793)</f>
        <v>-0.43305217397331092</v>
      </c>
      <c r="AB2790" s="22"/>
      <c r="AC2790" s="1">
        <v>1</v>
      </c>
      <c r="AD2790" s="9">
        <v>0</v>
      </c>
      <c r="AE2790" s="2">
        <v>0</v>
      </c>
      <c r="AF2790" s="9">
        <f t="shared" ref="AF2790" si="12662">$B2790*$AE$9</f>
        <v>6.4693061999999761</v>
      </c>
      <c r="AH2790" s="1">
        <f t="shared" ref="AH2790" si="12663">X2790*AC2790+Z2790*AC2793-Y2790*AD2790-AA2790*AD2793</f>
        <v>5.1790115944441819</v>
      </c>
      <c r="AI2790" s="9">
        <f t="shared" ref="AI2790" si="12664">(X2790*AD2790+Y2790*AC2790+Z2790*AD2793+AA2790*AC2793)</f>
        <v>0</v>
      </c>
      <c r="AJ2790" s="2">
        <f t="shared" ref="AJ2790" si="12665">X2790*AE2790+Z2790*AE2793-Y2790*AF2790-AA2790*AF2793</f>
        <v>0</v>
      </c>
      <c r="AK2790" s="8">
        <f t="shared" ref="AK2790" si="12666">(X2790*AF2790+Y2790*AE2790+Z2790*AF2793+AA2790*AE2793)</f>
        <v>33.071559643836203</v>
      </c>
      <c r="AM2790" s="26">
        <f t="shared" ref="AM2790" si="12667">20*LOG((2*$AH$9)/(($AH$9*AH2790+AJ2790+$AH$9*AH2793+AJ2793)^2+($AH$9*AI2790+AK2790+$AH$9*AI2793+AK2793)^2)^0.5)</f>
        <v>-40.675668761637809</v>
      </c>
      <c r="AO2790" s="133">
        <f t="shared" ref="AO2790" si="12668">((AI2790^2+AJ2790^2+AK2790^2+AL2790^2)/(AI2793^2+AJ2793^2+AK2793^2+AL2793^2))^0.5</f>
        <v>0.15485343965471829</v>
      </c>
      <c r="AP2790" s="13"/>
      <c r="AQ2790" s="32"/>
      <c r="AR2790" s="32"/>
      <c r="AS2790" s="32"/>
      <c r="AT2790" s="32"/>
    </row>
    <row r="2791" spans="2:46" ht="18.649999999999999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O2791" s="134"/>
      <c r="AP2791" s="33"/>
      <c r="AQ2791" s="32"/>
      <c r="AR2791" s="32"/>
      <c r="AS2791" s="32"/>
      <c r="AT2791" s="32"/>
    </row>
    <row r="2792" spans="2:46" ht="18.649999999999999" customHeight="1" thickBot="1">
      <c r="D2792" s="209" t="s">
        <v>66</v>
      </c>
      <c r="E2792" s="210"/>
      <c r="F2792" s="211" t="s">
        <v>67</v>
      </c>
      <c r="G2792" s="212"/>
      <c r="H2792" s="204"/>
      <c r="I2792" s="209" t="s">
        <v>68</v>
      </c>
      <c r="J2792" s="210"/>
      <c r="K2792" s="211" t="s">
        <v>69</v>
      </c>
      <c r="L2792" s="212"/>
      <c r="N2792" s="213" t="s">
        <v>70</v>
      </c>
      <c r="O2792" s="214"/>
      <c r="P2792" s="215" t="s">
        <v>71</v>
      </c>
      <c r="Q2792" s="216"/>
      <c r="S2792" s="209" t="s">
        <v>72</v>
      </c>
      <c r="T2792" s="210"/>
      <c r="U2792" s="211" t="s">
        <v>73</v>
      </c>
      <c r="V2792" s="212"/>
      <c r="W2792" s="22"/>
      <c r="X2792" s="213" t="s">
        <v>74</v>
      </c>
      <c r="Y2792" s="214"/>
      <c r="Z2792" s="215" t="s">
        <v>75</v>
      </c>
      <c r="AA2792" s="216"/>
      <c r="AB2792" s="22"/>
      <c r="AC2792" s="209" t="s">
        <v>76</v>
      </c>
      <c r="AD2792" s="210"/>
      <c r="AE2792" s="211" t="s">
        <v>77</v>
      </c>
      <c r="AF2792" s="212"/>
      <c r="AG2792" s="22"/>
      <c r="AH2792" s="213" t="s">
        <v>78</v>
      </c>
      <c r="AI2792" s="214"/>
      <c r="AJ2792" s="215" t="s">
        <v>79</v>
      </c>
      <c r="AK2792" s="216"/>
      <c r="AL2792" s="22"/>
      <c r="AM2792" s="44" t="s">
        <v>6</v>
      </c>
      <c r="AO2792" s="135" t="s">
        <v>42</v>
      </c>
      <c r="AP2792" s="33"/>
      <c r="AQ2792" s="32"/>
      <c r="AR2792" s="32"/>
      <c r="AS2792" s="32"/>
      <c r="AT2792" s="32"/>
    </row>
    <row r="2793" spans="2:46" ht="18.649999999999999" customHeight="1" thickTop="1" thickBot="1">
      <c r="D2793" s="1">
        <v>0</v>
      </c>
      <c r="E2793" s="8">
        <f t="shared" ref="E2793" si="12669">$E$9*$B2790</f>
        <v>4.5223457999999832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12670">D2793*I2790+F2793*I2793-E2793*J2790-G2793*J2793</f>
        <v>0</v>
      </c>
      <c r="O2793" s="9">
        <f t="shared" ref="O2793" si="12671">(D2793*J2790+E2793*I2790+F2793*J2793+G2793*I2793)</f>
        <v>4.5223457999999832</v>
      </c>
      <c r="P2793" s="2">
        <f t="shared" ref="P2793" si="12672">D2793*K2790+F2793*K2793-E2793*L2790-G2793*L2793</f>
        <v>2.958411680149065</v>
      </c>
      <c r="Q2793" s="8">
        <f t="shared" ref="Q2793" si="12673">(D2793*L2790+E2793*K2790+F2793*L2793+G2793*K2793)</f>
        <v>0</v>
      </c>
      <c r="S2793" s="1">
        <v>0</v>
      </c>
      <c r="T2793" s="8">
        <f t="shared" ref="T2793" si="12674">$T$9*$B2790</f>
        <v>9.6501341999999646</v>
      </c>
      <c r="U2793" s="2">
        <v>1</v>
      </c>
      <c r="V2793" s="8">
        <v>0</v>
      </c>
      <c r="X2793" s="1">
        <f t="shared" ref="X2793" si="12675">N2793*S2790+P2793*S2793-O2793*T2790-Q2793*T2793</f>
        <v>0</v>
      </c>
      <c r="Y2793" s="9">
        <f t="shared" ref="Y2793" si="12676">(N2793*T2790+O2793*S2790+P2793*T2793+Q2793*S2793)</f>
        <v>33.071415532285833</v>
      </c>
      <c r="Z2793" s="2">
        <f t="shared" ref="Z2793" si="12677">N2793*U2790+P2793*U2793-O2793*V2790-Q2793*V2793</f>
        <v>2.958411680149065</v>
      </c>
      <c r="AA2793" s="8">
        <f t="shared" ref="AA2793" si="12678">(N2793*V2790+O2793*U2790+P2793*V2793+Q2793*U2793)</f>
        <v>0</v>
      </c>
      <c r="AB2793" s="22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12679">X2793*AC2790+Z2793*AC2793-Y2793*AD2790-AA2793*AD2793</f>
        <v>0</v>
      </c>
      <c r="AI2793" s="9">
        <f t="shared" ref="AI2793" si="12680">(X2793*AD2790+Y2793*AC2790+Z2793*AD2793+AA2793*AC2793)</f>
        <v>33.071415532285833</v>
      </c>
      <c r="AJ2793" s="2">
        <f t="shared" ref="AJ2793" si="12681">X2793*AE2790+Z2793*AE2793-Y2793*AF2790-AA2793*AF2793</f>
        <v>-210.99070186564319</v>
      </c>
      <c r="AK2793" s="8">
        <f t="shared" ref="AK2793" si="12682">(X2793*AF2790+Y2793*AE2790+Z2793*AF2793+AA2793*AE2793)</f>
        <v>0</v>
      </c>
      <c r="AM2793" s="45">
        <f t="shared" ref="AM2793" si="12683">(180/PI())*ATAN(-1*(($AH$9*AJ2790+AL2790+$AH$9*AJ2793+AL2793)/($AH$9*AI2790+AK2790+$AH$9*AI2793+AK2793)))</f>
        <v>72.594437247732387</v>
      </c>
      <c r="AO2793" s="206">
        <f t="shared" ref="AO2793" si="12684">20*LOG(((($AH$9*AH2790+AJ2790-$AH$9*AH2793-AJ2793)^2+($AH$9*AI2790+AK2790-$AH$9*AI2793-AK2793)^2)/(($AH$9*AH2790+AJ2790+$AH$9*AH2793+AJ2793)^2+($AH$9*AI2790+AK2790+$AH$9*AI2793+AK2793)^2))^0.5)</f>
        <v>-3.7173719866739614E-4</v>
      </c>
      <c r="AP2793" s="33"/>
      <c r="AQ2793" s="32"/>
      <c r="AR2793" s="32"/>
      <c r="AS2793" s="32"/>
      <c r="AT2793" s="32"/>
    </row>
    <row r="2794" spans="2:46" ht="18.649999999999999" customHeight="1">
      <c r="AO2794" s="33"/>
      <c r="AP2794" s="33"/>
    </row>
    <row r="2795" spans="2:46" ht="18.649999999999999" customHeight="1" thickBot="1">
      <c r="D2795" s="22" t="s">
        <v>80</v>
      </c>
      <c r="E2795" s="22"/>
      <c r="F2795" s="22"/>
      <c r="G2795" s="22"/>
      <c r="H2795" s="22"/>
      <c r="I2795" s="22" t="s">
        <v>81</v>
      </c>
      <c r="J2795" s="22"/>
      <c r="K2795" s="22"/>
      <c r="L2795" s="22"/>
      <c r="M2795" s="23"/>
      <c r="N2795" s="23"/>
      <c r="O2795" s="24" t="s">
        <v>82</v>
      </c>
      <c r="P2795" s="23"/>
      <c r="Q2795" s="23"/>
      <c r="R2795" s="23"/>
      <c r="S2795" s="22"/>
      <c r="T2795" s="22" t="s">
        <v>83</v>
      </c>
      <c r="U2795" s="23"/>
      <c r="V2795" s="23"/>
      <c r="W2795" s="23"/>
      <c r="X2795" s="23"/>
      <c r="Y2795" s="24" t="s">
        <v>84</v>
      </c>
      <c r="Z2795" s="23"/>
      <c r="AA2795" s="23"/>
      <c r="AB2795" s="23"/>
      <c r="AC2795" s="24" t="s">
        <v>85</v>
      </c>
      <c r="AD2795" s="22"/>
      <c r="AE2795" s="22"/>
      <c r="AF2795" s="22"/>
      <c r="AG2795" s="22"/>
      <c r="AH2795" s="23"/>
      <c r="AI2795" s="24" t="s">
        <v>86</v>
      </c>
      <c r="AJ2795" s="23"/>
      <c r="AK2795" s="23"/>
      <c r="AL2795" s="22"/>
    </row>
    <row r="2796" spans="2:46" ht="18.649999999999999" customHeight="1" thickBot="1">
      <c r="B2796" s="11"/>
      <c r="D2796" s="217" t="s">
        <v>55</v>
      </c>
      <c r="E2796" s="218"/>
      <c r="F2796" s="219" t="s">
        <v>56</v>
      </c>
      <c r="G2796" s="220"/>
      <c r="H2796" s="204"/>
      <c r="I2796" s="217" t="s">
        <v>87</v>
      </c>
      <c r="J2796" s="218"/>
      <c r="K2796" s="219" t="s">
        <v>88</v>
      </c>
      <c r="L2796" s="220"/>
      <c r="M2796" s="23"/>
      <c r="N2796" s="213" t="s">
        <v>57</v>
      </c>
      <c r="O2796" s="214"/>
      <c r="P2796" s="215" t="s">
        <v>58</v>
      </c>
      <c r="Q2796" s="216"/>
      <c r="R2796" s="23"/>
      <c r="S2796" s="217" t="s">
        <v>59</v>
      </c>
      <c r="T2796" s="218"/>
      <c r="U2796" s="219" t="s">
        <v>60</v>
      </c>
      <c r="V2796" s="220"/>
      <c r="W2796" s="22"/>
      <c r="X2796" s="213" t="s">
        <v>61</v>
      </c>
      <c r="Y2796" s="214"/>
      <c r="Z2796" s="215" t="s">
        <v>62</v>
      </c>
      <c r="AA2796" s="216"/>
      <c r="AB2796" s="22"/>
      <c r="AC2796" s="217" t="s">
        <v>63</v>
      </c>
      <c r="AD2796" s="218"/>
      <c r="AE2796" s="219" t="s">
        <v>89</v>
      </c>
      <c r="AF2796" s="220"/>
      <c r="AG2796" s="22"/>
      <c r="AH2796" s="213" t="s">
        <v>64</v>
      </c>
      <c r="AI2796" s="214"/>
      <c r="AJ2796" s="215" t="s">
        <v>65</v>
      </c>
      <c r="AK2796" s="216"/>
      <c r="AL2796" s="22"/>
      <c r="AM2796" s="25" t="s">
        <v>2</v>
      </c>
      <c r="AO2796" s="132" t="s">
        <v>41</v>
      </c>
      <c r="AQ2796" s="32"/>
      <c r="AR2796" s="32"/>
      <c r="AS2796" s="32"/>
      <c r="AT2796" s="32"/>
    </row>
    <row r="2797" spans="2:46" ht="18.649999999999999" customHeight="1" thickTop="1" thickBot="1">
      <c r="B2797" s="36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9">
        <f t="shared" ref="L2797" si="12685">IF(0=(1-$J$9*$K$9*$B2797^2),10^14,$B2797*$K$9/(1-$J$9*$K$9*$B2797^2))</f>
        <v>-0.43184830839065558</v>
      </c>
      <c r="N2797" s="1">
        <f t="shared" ref="N2797" si="12686">D2797*I2797+F2797*I2800-E2797*J2797-G2797*J2800</f>
        <v>1</v>
      </c>
      <c r="O2797" s="9">
        <f t="shared" ref="O2797" si="12687">(D2797*J2797+E2797*I2797+F2797*J2800+G2797*I2800)</f>
        <v>0</v>
      </c>
      <c r="P2797" s="2">
        <f t="shared" ref="P2797" si="12688">D2797*K2797+F2797*K2800-E2797*L2797-G2797*L2800</f>
        <v>0</v>
      </c>
      <c r="Q2797" s="8">
        <f t="shared" ref="Q2797" si="12689">(D2797*L2797+E2797*K2797+F2797*L2800+G2797*K2800)</f>
        <v>-0.43184830839065558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12690">N2797*S2797+P2797*S2800-O2797*T2797-Q2797*T2800</f>
        <v>5.1778387268298705</v>
      </c>
      <c r="Y2797" s="9">
        <f t="shared" ref="Y2797" si="12691">(N2797*T2797+O2797*S2797+P2797*T2800+Q2797*S2800)</f>
        <v>0</v>
      </c>
      <c r="Z2797" s="2">
        <f t="shared" ref="Z2797" si="12692">N2797*U2797+P2797*U2800-O2797*V2797-Q2797*V2800</f>
        <v>0</v>
      </c>
      <c r="AA2797" s="8">
        <f t="shared" ref="AA2797" si="12693">(N2797*V2797+O2797*U2797+P2797*V2800+Q2797*U2800)</f>
        <v>-0.43184830839065558</v>
      </c>
      <c r="AB2797" s="22"/>
      <c r="AC2797" s="1">
        <v>1</v>
      </c>
      <c r="AD2797" s="9">
        <v>0</v>
      </c>
      <c r="AE2797" s="2">
        <v>0</v>
      </c>
      <c r="AF2797" s="9">
        <f t="shared" ref="AF2797" si="12694">$B2797*$AE$9</f>
        <v>6.4855199999999753</v>
      </c>
      <c r="AH2797" s="1">
        <f t="shared" ref="AH2797" si="12695">X2797*AC2797+Z2797*AC2800-Y2797*AD2797-AA2797*AD2800</f>
        <v>5.1778387268298705</v>
      </c>
      <c r="AI2797" s="9">
        <f t="shared" ref="AI2797" si="12696">(X2797*AD2797+Y2797*AC2797+Z2797*AD2800+AA2797*AC2800)</f>
        <v>0</v>
      </c>
      <c r="AJ2797" s="2">
        <f t="shared" ref="AJ2797" si="12697">X2797*AE2797+Z2797*AE2800-Y2797*AF2797-AA2797*AF2800</f>
        <v>0</v>
      </c>
      <c r="AK2797" s="8">
        <f t="shared" ref="AK2797" si="12698">(X2797*AF2797+Y2797*AE2797+Z2797*AF2800+AA2797*AE2800)</f>
        <v>33.149128311238876</v>
      </c>
      <c r="AM2797" s="26">
        <f t="shared" ref="AM2797" si="12699">20*LOG((2*$AH$9)/(($AH$9*AH2797+AJ2797+$AH$9*AH2800+AJ2800)^2+($AH$9*AI2797+AK2797+$AH$9*AI2800+AK2800)^2)^0.5)</f>
        <v>-40.717299592500609</v>
      </c>
      <c r="AO2797" s="133">
        <f t="shared" ref="AO2797" si="12700">((AI2797^2+AJ2797^2+AK2797^2+AL2797^2)/(AI2800^2+AJ2800^2+AK2800^2+AL2800^2))^0.5</f>
        <v>0.15446494423761295</v>
      </c>
      <c r="AP2797" s="13"/>
      <c r="AQ2797" s="32"/>
      <c r="AR2797" s="32"/>
      <c r="AS2797" s="32"/>
      <c r="AT2797" s="32"/>
    </row>
    <row r="2798" spans="2:46" ht="18.649999999999999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O2798" s="134"/>
      <c r="AP2798" s="33"/>
      <c r="AQ2798" s="32"/>
      <c r="AR2798" s="32"/>
      <c r="AS2798" s="32"/>
      <c r="AT2798" s="32"/>
    </row>
    <row r="2799" spans="2:46" ht="18.649999999999999" customHeight="1" thickBot="1">
      <c r="D2799" s="209" t="s">
        <v>66</v>
      </c>
      <c r="E2799" s="210"/>
      <c r="F2799" s="211" t="s">
        <v>67</v>
      </c>
      <c r="G2799" s="212"/>
      <c r="H2799" s="204"/>
      <c r="I2799" s="209" t="s">
        <v>68</v>
      </c>
      <c r="J2799" s="210"/>
      <c r="K2799" s="211" t="s">
        <v>69</v>
      </c>
      <c r="L2799" s="212"/>
      <c r="N2799" s="213" t="s">
        <v>70</v>
      </c>
      <c r="O2799" s="214"/>
      <c r="P2799" s="215" t="s">
        <v>71</v>
      </c>
      <c r="Q2799" s="216"/>
      <c r="S2799" s="209" t="s">
        <v>72</v>
      </c>
      <c r="T2799" s="210"/>
      <c r="U2799" s="211" t="s">
        <v>73</v>
      </c>
      <c r="V2799" s="212"/>
      <c r="W2799" s="22"/>
      <c r="X2799" s="213" t="s">
        <v>74</v>
      </c>
      <c r="Y2799" s="214"/>
      <c r="Z2799" s="215" t="s">
        <v>75</v>
      </c>
      <c r="AA2799" s="216"/>
      <c r="AB2799" s="22"/>
      <c r="AC2799" s="209" t="s">
        <v>76</v>
      </c>
      <c r="AD2799" s="210"/>
      <c r="AE2799" s="211" t="s">
        <v>77</v>
      </c>
      <c r="AF2799" s="212"/>
      <c r="AG2799" s="22"/>
      <c r="AH2799" s="213" t="s">
        <v>78</v>
      </c>
      <c r="AI2799" s="214"/>
      <c r="AJ2799" s="215" t="s">
        <v>79</v>
      </c>
      <c r="AK2799" s="216"/>
      <c r="AL2799" s="22"/>
      <c r="AM2799" s="44" t="s">
        <v>6</v>
      </c>
      <c r="AO2799" s="135" t="s">
        <v>42</v>
      </c>
      <c r="AP2799" s="33"/>
      <c r="AQ2799" s="32"/>
      <c r="AR2799" s="32"/>
      <c r="AS2799" s="32"/>
      <c r="AT2799" s="32"/>
    </row>
    <row r="2800" spans="2:46" ht="18.649999999999999" customHeight="1" thickTop="1" thickBot="1">
      <c r="D2800" s="1">
        <v>0</v>
      </c>
      <c r="E2800" s="8">
        <f t="shared" ref="E2800" si="12701">$E$9*$B2797</f>
        <v>4.5336799999999835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12702">D2800*I2797+F2800*I2800-E2800*J2797-G2800*J2800</f>
        <v>0</v>
      </c>
      <c r="O2800" s="9">
        <f t="shared" ref="O2800" si="12703">(D2800*J2797+E2800*I2797+F2800*J2800+G2800*I2800)</f>
        <v>4.5336799999999835</v>
      </c>
      <c r="P2800" s="2">
        <f t="shared" ref="P2800" si="12704">D2800*K2797+F2800*K2800-E2800*L2797-G2800*L2800</f>
        <v>2.9578620387845405</v>
      </c>
      <c r="Q2800" s="8">
        <f t="shared" ref="Q2800" si="12705">(D2800*L2797+E2800*K2797+F2800*L2800+G2800*K2800)</f>
        <v>0</v>
      </c>
      <c r="S2800" s="1">
        <v>0</v>
      </c>
      <c r="T2800" s="8">
        <f t="shared" ref="T2800" si="12706">$T$9*$B2797</f>
        <v>9.6743199999999625</v>
      </c>
      <c r="U2800" s="2">
        <v>1</v>
      </c>
      <c r="V2800" s="8">
        <v>0</v>
      </c>
      <c r="X2800" s="1">
        <f t="shared" ref="X2800" si="12707">N2800*S2797+P2800*S2800-O2800*T2797-Q2800*T2800</f>
        <v>0</v>
      </c>
      <c r="Y2800" s="9">
        <f t="shared" ref="Y2800" si="12708">(N2800*T2797+O2800*S2797+P2800*T2800+Q2800*S2800)</f>
        <v>33.14898387905393</v>
      </c>
      <c r="Z2800" s="2">
        <f t="shared" ref="Z2800" si="12709">N2800*U2797+P2800*U2800-O2800*V2797-Q2800*V2800</f>
        <v>2.9578620387845405</v>
      </c>
      <c r="AA2800" s="8">
        <f t="shared" ref="AA2800" si="12710">(N2800*V2797+O2800*U2797+P2800*V2800+Q2800*U2800)</f>
        <v>0</v>
      </c>
      <c r="AB2800" s="22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12711">X2800*AC2797+Z2800*AC2800-Y2800*AD2797-AA2800*AD2800</f>
        <v>0</v>
      </c>
      <c r="AI2800" s="9">
        <f t="shared" ref="AI2800" si="12712">(X2800*AD2797+Y2800*AC2797+Z2800*AD2800+AA2800*AC2800)</f>
        <v>33.14898387905393</v>
      </c>
      <c r="AJ2800" s="2">
        <f t="shared" ref="AJ2800" si="12713">X2800*AE2797+Z2800*AE2800-Y2800*AF2797-AA2800*AF2800</f>
        <v>-212.0305358884965</v>
      </c>
      <c r="AK2800" s="8">
        <f t="shared" ref="AK2800" si="12714">(X2800*AF2797+Y2800*AE2797+Z2800*AF2800+AA2800*AE2800)</f>
        <v>0</v>
      </c>
      <c r="AM2800" s="45">
        <f t="shared" ref="AM2800" si="12715">(180/PI())*ATAN(-1*(($AH$9*AJ2797+AL2797+$AH$9*AJ2800+AL2800)/($AH$9*AI2797+AK2797+$AH$9*AI2800+AK2800)))</f>
        <v>72.63648064911466</v>
      </c>
      <c r="AO2800" s="206">
        <f t="shared" ref="AO2800" si="12716">20*LOG(((($AH$9*AH2797+AJ2797-$AH$9*AH2800-AJ2800)^2+($AH$9*AI2797+AK2797-$AH$9*AI2800-AK2800)^2)/(($AH$9*AH2797+AJ2797+$AH$9*AH2800+AJ2800)^2+($AH$9*AI2797+AK2797+$AH$9*AI2800+AK2800)^2))^0.5)</f>
        <v>-3.6819065493100771E-4</v>
      </c>
      <c r="AP2800" s="33"/>
      <c r="AQ2800" s="32"/>
      <c r="AR2800" s="32"/>
      <c r="AS2800" s="32"/>
      <c r="AT2800" s="32"/>
    </row>
    <row r="2801" spans="2:46" ht="18.649999999999999" customHeight="1">
      <c r="AO2801" s="33"/>
      <c r="AP2801" s="33"/>
    </row>
    <row r="2802" spans="2:46" ht="18.649999999999999" customHeight="1" thickBot="1">
      <c r="D2802" s="22" t="s">
        <v>80</v>
      </c>
      <c r="E2802" s="22"/>
      <c r="F2802" s="22"/>
      <c r="G2802" s="22"/>
      <c r="H2802" s="22"/>
      <c r="I2802" s="22" t="s">
        <v>81</v>
      </c>
      <c r="J2802" s="22"/>
      <c r="K2802" s="22"/>
      <c r="L2802" s="22"/>
      <c r="M2802" s="23"/>
      <c r="N2802" s="23"/>
      <c r="O2802" s="24" t="s">
        <v>82</v>
      </c>
      <c r="P2802" s="23"/>
      <c r="Q2802" s="23"/>
      <c r="R2802" s="23"/>
      <c r="S2802" s="22"/>
      <c r="T2802" s="22" t="s">
        <v>83</v>
      </c>
      <c r="U2802" s="23"/>
      <c r="V2802" s="23"/>
      <c r="W2802" s="23"/>
      <c r="X2802" s="23"/>
      <c r="Y2802" s="24" t="s">
        <v>84</v>
      </c>
      <c r="Z2802" s="23"/>
      <c r="AA2802" s="23"/>
      <c r="AB2802" s="23"/>
      <c r="AC2802" s="24" t="s">
        <v>85</v>
      </c>
      <c r="AD2802" s="22"/>
      <c r="AE2802" s="22"/>
      <c r="AF2802" s="22"/>
      <c r="AG2802" s="22"/>
      <c r="AH2802" s="23"/>
      <c r="AI2802" s="24" t="s">
        <v>86</v>
      </c>
      <c r="AJ2802" s="23"/>
      <c r="AK2802" s="23"/>
      <c r="AL2802" s="22"/>
    </row>
    <row r="2803" spans="2:46" ht="18.649999999999999" customHeight="1" thickBot="1">
      <c r="B2803" s="11"/>
      <c r="D2803" s="217" t="s">
        <v>55</v>
      </c>
      <c r="E2803" s="218"/>
      <c r="F2803" s="219" t="s">
        <v>56</v>
      </c>
      <c r="G2803" s="220"/>
      <c r="H2803" s="204"/>
      <c r="I2803" s="217" t="s">
        <v>87</v>
      </c>
      <c r="J2803" s="218"/>
      <c r="K2803" s="219" t="s">
        <v>88</v>
      </c>
      <c r="L2803" s="220"/>
      <c r="M2803" s="23"/>
      <c r="N2803" s="213" t="s">
        <v>57</v>
      </c>
      <c r="O2803" s="214"/>
      <c r="P2803" s="215" t="s">
        <v>58</v>
      </c>
      <c r="Q2803" s="216"/>
      <c r="R2803" s="23"/>
      <c r="S2803" s="217" t="s">
        <v>59</v>
      </c>
      <c r="T2803" s="218"/>
      <c r="U2803" s="219" t="s">
        <v>60</v>
      </c>
      <c r="V2803" s="220"/>
      <c r="W2803" s="22"/>
      <c r="X2803" s="213" t="s">
        <v>61</v>
      </c>
      <c r="Y2803" s="214"/>
      <c r="Z2803" s="215" t="s">
        <v>62</v>
      </c>
      <c r="AA2803" s="216"/>
      <c r="AB2803" s="22"/>
      <c r="AC2803" s="217" t="s">
        <v>63</v>
      </c>
      <c r="AD2803" s="218"/>
      <c r="AE2803" s="219" t="s">
        <v>89</v>
      </c>
      <c r="AF2803" s="220"/>
      <c r="AG2803" s="22"/>
      <c r="AH2803" s="213" t="s">
        <v>64</v>
      </c>
      <c r="AI2803" s="214"/>
      <c r="AJ2803" s="215" t="s">
        <v>65</v>
      </c>
      <c r="AK2803" s="216"/>
      <c r="AL2803" s="22"/>
      <c r="AM2803" s="25" t="s">
        <v>2</v>
      </c>
      <c r="AO2803" s="132" t="s">
        <v>41</v>
      </c>
      <c r="AQ2803" s="32"/>
      <c r="AR2803" s="32"/>
      <c r="AS2803" s="32"/>
      <c r="AT2803" s="32"/>
    </row>
    <row r="2804" spans="2:46" ht="18.649999999999999" customHeight="1" thickTop="1" thickBot="1">
      <c r="B2804" s="36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9">
        <f t="shared" ref="L2804" si="12717">IF(0=(1-$J$9*$K$9*$B2804^2),10^14,$B2804*$K$9/(1-$J$9*$K$9*$B2804^2))</f>
        <v>-0.43065141783443861</v>
      </c>
      <c r="N2804" s="1">
        <f t="shared" ref="N2804" si="12718">D2804*I2804+F2804*I2807-E2804*J2804-G2804*J2807</f>
        <v>1</v>
      </c>
      <c r="O2804" s="9">
        <f t="shared" ref="O2804" si="12719">(D2804*J2804+E2804*I2804+F2804*J2807+G2804*I2807)</f>
        <v>0</v>
      </c>
      <c r="P2804" s="2">
        <f t="shared" ref="P2804" si="12720">D2804*K2804+F2804*K2807-E2804*L2804-G2804*L2807</f>
        <v>0</v>
      </c>
      <c r="Q2804" s="8">
        <f t="shared" ref="Q2804" si="12721">(D2804*L2804+E2804*K2804+F2804*L2807+G2804*K2807)</f>
        <v>-0.43065141783443861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12722">N2804*S2804+P2804*S2807-O2804*T2804-Q2804*T2807</f>
        <v>5.1766752736455102</v>
      </c>
      <c r="Y2804" s="9">
        <f t="shared" ref="Y2804" si="12723">(N2804*T2804+O2804*S2804+P2804*T2807+Q2804*S2807)</f>
        <v>0</v>
      </c>
      <c r="Z2804" s="2">
        <f t="shared" ref="Z2804" si="12724">N2804*U2804+P2804*U2807-O2804*V2804-Q2804*V2807</f>
        <v>0</v>
      </c>
      <c r="AA2804" s="8">
        <f t="shared" ref="AA2804" si="12725">(N2804*V2804+O2804*U2804+P2804*V2807+Q2804*U2807)</f>
        <v>-0.43065141783443861</v>
      </c>
      <c r="AB2804" s="22"/>
      <c r="AC2804" s="1">
        <v>1</v>
      </c>
      <c r="AD2804" s="9">
        <v>0</v>
      </c>
      <c r="AE2804" s="2">
        <v>0</v>
      </c>
      <c r="AF2804" s="9">
        <f t="shared" ref="AF2804" si="12726">$B2804*$AE$9</f>
        <v>6.5017337999999754</v>
      </c>
      <c r="AH2804" s="1">
        <f t="shared" ref="AH2804" si="12727">X2804*AC2804+Z2804*AC2807-Y2804*AD2804-AA2804*AD2807</f>
        <v>5.1766752736455102</v>
      </c>
      <c r="AI2804" s="9">
        <f t="shared" ref="AI2804" si="12728">(X2804*AD2804+Y2804*AC2804+Z2804*AD2807+AA2804*AC2807)</f>
        <v>0</v>
      </c>
      <c r="AJ2804" s="2">
        <f t="shared" ref="AJ2804" si="12729">X2804*AE2804+Z2804*AE2807-Y2804*AF2804-AA2804*AF2807</f>
        <v>0</v>
      </c>
      <c r="AK2804" s="8">
        <f t="shared" ref="AK2804" si="12730">(X2804*AF2804+Y2804*AE2804+Z2804*AF2807+AA2804*AE2807)</f>
        <v>33.226713180450695</v>
      </c>
      <c r="AM2804" s="26">
        <f t="shared" ref="AM2804" si="12731">20*LOG((2*$AH$9)/(($AH$9*AH2804+AJ2804+$AH$9*AH2807+AJ2807)^2+($AH$9*AI2804+AK2804+$AH$9*AI2807+AK2807)^2)^0.5)</f>
        <v>-40.758836347231892</v>
      </c>
      <c r="AO2804" s="133">
        <f t="shared" ref="AO2804" si="12732">((AI2804^2+AJ2804^2+AK2804^2+AL2804^2)/(AI2807^2+AJ2807^2+AK2807^2+AL2807^2))^0.5</f>
        <v>0.15407839644451668</v>
      </c>
      <c r="AP2804" s="13"/>
      <c r="AQ2804" s="32"/>
      <c r="AR2804" s="32"/>
      <c r="AS2804" s="32"/>
      <c r="AT2804" s="32"/>
    </row>
    <row r="2805" spans="2:46" ht="18.649999999999999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O2805" s="134"/>
      <c r="AP2805" s="33"/>
      <c r="AQ2805" s="32"/>
      <c r="AR2805" s="32"/>
      <c r="AS2805" s="32"/>
      <c r="AT2805" s="32"/>
    </row>
    <row r="2806" spans="2:46" ht="18.649999999999999" customHeight="1" thickBot="1">
      <c r="D2806" s="209" t="s">
        <v>66</v>
      </c>
      <c r="E2806" s="210"/>
      <c r="F2806" s="211" t="s">
        <v>67</v>
      </c>
      <c r="G2806" s="212"/>
      <c r="H2806" s="204"/>
      <c r="I2806" s="209" t="s">
        <v>68</v>
      </c>
      <c r="J2806" s="210"/>
      <c r="K2806" s="211" t="s">
        <v>69</v>
      </c>
      <c r="L2806" s="212"/>
      <c r="N2806" s="213" t="s">
        <v>70</v>
      </c>
      <c r="O2806" s="214"/>
      <c r="P2806" s="215" t="s">
        <v>71</v>
      </c>
      <c r="Q2806" s="216"/>
      <c r="S2806" s="209" t="s">
        <v>72</v>
      </c>
      <c r="T2806" s="210"/>
      <c r="U2806" s="211" t="s">
        <v>73</v>
      </c>
      <c r="V2806" s="212"/>
      <c r="W2806" s="22"/>
      <c r="X2806" s="213" t="s">
        <v>74</v>
      </c>
      <c r="Y2806" s="214"/>
      <c r="Z2806" s="215" t="s">
        <v>75</v>
      </c>
      <c r="AA2806" s="216"/>
      <c r="AB2806" s="22"/>
      <c r="AC2806" s="209" t="s">
        <v>76</v>
      </c>
      <c r="AD2806" s="210"/>
      <c r="AE2806" s="211" t="s">
        <v>77</v>
      </c>
      <c r="AF2806" s="212"/>
      <c r="AG2806" s="22"/>
      <c r="AH2806" s="213" t="s">
        <v>78</v>
      </c>
      <c r="AI2806" s="214"/>
      <c r="AJ2806" s="215" t="s">
        <v>79</v>
      </c>
      <c r="AK2806" s="216"/>
      <c r="AL2806" s="22"/>
      <c r="AM2806" s="44" t="s">
        <v>6</v>
      </c>
      <c r="AO2806" s="135" t="s">
        <v>42</v>
      </c>
      <c r="AP2806" s="33"/>
      <c r="AQ2806" s="32"/>
      <c r="AR2806" s="32"/>
      <c r="AS2806" s="32"/>
      <c r="AT2806" s="32"/>
    </row>
    <row r="2807" spans="2:46" ht="18.649999999999999" customHeight="1" thickTop="1" thickBot="1">
      <c r="D2807" s="1">
        <v>0</v>
      </c>
      <c r="E2807" s="8">
        <f t="shared" ref="E2807" si="12733">$E$9*$B2804</f>
        <v>4.5450141999999829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12734">D2807*I2804+F2807*I2807-E2807*J2804-G2807*J2807</f>
        <v>0</v>
      </c>
      <c r="O2807" s="9">
        <f t="shared" ref="O2807" si="12735">(D2807*J2804+E2807*I2804+F2807*J2807+G2807*I2807)</f>
        <v>4.5450141999999829</v>
      </c>
      <c r="P2807" s="2">
        <f t="shared" ref="P2807" si="12736">D2807*K2804+F2807*K2807-E2807*L2804-G2807*L2807</f>
        <v>2.9573168093076494</v>
      </c>
      <c r="Q2807" s="8">
        <f t="shared" ref="Q2807" si="12737">(D2807*L2804+E2807*K2804+F2807*L2807+G2807*K2807)</f>
        <v>0</v>
      </c>
      <c r="S2807" s="1">
        <v>0</v>
      </c>
      <c r="T2807" s="8">
        <f t="shared" ref="T2807" si="12738">$T$9*$B2804</f>
        <v>9.6985057999999622</v>
      </c>
      <c r="U2807" s="2">
        <v>1</v>
      </c>
      <c r="V2807" s="8">
        <v>0</v>
      </c>
      <c r="X2807" s="1">
        <f t="shared" ref="X2807" si="12739">N2807*S2804+P2807*S2807-O2807*T2804-Q2807*T2807</f>
        <v>0</v>
      </c>
      <c r="Y2807" s="9">
        <f t="shared" ref="Y2807" si="12740">(N2807*T2804+O2807*S2804+P2807*T2807+Q2807*S2807)</f>
        <v>33.226568427507601</v>
      </c>
      <c r="Z2807" s="2">
        <f t="shared" ref="Z2807" si="12741">N2807*U2804+P2807*U2807-O2807*V2804-Q2807*V2807</f>
        <v>2.9573168093076494</v>
      </c>
      <c r="AA2807" s="8">
        <f t="shared" ref="AA2807" si="12742">(N2807*V2804+O2807*U2804+P2807*V2807+Q2807*U2807)</f>
        <v>0</v>
      </c>
      <c r="AB2807" s="22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12743">X2807*AC2804+Z2807*AC2807-Y2807*AD2804-AA2807*AD2807</f>
        <v>0</v>
      </c>
      <c r="AI2807" s="9">
        <f t="shared" ref="AI2807" si="12744">(X2807*AD2804+Y2807*AC2804+Z2807*AD2807+AA2807*AC2807)</f>
        <v>33.226568427507601</v>
      </c>
      <c r="AJ2807" s="2">
        <f t="shared" ref="AJ2807" si="12745">X2807*AE2804+Z2807*AE2807-Y2807*AF2804-AA2807*AF2807</f>
        <v>-213.07298619383056</v>
      </c>
      <c r="AK2807" s="8">
        <f t="shared" ref="AK2807" si="12746">(X2807*AF2804+Y2807*AE2804+Z2807*AF2807+AA2807*AE2807)</f>
        <v>0</v>
      </c>
      <c r="AM2807" s="45">
        <f t="shared" ref="AM2807" si="12747">(180/PI())*ATAN(-1*(($AH$9*AJ2804+AL2804+$AH$9*AJ2807+AL2807)/($AH$9*AI2804+AK2804+$AH$9*AI2807+AK2807)))</f>
        <v>72.678324733520014</v>
      </c>
      <c r="AO2807" s="206">
        <f t="shared" ref="AO2807" si="12748">20*LOG(((($AH$9*AH2804+AJ2804-$AH$9*AH2807-AJ2807)^2+($AH$9*AI2804+AK2804-$AH$9*AI2807-AK2807)^2)/(($AH$9*AH2804+AJ2804+$AH$9*AH2807+AJ2807)^2+($AH$9*AI2804+AK2804+$AH$9*AI2807+AK2807)^2))^0.5)</f>
        <v>-3.64685848280294E-4</v>
      </c>
      <c r="AP2807" s="33"/>
      <c r="AQ2807" s="32"/>
      <c r="AR2807" s="32"/>
      <c r="AS2807" s="32"/>
      <c r="AT2807" s="32"/>
    </row>
    <row r="2808" spans="2:46" ht="18.649999999999999" customHeight="1">
      <c r="AO2808" s="33"/>
      <c r="AP2808" s="33"/>
    </row>
    <row r="2809" spans="2:46" ht="18.649999999999999" customHeight="1" thickBot="1">
      <c r="D2809" s="22" t="s">
        <v>80</v>
      </c>
      <c r="E2809" s="22"/>
      <c r="F2809" s="22"/>
      <c r="G2809" s="22"/>
      <c r="H2809" s="22"/>
      <c r="I2809" s="22" t="s">
        <v>81</v>
      </c>
      <c r="J2809" s="22"/>
      <c r="K2809" s="22"/>
      <c r="L2809" s="22"/>
      <c r="M2809" s="23"/>
      <c r="N2809" s="23"/>
      <c r="O2809" s="24" t="s">
        <v>82</v>
      </c>
      <c r="P2809" s="23"/>
      <c r="Q2809" s="23"/>
      <c r="R2809" s="23"/>
      <c r="S2809" s="22"/>
      <c r="T2809" s="22" t="s">
        <v>83</v>
      </c>
      <c r="U2809" s="23"/>
      <c r="V2809" s="23"/>
      <c r="W2809" s="23"/>
      <c r="X2809" s="23"/>
      <c r="Y2809" s="24" t="s">
        <v>84</v>
      </c>
      <c r="Z2809" s="23"/>
      <c r="AA2809" s="23"/>
      <c r="AB2809" s="23"/>
      <c r="AC2809" s="24" t="s">
        <v>85</v>
      </c>
      <c r="AD2809" s="22"/>
      <c r="AE2809" s="22"/>
      <c r="AF2809" s="22"/>
      <c r="AG2809" s="22"/>
      <c r="AH2809" s="23"/>
      <c r="AI2809" s="24" t="s">
        <v>86</v>
      </c>
      <c r="AJ2809" s="23"/>
      <c r="AK2809" s="23"/>
      <c r="AL2809" s="22"/>
    </row>
    <row r="2810" spans="2:46" ht="18.649999999999999" customHeight="1" thickBot="1">
      <c r="B2810" s="11"/>
      <c r="D2810" s="217" t="s">
        <v>55</v>
      </c>
      <c r="E2810" s="218"/>
      <c r="F2810" s="219" t="s">
        <v>56</v>
      </c>
      <c r="G2810" s="220"/>
      <c r="H2810" s="204"/>
      <c r="I2810" s="217" t="s">
        <v>87</v>
      </c>
      <c r="J2810" s="218"/>
      <c r="K2810" s="219" t="s">
        <v>88</v>
      </c>
      <c r="L2810" s="220"/>
      <c r="M2810" s="23"/>
      <c r="N2810" s="213" t="s">
        <v>57</v>
      </c>
      <c r="O2810" s="214"/>
      <c r="P2810" s="215" t="s">
        <v>58</v>
      </c>
      <c r="Q2810" s="216"/>
      <c r="R2810" s="23"/>
      <c r="S2810" s="217" t="s">
        <v>59</v>
      </c>
      <c r="T2810" s="218"/>
      <c r="U2810" s="219" t="s">
        <v>60</v>
      </c>
      <c r="V2810" s="220"/>
      <c r="W2810" s="22"/>
      <c r="X2810" s="213" t="s">
        <v>61</v>
      </c>
      <c r="Y2810" s="214"/>
      <c r="Z2810" s="215" t="s">
        <v>62</v>
      </c>
      <c r="AA2810" s="216"/>
      <c r="AB2810" s="22"/>
      <c r="AC2810" s="217" t="s">
        <v>63</v>
      </c>
      <c r="AD2810" s="218"/>
      <c r="AE2810" s="219" t="s">
        <v>89</v>
      </c>
      <c r="AF2810" s="220"/>
      <c r="AG2810" s="22"/>
      <c r="AH2810" s="213" t="s">
        <v>64</v>
      </c>
      <c r="AI2810" s="214"/>
      <c r="AJ2810" s="215" t="s">
        <v>65</v>
      </c>
      <c r="AK2810" s="216"/>
      <c r="AL2810" s="22"/>
      <c r="AM2810" s="25" t="s">
        <v>2</v>
      </c>
      <c r="AO2810" s="132" t="s">
        <v>41</v>
      </c>
      <c r="AQ2810" s="32"/>
      <c r="AR2810" s="32"/>
      <c r="AS2810" s="32"/>
      <c r="AT2810" s="32"/>
    </row>
    <row r="2811" spans="2:46" ht="18.649999999999999" customHeight="1" thickTop="1" thickBot="1">
      <c r="B2811" s="36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9">
        <f t="shared" ref="L2811" si="12749">IF(0=(1-$J$9*$K$9*$B2811^2),10^14,$B2811*$K$9/(1-$J$9*$K$9*$B2811^2))</f>
        <v>-0.42946143974595713</v>
      </c>
      <c r="N2811" s="1">
        <f t="shared" ref="N2811" si="12750">D2811*I2811+F2811*I2814-E2811*J2811-G2811*J2814</f>
        <v>1</v>
      </c>
      <c r="O2811" s="9">
        <f t="shared" ref="O2811" si="12751">(D2811*J2811+E2811*I2811+F2811*J2814+G2811*I2814)</f>
        <v>0</v>
      </c>
      <c r="P2811" s="2">
        <f t="shared" ref="P2811" si="12752">D2811*K2811+F2811*K2814-E2811*L2811-G2811*L2814</f>
        <v>0</v>
      </c>
      <c r="Q2811" s="8">
        <f t="shared" ref="Q2811" si="12753">(D2811*L2811+E2811*K2811+F2811*L2814+G2811*K2814)</f>
        <v>-0.42946143974595713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12754">N2811*S2811+P2811*S2814-O2811*T2811-Q2811*T2814</f>
        <v>5.1755211327419079</v>
      </c>
      <c r="Y2811" s="9">
        <f t="shared" ref="Y2811" si="12755">(N2811*T2811+O2811*S2811+P2811*T2814+Q2811*S2814)</f>
        <v>0</v>
      </c>
      <c r="Z2811" s="2">
        <f t="shared" ref="Z2811" si="12756">N2811*U2811+P2811*U2814-O2811*V2811-Q2811*V2814</f>
        <v>0</v>
      </c>
      <c r="AA2811" s="8">
        <f t="shared" ref="AA2811" si="12757">(N2811*V2811+O2811*U2811+P2811*V2814+Q2811*U2814)</f>
        <v>-0.42946143974595713</v>
      </c>
      <c r="AB2811" s="22"/>
      <c r="AC2811" s="1">
        <v>1</v>
      </c>
      <c r="AD2811" s="9">
        <v>0</v>
      </c>
      <c r="AE2811" s="2">
        <v>0</v>
      </c>
      <c r="AF2811" s="9">
        <f t="shared" ref="AF2811" si="12758">$B2811*$AE$9</f>
        <v>6.5179475999999763</v>
      </c>
      <c r="AH2811" s="1">
        <f t="shared" ref="AH2811" si="12759">X2811*AC2811+Z2811*AC2814-Y2811*AD2811-AA2811*AD2814</f>
        <v>5.1755211327419079</v>
      </c>
      <c r="AI2811" s="9">
        <f t="shared" ref="AI2811" si="12760">(X2811*AD2811+Y2811*AC2811+Z2811*AD2814+AA2811*AC2814)</f>
        <v>0</v>
      </c>
      <c r="AJ2811" s="2">
        <f t="shared" ref="AJ2811" si="12761">X2811*AE2811+Z2811*AE2814-Y2811*AF2811-AA2811*AF2814</f>
        <v>0</v>
      </c>
      <c r="AK2811" s="8">
        <f t="shared" ref="AK2811" si="12762">(X2811*AF2811+Y2811*AE2811+Z2811*AF2814+AA2811*AE2814)</f>
        <v>33.304314106158323</v>
      </c>
      <c r="AM2811" s="26">
        <f t="shared" ref="AM2811" si="12763">20*LOG((2*$AH$9)/(($AH$9*AH2811+AJ2811+$AH$9*AH2814+AJ2814)^2+($AH$9*AI2811+AK2811+$AH$9*AI2814+AK2814)^2)^0.5)</f>
        <v>-40.800279414180267</v>
      </c>
      <c r="AO2811" s="133">
        <f t="shared" ref="AO2811" si="12764">((AI2811^2+AJ2811^2+AK2811^2+AL2811^2)/(AI2814^2+AJ2814^2+AK2814^2+AL2814^2))^0.5</f>
        <v>0.15369378164377759</v>
      </c>
      <c r="AP2811" s="13"/>
      <c r="AQ2811" s="32"/>
      <c r="AR2811" s="32"/>
      <c r="AS2811" s="32"/>
      <c r="AT2811" s="32"/>
    </row>
    <row r="2812" spans="2:46" ht="18.649999999999999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O2812" s="134"/>
      <c r="AP2812" s="33"/>
      <c r="AQ2812" s="32"/>
      <c r="AR2812" s="32"/>
      <c r="AS2812" s="32"/>
      <c r="AT2812" s="32"/>
    </row>
    <row r="2813" spans="2:46" ht="18.649999999999999" customHeight="1" thickBot="1">
      <c r="D2813" s="209" t="s">
        <v>66</v>
      </c>
      <c r="E2813" s="210"/>
      <c r="F2813" s="211" t="s">
        <v>67</v>
      </c>
      <c r="G2813" s="212"/>
      <c r="H2813" s="204"/>
      <c r="I2813" s="209" t="s">
        <v>68</v>
      </c>
      <c r="J2813" s="210"/>
      <c r="K2813" s="211" t="s">
        <v>69</v>
      </c>
      <c r="L2813" s="212"/>
      <c r="N2813" s="213" t="s">
        <v>70</v>
      </c>
      <c r="O2813" s="214"/>
      <c r="P2813" s="215" t="s">
        <v>71</v>
      </c>
      <c r="Q2813" s="216"/>
      <c r="S2813" s="209" t="s">
        <v>72</v>
      </c>
      <c r="T2813" s="210"/>
      <c r="U2813" s="211" t="s">
        <v>73</v>
      </c>
      <c r="V2813" s="212"/>
      <c r="W2813" s="22"/>
      <c r="X2813" s="213" t="s">
        <v>74</v>
      </c>
      <c r="Y2813" s="214"/>
      <c r="Z2813" s="215" t="s">
        <v>75</v>
      </c>
      <c r="AA2813" s="216"/>
      <c r="AB2813" s="22"/>
      <c r="AC2813" s="209" t="s">
        <v>76</v>
      </c>
      <c r="AD2813" s="210"/>
      <c r="AE2813" s="211" t="s">
        <v>77</v>
      </c>
      <c r="AF2813" s="212"/>
      <c r="AG2813" s="22"/>
      <c r="AH2813" s="213" t="s">
        <v>78</v>
      </c>
      <c r="AI2813" s="214"/>
      <c r="AJ2813" s="215" t="s">
        <v>79</v>
      </c>
      <c r="AK2813" s="216"/>
      <c r="AL2813" s="22"/>
      <c r="AM2813" s="44" t="s">
        <v>6</v>
      </c>
      <c r="AO2813" s="135" t="s">
        <v>42</v>
      </c>
      <c r="AP2813" s="33"/>
      <c r="AQ2813" s="32"/>
      <c r="AR2813" s="32"/>
      <c r="AS2813" s="32"/>
      <c r="AT2813" s="32"/>
    </row>
    <row r="2814" spans="2:46" ht="18.649999999999999" customHeight="1" thickTop="1" thickBot="1">
      <c r="D2814" s="1">
        <v>0</v>
      </c>
      <c r="E2814" s="8">
        <f t="shared" ref="E2814" si="12765">$E$9*$B2811</f>
        <v>4.5563483999999841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12766">D2814*I2811+F2814*I2814-E2814*J2811-G2814*J2814</f>
        <v>0</v>
      </c>
      <c r="O2814" s="9">
        <f t="shared" ref="O2814" si="12767">(D2814*J2811+E2814*I2811+F2814*J2814+G2814*I2814)</f>
        <v>4.5563483999999841</v>
      </c>
      <c r="P2814" s="2">
        <f t="shared" ref="P2814" si="12768">D2814*K2811+F2814*K2814-E2814*L2811-G2814*L2814</f>
        <v>2.9567759438481813</v>
      </c>
      <c r="Q2814" s="8">
        <f t="shared" ref="Q2814" si="12769">(D2814*L2811+E2814*K2811+F2814*L2814+G2814*K2814)</f>
        <v>0</v>
      </c>
      <c r="S2814" s="1">
        <v>0</v>
      </c>
      <c r="T2814" s="8">
        <f t="shared" ref="T2814" si="12770">$T$9*$B2811</f>
        <v>9.7226915999999637</v>
      </c>
      <c r="U2814" s="2">
        <v>1</v>
      </c>
      <c r="V2814" s="8">
        <v>0</v>
      </c>
      <c r="X2814" s="1">
        <f t="shared" ref="X2814" si="12771">N2814*S2811+P2814*S2814-O2814*T2811-Q2814*T2814</f>
        <v>0</v>
      </c>
      <c r="Y2814" s="9">
        <f t="shared" ref="Y2814" si="12772">(N2814*T2811+O2814*S2811+P2814*T2814+Q2814*S2814)</f>
        <v>33.304169032334663</v>
      </c>
      <c r="Z2814" s="2">
        <f t="shared" ref="Z2814" si="12773">N2814*U2811+P2814*U2814-O2814*V2811-Q2814*V2814</f>
        <v>2.9567759438481813</v>
      </c>
      <c r="AA2814" s="8">
        <f t="shared" ref="AA2814" si="12774">(N2814*V2811+O2814*U2811+P2814*V2814+Q2814*U2814)</f>
        <v>0</v>
      </c>
      <c r="AB2814" s="22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12775">X2814*AC2811+Z2814*AC2814-Y2814*AD2811-AA2814*AD2814</f>
        <v>0</v>
      </c>
      <c r="AI2814" s="9">
        <f t="shared" ref="AI2814" si="12776">(X2814*AD2811+Y2814*AC2811+Z2814*AD2814+AA2814*AC2814)</f>
        <v>33.304169032334663</v>
      </c>
      <c r="AJ2814" s="2">
        <f t="shared" ref="AJ2814" si="12777">X2814*AE2811+Z2814*AE2814-Y2814*AF2811-AA2814*AF2814</f>
        <v>-214.11805267045105</v>
      </c>
      <c r="AK2814" s="8">
        <f t="shared" ref="AK2814" si="12778">(X2814*AF2811+Y2814*AE2811+Z2814*AF2814+AA2814*AE2814)</f>
        <v>0</v>
      </c>
      <c r="AM2814" s="45">
        <f t="shared" ref="AM2814" si="12779">(180/PI())*ATAN(-1*(($AH$9*AJ2811+AL2811+$AH$9*AJ2814+AL2814)/($AH$9*AI2811+AK2811+$AH$9*AI2814+AK2814)))</f>
        <v>72.719970892377262</v>
      </c>
      <c r="AO2814" s="206">
        <f t="shared" ref="AO2814" si="12780">20*LOG(((($AH$9*AH2811+AJ2811-$AH$9*AH2814-AJ2814)^2+($AH$9*AI2811+AK2811-$AH$9*AI2814-AK2814)^2)/(($AH$9*AH2811+AJ2811+$AH$9*AH2814+AJ2814)^2+($AH$9*AI2811+AK2811+$AH$9*AI2814+AK2814)^2))^0.5)</f>
        <v>-3.6122219794283239E-4</v>
      </c>
      <c r="AP2814" s="33"/>
      <c r="AQ2814" s="32"/>
      <c r="AR2814" s="32"/>
      <c r="AS2814" s="32"/>
      <c r="AT2814" s="32"/>
    </row>
    <row r="2815" spans="2:46" ht="18.649999999999999" customHeight="1">
      <c r="AO2815" s="33"/>
      <c r="AP2815" s="33"/>
    </row>
    <row r="2816" spans="2:46" ht="18.649999999999999" customHeight="1" thickBot="1">
      <c r="D2816" s="22" t="s">
        <v>80</v>
      </c>
      <c r="E2816" s="22"/>
      <c r="F2816" s="22"/>
      <c r="G2816" s="22"/>
      <c r="H2816" s="22"/>
      <c r="I2816" s="22" t="s">
        <v>81</v>
      </c>
      <c r="J2816" s="22"/>
      <c r="K2816" s="22"/>
      <c r="L2816" s="22"/>
      <c r="M2816" s="23"/>
      <c r="N2816" s="23"/>
      <c r="O2816" s="24" t="s">
        <v>82</v>
      </c>
      <c r="P2816" s="23"/>
      <c r="Q2816" s="23"/>
      <c r="R2816" s="23"/>
      <c r="S2816" s="22"/>
      <c r="T2816" s="22" t="s">
        <v>83</v>
      </c>
      <c r="U2816" s="23"/>
      <c r="V2816" s="23"/>
      <c r="W2816" s="23"/>
      <c r="X2816" s="23"/>
      <c r="Y2816" s="24" t="s">
        <v>84</v>
      </c>
      <c r="Z2816" s="23"/>
      <c r="AA2816" s="23"/>
      <c r="AB2816" s="23"/>
      <c r="AC2816" s="24" t="s">
        <v>85</v>
      </c>
      <c r="AD2816" s="22"/>
      <c r="AE2816" s="22"/>
      <c r="AF2816" s="22"/>
      <c r="AG2816" s="22"/>
      <c r="AH2816" s="23"/>
      <c r="AI2816" s="24" t="s">
        <v>86</v>
      </c>
      <c r="AJ2816" s="23"/>
      <c r="AK2816" s="23"/>
      <c r="AL2816" s="22"/>
    </row>
    <row r="2817" spans="2:46" ht="18.649999999999999" customHeight="1" thickBot="1">
      <c r="B2817" s="11"/>
      <c r="D2817" s="217" t="s">
        <v>55</v>
      </c>
      <c r="E2817" s="218"/>
      <c r="F2817" s="219" t="s">
        <v>56</v>
      </c>
      <c r="G2817" s="220"/>
      <c r="H2817" s="204"/>
      <c r="I2817" s="217" t="s">
        <v>87</v>
      </c>
      <c r="J2817" s="218"/>
      <c r="K2817" s="219" t="s">
        <v>88</v>
      </c>
      <c r="L2817" s="220"/>
      <c r="M2817" s="23"/>
      <c r="N2817" s="213" t="s">
        <v>57</v>
      </c>
      <c r="O2817" s="214"/>
      <c r="P2817" s="215" t="s">
        <v>58</v>
      </c>
      <c r="Q2817" s="216"/>
      <c r="R2817" s="23"/>
      <c r="S2817" s="217" t="s">
        <v>59</v>
      </c>
      <c r="T2817" s="218"/>
      <c r="U2817" s="219" t="s">
        <v>60</v>
      </c>
      <c r="V2817" s="220"/>
      <c r="W2817" s="22"/>
      <c r="X2817" s="213" t="s">
        <v>61</v>
      </c>
      <c r="Y2817" s="214"/>
      <c r="Z2817" s="215" t="s">
        <v>62</v>
      </c>
      <c r="AA2817" s="216"/>
      <c r="AB2817" s="22"/>
      <c r="AC2817" s="217" t="s">
        <v>63</v>
      </c>
      <c r="AD2817" s="218"/>
      <c r="AE2817" s="219" t="s">
        <v>89</v>
      </c>
      <c r="AF2817" s="220"/>
      <c r="AG2817" s="22"/>
      <c r="AH2817" s="213" t="s">
        <v>64</v>
      </c>
      <c r="AI2817" s="214"/>
      <c r="AJ2817" s="215" t="s">
        <v>65</v>
      </c>
      <c r="AK2817" s="216"/>
      <c r="AL2817" s="22"/>
      <c r="AM2817" s="25" t="s">
        <v>2</v>
      </c>
      <c r="AO2817" s="132" t="s">
        <v>41</v>
      </c>
      <c r="AQ2817" s="32"/>
      <c r="AR2817" s="32"/>
      <c r="AS2817" s="32"/>
      <c r="AT2817" s="32"/>
    </row>
    <row r="2818" spans="2:46" ht="18.649999999999999" customHeight="1" thickTop="1" thickBot="1">
      <c r="B2818" s="36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9">
        <f t="shared" ref="L2818" si="12781">IF(0=(1-$J$9*$K$9*$B2818^2),10^14,$B2818*$K$9/(1-$J$9*$K$9*$B2818^2))</f>
        <v>-0.42827831233136626</v>
      </c>
      <c r="N2818" s="1">
        <f t="shared" ref="N2818" si="12782">D2818*I2818+F2818*I2821-E2818*J2818-G2818*J2821</f>
        <v>1</v>
      </c>
      <c r="O2818" s="9">
        <f t="shared" ref="O2818" si="12783">(D2818*J2818+E2818*I2818+F2818*J2821+G2818*I2821)</f>
        <v>0</v>
      </c>
      <c r="P2818" s="2">
        <f t="shared" ref="P2818" si="12784">D2818*K2818+F2818*K2821-E2818*L2818-G2818*L2821</f>
        <v>0</v>
      </c>
      <c r="Q2818" s="8">
        <f t="shared" ref="Q2818" si="12785">(D2818*L2818+E2818*K2818+F2818*L2821+G2818*K2821)</f>
        <v>-0.42827831233136626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12786">N2818*S2818+P2818*S2821-O2818*T2818-Q2818*T2821</f>
        <v>5.1743762033727192</v>
      </c>
      <c r="Y2818" s="9">
        <f t="shared" ref="Y2818" si="12787">(N2818*T2818+O2818*S2818+P2818*T2821+Q2818*S2821)</f>
        <v>0</v>
      </c>
      <c r="Z2818" s="2">
        <f t="shared" ref="Z2818" si="12788">N2818*U2818+P2818*U2821-O2818*V2818-Q2818*V2821</f>
        <v>0</v>
      </c>
      <c r="AA2818" s="8">
        <f t="shared" ref="AA2818" si="12789">(N2818*V2818+O2818*U2818+P2818*V2821+Q2818*U2821)</f>
        <v>-0.42827831233136626</v>
      </c>
      <c r="AB2818" s="22"/>
      <c r="AC2818" s="1">
        <v>1</v>
      </c>
      <c r="AD2818" s="9">
        <v>0</v>
      </c>
      <c r="AE2818" s="2">
        <v>0</v>
      </c>
      <c r="AF2818" s="9">
        <f t="shared" ref="AF2818" si="12790">$B2818*$AE$9</f>
        <v>6.5341613999999764</v>
      </c>
      <c r="AH2818" s="1">
        <f t="shared" ref="AH2818" si="12791">X2818*AC2818+Z2818*AC2821-Y2818*AD2818-AA2818*AD2821</f>
        <v>5.1743762033727192</v>
      </c>
      <c r="AI2818" s="9">
        <f t="shared" ref="AI2818" si="12792">(X2818*AD2818+Y2818*AC2818+Z2818*AD2821+AA2818*AC2821)</f>
        <v>0</v>
      </c>
      <c r="AJ2818" s="2">
        <f t="shared" ref="AJ2818" si="12793">X2818*AE2818+Z2818*AE2821-Y2818*AF2818-AA2818*AF2821</f>
        <v>0</v>
      </c>
      <c r="AK2818" s="8">
        <f t="shared" ref="AK2818" si="12794">(X2818*AF2818+Y2818*AE2818+Z2818*AF2821+AA2818*AE2821)</f>
        <v>33.381930944825086</v>
      </c>
      <c r="AM2818" s="26">
        <f t="shared" ref="AM2818" si="12795">20*LOG((2*$AH$9)/(($AH$9*AH2818+AJ2818+$AH$9*AH2821+AJ2821)^2+($AH$9*AI2818+AK2818+$AH$9*AI2821+AK2821)^2)^0.5)</f>
        <v>-40.841629179683764</v>
      </c>
      <c r="AO2818" s="133">
        <f t="shared" ref="AO2818" si="12796">((AI2818^2+AJ2818^2+AK2818^2+AL2818^2)/(AI2821^2+AJ2821^2+AK2821^2+AL2821^2))^0.5</f>
        <v>0.15331108535014554</v>
      </c>
      <c r="AP2818" s="13"/>
      <c r="AQ2818" s="32"/>
      <c r="AR2818" s="32"/>
      <c r="AS2818" s="32"/>
      <c r="AT2818" s="32"/>
    </row>
    <row r="2819" spans="2:46" ht="18.649999999999999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O2819" s="134"/>
      <c r="AP2819" s="33"/>
      <c r="AQ2819" s="32"/>
      <c r="AR2819" s="32"/>
      <c r="AS2819" s="32"/>
      <c r="AT2819" s="32"/>
    </row>
    <row r="2820" spans="2:46" ht="18.649999999999999" customHeight="1" thickBot="1">
      <c r="D2820" s="209" t="s">
        <v>66</v>
      </c>
      <c r="E2820" s="210"/>
      <c r="F2820" s="211" t="s">
        <v>67</v>
      </c>
      <c r="G2820" s="212"/>
      <c r="H2820" s="204"/>
      <c r="I2820" s="209" t="s">
        <v>68</v>
      </c>
      <c r="J2820" s="210"/>
      <c r="K2820" s="211" t="s">
        <v>69</v>
      </c>
      <c r="L2820" s="212"/>
      <c r="N2820" s="213" t="s">
        <v>70</v>
      </c>
      <c r="O2820" s="214"/>
      <c r="P2820" s="215" t="s">
        <v>71</v>
      </c>
      <c r="Q2820" s="216"/>
      <c r="S2820" s="209" t="s">
        <v>72</v>
      </c>
      <c r="T2820" s="210"/>
      <c r="U2820" s="211" t="s">
        <v>73</v>
      </c>
      <c r="V2820" s="212"/>
      <c r="W2820" s="22"/>
      <c r="X2820" s="213" t="s">
        <v>74</v>
      </c>
      <c r="Y2820" s="214"/>
      <c r="Z2820" s="215" t="s">
        <v>75</v>
      </c>
      <c r="AA2820" s="216"/>
      <c r="AB2820" s="22"/>
      <c r="AC2820" s="209" t="s">
        <v>76</v>
      </c>
      <c r="AD2820" s="210"/>
      <c r="AE2820" s="211" t="s">
        <v>77</v>
      </c>
      <c r="AF2820" s="212"/>
      <c r="AG2820" s="22"/>
      <c r="AH2820" s="213" t="s">
        <v>78</v>
      </c>
      <c r="AI2820" s="214"/>
      <c r="AJ2820" s="215" t="s">
        <v>79</v>
      </c>
      <c r="AK2820" s="216"/>
      <c r="AL2820" s="22"/>
      <c r="AM2820" s="44" t="s">
        <v>6</v>
      </c>
      <c r="AO2820" s="135" t="s">
        <v>42</v>
      </c>
      <c r="AP2820" s="33"/>
      <c r="AQ2820" s="32"/>
      <c r="AR2820" s="32"/>
      <c r="AS2820" s="32"/>
      <c r="AT2820" s="32"/>
    </row>
    <row r="2821" spans="2:46" ht="18.649999999999999" customHeight="1" thickTop="1" thickBot="1">
      <c r="D2821" s="1">
        <v>0</v>
      </c>
      <c r="E2821" s="8">
        <f t="shared" ref="E2821" si="12797">$E$9*$B2818</f>
        <v>4.5676825999999835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12798">D2821*I2818+F2821*I2821-E2821*J2818-G2821*J2821</f>
        <v>0</v>
      </c>
      <c r="O2821" s="9">
        <f t="shared" ref="O2821" si="12799">(D2821*J2818+E2821*I2818+F2821*J2821+G2821*I2821)</f>
        <v>4.5676825999999835</v>
      </c>
      <c r="P2821" s="2">
        <f t="shared" ref="P2821" si="12800">D2821*K2818+F2821*K2821-E2821*L2818-G2821*L2821</f>
        <v>2.9562393951933403</v>
      </c>
      <c r="Q2821" s="8">
        <f t="shared" ref="Q2821" si="12801">(D2821*L2818+E2821*K2818+F2821*L2821+G2821*K2821)</f>
        <v>0</v>
      </c>
      <c r="S2821" s="1">
        <v>0</v>
      </c>
      <c r="T2821" s="8">
        <f t="shared" ref="T2821" si="12802">$T$9*$B2818</f>
        <v>9.7468773999999634</v>
      </c>
      <c r="U2821" s="2">
        <v>1</v>
      </c>
      <c r="V2821" s="8">
        <v>0</v>
      </c>
      <c r="X2821" s="1">
        <f t="shared" ref="X2821" si="12803">N2821*S2818+P2821*S2821-O2821*T2818-Q2821*T2821</f>
        <v>0</v>
      </c>
      <c r="Y2821" s="9">
        <f t="shared" ref="Y2821" si="12804">(N2821*T2818+O2821*S2818+P2821*T2821+Q2821*S2821)</f>
        <v>33.381785549999513</v>
      </c>
      <c r="Z2821" s="2">
        <f t="shared" ref="Z2821" si="12805">N2821*U2818+P2821*U2821-O2821*V2818-Q2821*V2821</f>
        <v>2.9562393951933403</v>
      </c>
      <c r="AA2821" s="8">
        <f t="shared" ref="AA2821" si="12806">(N2821*V2818+O2821*U2818+P2821*V2821+Q2821*U2821)</f>
        <v>0</v>
      </c>
      <c r="AB2821" s="22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12807">X2821*AC2818+Z2821*AC2821-Y2821*AD2818-AA2821*AD2821</f>
        <v>0</v>
      </c>
      <c r="AI2821" s="9">
        <f t="shared" ref="AI2821" si="12808">(X2821*AD2818+Y2821*AC2818+Z2821*AD2821+AA2821*AC2821)</f>
        <v>33.381785549999513</v>
      </c>
      <c r="AJ2821" s="2">
        <f t="shared" ref="AJ2821" si="12809">X2821*AE2818+Z2821*AE2821-Y2821*AF2818-AA2821*AF2821</f>
        <v>-215.16573520869048</v>
      </c>
      <c r="AK2821" s="8">
        <f t="shared" ref="AK2821" si="12810">(X2821*AF2818+Y2821*AE2818+Z2821*AF2821+AA2821*AE2821)</f>
        <v>0</v>
      </c>
      <c r="AM2821" s="45">
        <f t="shared" ref="AM2821" si="12811">(180/PI())*ATAN(-1*(($AH$9*AJ2818+AL2818+$AH$9*AJ2821+AL2821)/($AH$9*AI2818+AK2818+$AH$9*AI2821+AK2821)))</f>
        <v>72.761420504396085</v>
      </c>
      <c r="AO2821" s="206">
        <f t="shared" ref="AO2821" si="12812">20*LOG(((($AH$9*AH2818+AJ2818-$AH$9*AH2821-AJ2821)^2+($AH$9*AI2818+AK2818-$AH$9*AI2821-AK2821)^2)/(($AH$9*AH2818+AJ2818+$AH$9*AH2821+AJ2821)^2+($AH$9*AI2818+AK2818+$AH$9*AI2821+AK2821)^2))^0.5)</f>
        <v>-3.5779913241721495E-4</v>
      </c>
      <c r="AP2821" s="33"/>
      <c r="AQ2821" s="32"/>
      <c r="AR2821" s="32"/>
      <c r="AS2821" s="32"/>
      <c r="AT2821" s="32"/>
    </row>
    <row r="2822" spans="2:46" ht="18.649999999999999" customHeight="1">
      <c r="AO2822" s="33"/>
      <c r="AP2822" s="33"/>
    </row>
    <row r="2823" spans="2:46" ht="18.649999999999999" customHeight="1" thickBot="1">
      <c r="D2823" s="22" t="s">
        <v>80</v>
      </c>
      <c r="E2823" s="22"/>
      <c r="F2823" s="22"/>
      <c r="G2823" s="22"/>
      <c r="H2823" s="22"/>
      <c r="I2823" s="22" t="s">
        <v>81</v>
      </c>
      <c r="J2823" s="22"/>
      <c r="K2823" s="22"/>
      <c r="L2823" s="22"/>
      <c r="M2823" s="23"/>
      <c r="N2823" s="23"/>
      <c r="O2823" s="24" t="s">
        <v>82</v>
      </c>
      <c r="P2823" s="23"/>
      <c r="Q2823" s="23"/>
      <c r="R2823" s="23"/>
      <c r="S2823" s="22"/>
      <c r="T2823" s="22" t="s">
        <v>83</v>
      </c>
      <c r="U2823" s="23"/>
      <c r="V2823" s="23"/>
      <c r="W2823" s="23"/>
      <c r="X2823" s="23"/>
      <c r="Y2823" s="24" t="s">
        <v>84</v>
      </c>
      <c r="Z2823" s="23"/>
      <c r="AA2823" s="23"/>
      <c r="AB2823" s="23"/>
      <c r="AC2823" s="24" t="s">
        <v>85</v>
      </c>
      <c r="AD2823" s="22"/>
      <c r="AE2823" s="22"/>
      <c r="AF2823" s="22"/>
      <c r="AG2823" s="22"/>
      <c r="AH2823" s="23"/>
      <c r="AI2823" s="24" t="s">
        <v>86</v>
      </c>
      <c r="AJ2823" s="23"/>
      <c r="AK2823" s="23"/>
      <c r="AL2823" s="22"/>
    </row>
    <row r="2824" spans="2:46" ht="18.649999999999999" customHeight="1" thickBot="1">
      <c r="B2824" s="11"/>
      <c r="D2824" s="217" t="s">
        <v>55</v>
      </c>
      <c r="E2824" s="218"/>
      <c r="F2824" s="219" t="s">
        <v>56</v>
      </c>
      <c r="G2824" s="220"/>
      <c r="H2824" s="204"/>
      <c r="I2824" s="217" t="s">
        <v>87</v>
      </c>
      <c r="J2824" s="218"/>
      <c r="K2824" s="219" t="s">
        <v>88</v>
      </c>
      <c r="L2824" s="220"/>
      <c r="M2824" s="23"/>
      <c r="N2824" s="213" t="s">
        <v>57</v>
      </c>
      <c r="O2824" s="214"/>
      <c r="P2824" s="215" t="s">
        <v>58</v>
      </c>
      <c r="Q2824" s="216"/>
      <c r="R2824" s="23"/>
      <c r="S2824" s="217" t="s">
        <v>59</v>
      </c>
      <c r="T2824" s="218"/>
      <c r="U2824" s="219" t="s">
        <v>60</v>
      </c>
      <c r="V2824" s="220"/>
      <c r="W2824" s="22"/>
      <c r="X2824" s="213" t="s">
        <v>61</v>
      </c>
      <c r="Y2824" s="214"/>
      <c r="Z2824" s="215" t="s">
        <v>62</v>
      </c>
      <c r="AA2824" s="216"/>
      <c r="AB2824" s="22"/>
      <c r="AC2824" s="217" t="s">
        <v>63</v>
      </c>
      <c r="AD2824" s="218"/>
      <c r="AE2824" s="219" t="s">
        <v>89</v>
      </c>
      <c r="AF2824" s="220"/>
      <c r="AG2824" s="22"/>
      <c r="AH2824" s="213" t="s">
        <v>64</v>
      </c>
      <c r="AI2824" s="214"/>
      <c r="AJ2824" s="215" t="s">
        <v>65</v>
      </c>
      <c r="AK2824" s="216"/>
      <c r="AL2824" s="22"/>
      <c r="AM2824" s="25" t="s">
        <v>2</v>
      </c>
      <c r="AO2824" s="132" t="s">
        <v>41</v>
      </c>
      <c r="AQ2824" s="32"/>
      <c r="AR2824" s="32"/>
      <c r="AS2824" s="32"/>
      <c r="AT2824" s="32"/>
    </row>
    <row r="2825" spans="2:46" ht="18.649999999999999" customHeight="1" thickTop="1" thickBot="1">
      <c r="B2825" s="36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9">
        <f t="shared" ref="L2825" si="12813">IF(0=(1-$J$9*$K$9*$B2825^2),10^14,$B2825*$K$9/(1-$J$9*$K$9*$B2825^2))</f>
        <v>-0.42710197454981946</v>
      </c>
      <c r="N2825" s="1">
        <f t="shared" ref="N2825" si="12814">D2825*I2825+F2825*I2828-E2825*J2825-G2825*J2828</f>
        <v>1</v>
      </c>
      <c r="O2825" s="9">
        <f t="shared" ref="O2825" si="12815">(D2825*J2825+E2825*I2825+F2825*J2828+G2825*I2828)</f>
        <v>0</v>
      </c>
      <c r="P2825" s="2">
        <f t="shared" ref="P2825" si="12816">D2825*K2825+F2825*K2828-E2825*L2825-G2825*L2828</f>
        <v>0</v>
      </c>
      <c r="Q2825" s="8">
        <f t="shared" ref="Q2825" si="12817">(D2825*L2825+E2825*K2825+F2825*L2828+G2825*K2828)</f>
        <v>-0.42710197454981946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12818">N2825*S2825+P2825*S2828-O2825*T2825-Q2825*T2828</f>
        <v>5.1732403861710621</v>
      </c>
      <c r="Y2825" s="9">
        <f t="shared" ref="Y2825" si="12819">(N2825*T2825+O2825*S2825+P2825*T2828+Q2825*S2828)</f>
        <v>0</v>
      </c>
      <c r="Z2825" s="2">
        <f t="shared" ref="Z2825" si="12820">N2825*U2825+P2825*U2828-O2825*V2825-Q2825*V2828</f>
        <v>0</v>
      </c>
      <c r="AA2825" s="8">
        <f t="shared" ref="AA2825" si="12821">(N2825*V2825+O2825*U2825+P2825*V2828+Q2825*U2828)</f>
        <v>-0.42710197454981946</v>
      </c>
      <c r="AB2825" s="22"/>
      <c r="AC2825" s="1">
        <v>1</v>
      </c>
      <c r="AD2825" s="9">
        <v>0</v>
      </c>
      <c r="AE2825" s="2">
        <v>0</v>
      </c>
      <c r="AF2825" s="9">
        <f t="shared" ref="AF2825" si="12822">$B2825*$AE$9</f>
        <v>6.5503751999999755</v>
      </c>
      <c r="AH2825" s="1">
        <f t="shared" ref="AH2825" si="12823">X2825*AC2825+Z2825*AC2828-Y2825*AD2825-AA2825*AD2828</f>
        <v>5.1732403861710621</v>
      </c>
      <c r="AI2825" s="9">
        <f t="shared" ref="AI2825" si="12824">(X2825*AD2825+Y2825*AC2825+Z2825*AD2828+AA2825*AC2828)</f>
        <v>0</v>
      </c>
      <c r="AJ2825" s="2">
        <f t="shared" ref="AJ2825" si="12825">X2825*AE2825+Z2825*AE2828-Y2825*AF2825-AA2825*AF2828</f>
        <v>0</v>
      </c>
      <c r="AK2825" s="8">
        <f t="shared" ref="AK2825" si="12826">(X2825*AF2825+Y2825*AE2825+Z2825*AF2828+AA2825*AE2828)</f>
        <v>33.459563554663397</v>
      </c>
      <c r="AM2825" s="26">
        <f t="shared" ref="AM2825" si="12827">20*LOG((2*$AH$9)/(($AH$9*AH2825+AJ2825+$AH$9*AH2828+AJ2828)^2+($AH$9*AI2825+AK2825+$AH$9*AI2828+AK2828)^2)^0.5)</f>
        <v>-40.88288602807738</v>
      </c>
      <c r="AO2825" s="133">
        <f t="shared" ref="AO2825" si="12828">((AI2825^2+AJ2825^2+AK2825^2+AL2825^2)/(AI2828^2+AJ2828^2+AK2828^2+AL2828^2))^0.5</f>
        <v>0.15293029322294246</v>
      </c>
      <c r="AP2825" s="13"/>
      <c r="AQ2825" s="32"/>
      <c r="AR2825" s="32"/>
      <c r="AS2825" s="32"/>
      <c r="AT2825" s="32"/>
    </row>
    <row r="2826" spans="2:46" ht="18.649999999999999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O2826" s="134"/>
      <c r="AP2826" s="33"/>
      <c r="AQ2826" s="32"/>
      <c r="AR2826" s="32"/>
      <c r="AS2826" s="32"/>
      <c r="AT2826" s="32"/>
    </row>
    <row r="2827" spans="2:46" ht="18.649999999999999" customHeight="1" thickBot="1">
      <c r="D2827" s="209" t="s">
        <v>66</v>
      </c>
      <c r="E2827" s="210"/>
      <c r="F2827" s="211" t="s">
        <v>67</v>
      </c>
      <c r="G2827" s="212"/>
      <c r="H2827" s="204"/>
      <c r="I2827" s="209" t="s">
        <v>68</v>
      </c>
      <c r="J2827" s="210"/>
      <c r="K2827" s="211" t="s">
        <v>69</v>
      </c>
      <c r="L2827" s="212"/>
      <c r="N2827" s="213" t="s">
        <v>70</v>
      </c>
      <c r="O2827" s="214"/>
      <c r="P2827" s="215" t="s">
        <v>71</v>
      </c>
      <c r="Q2827" s="216"/>
      <c r="S2827" s="209" t="s">
        <v>72</v>
      </c>
      <c r="T2827" s="210"/>
      <c r="U2827" s="211" t="s">
        <v>73</v>
      </c>
      <c r="V2827" s="212"/>
      <c r="W2827" s="22"/>
      <c r="X2827" s="213" t="s">
        <v>74</v>
      </c>
      <c r="Y2827" s="214"/>
      <c r="Z2827" s="215" t="s">
        <v>75</v>
      </c>
      <c r="AA2827" s="216"/>
      <c r="AB2827" s="22"/>
      <c r="AC2827" s="209" t="s">
        <v>76</v>
      </c>
      <c r="AD2827" s="210"/>
      <c r="AE2827" s="211" t="s">
        <v>77</v>
      </c>
      <c r="AF2827" s="212"/>
      <c r="AG2827" s="22"/>
      <c r="AH2827" s="213" t="s">
        <v>78</v>
      </c>
      <c r="AI2827" s="214"/>
      <c r="AJ2827" s="215" t="s">
        <v>79</v>
      </c>
      <c r="AK2827" s="216"/>
      <c r="AL2827" s="22"/>
      <c r="AM2827" s="44" t="s">
        <v>6</v>
      </c>
      <c r="AO2827" s="135" t="s">
        <v>42</v>
      </c>
      <c r="AP2827" s="33"/>
      <c r="AQ2827" s="32"/>
      <c r="AR2827" s="32"/>
      <c r="AS2827" s="32"/>
      <c r="AT2827" s="32"/>
    </row>
    <row r="2828" spans="2:46" ht="18.649999999999999" customHeight="1" thickTop="1" thickBot="1">
      <c r="D2828" s="1">
        <v>0</v>
      </c>
      <c r="E2828" s="8">
        <f t="shared" ref="E2828" si="12829">$E$9*$B2825</f>
        <v>4.5790167999999829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12830">D2828*I2825+F2828*I2828-E2828*J2825-G2828*J2828</f>
        <v>0</v>
      </c>
      <c r="O2828" s="9">
        <f t="shared" ref="O2828" si="12831">(D2828*J2825+E2828*I2825+F2828*J2828+G2828*I2828)</f>
        <v>4.5790167999999829</v>
      </c>
      <c r="P2828" s="2">
        <f t="shared" ref="P2828" si="12832">D2828*K2825+F2828*K2828-E2828*L2825-G2828*L2828</f>
        <v>2.9557071167767885</v>
      </c>
      <c r="Q2828" s="8">
        <f t="shared" ref="Q2828" si="12833">(D2828*L2825+E2828*K2825+F2828*L2828+G2828*K2828)</f>
        <v>0</v>
      </c>
      <c r="S2828" s="1">
        <v>0</v>
      </c>
      <c r="T2828" s="8">
        <f t="shared" ref="T2828" si="12834">$T$9*$B2825</f>
        <v>9.7710631999999631</v>
      </c>
      <c r="U2828" s="2">
        <v>1</v>
      </c>
      <c r="V2828" s="8">
        <v>0</v>
      </c>
      <c r="X2828" s="1">
        <f t="shared" ref="X2828" si="12835">N2828*S2825+P2828*S2828-O2828*T2825-Q2828*T2828</f>
        <v>0</v>
      </c>
      <c r="Y2828" s="9">
        <f t="shared" ref="Y2828" si="12836">(N2828*T2825+O2828*S2825+P2828*T2828+Q2828*S2828)</f>
        <v>33.459417838715652</v>
      </c>
      <c r="Z2828" s="2">
        <f t="shared" ref="Z2828" si="12837">N2828*U2825+P2828*U2828-O2828*V2825-Q2828*V2828</f>
        <v>2.9557071167767885</v>
      </c>
      <c r="AA2828" s="8">
        <f t="shared" ref="AA2828" si="12838">(N2828*V2825+O2828*U2825+P2828*V2828+Q2828*U2828)</f>
        <v>0</v>
      </c>
      <c r="AB2828" s="22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12839">X2828*AC2825+Z2828*AC2828-Y2828*AD2825-AA2828*AD2828</f>
        <v>0</v>
      </c>
      <c r="AI2828" s="9">
        <f t="shared" ref="AI2828" si="12840">(X2828*AD2825+Y2828*AC2825+Z2828*AD2828+AA2828*AC2828)</f>
        <v>33.459417838715652</v>
      </c>
      <c r="AJ2828" s="2">
        <f t="shared" ref="AJ2828" si="12841">X2828*AE2825+Z2828*AE2828-Y2828*AF2825-AA2828*AF2828</f>
        <v>-216.21603370038301</v>
      </c>
      <c r="AK2828" s="8">
        <f t="shared" ref="AK2828" si="12842">(X2828*AF2825+Y2828*AE2825+Z2828*AF2828+AA2828*AE2828)</f>
        <v>0</v>
      </c>
      <c r="AM2828" s="45">
        <f t="shared" ref="AM2828" si="12843">(180/PI())*ATAN(-1*(($AH$9*AJ2825+AL2825+$AH$9*AJ2828+AL2828)/($AH$9*AI2825+AK2825+$AH$9*AI2828+AK2828)))</f>
        <v>72.802674935709817</v>
      </c>
      <c r="AO2828" s="206">
        <f t="shared" ref="AO2828" si="12844">20*LOG(((($AH$9*AH2825+AJ2825-$AH$9*AH2828-AJ2828)^2+($AH$9*AI2825+AK2825-$AH$9*AI2828-AK2828)^2)/(($AH$9*AH2825+AJ2825+$AH$9*AH2828+AJ2828)^2+($AH$9*AI2825+AK2825+$AH$9*AI2828+AK2828)^2))^0.5)</f>
        <v>-3.5441608930134516E-4</v>
      </c>
      <c r="AP2828" s="33"/>
      <c r="AQ2828" s="32"/>
      <c r="AR2828" s="32"/>
      <c r="AS2828" s="32"/>
      <c r="AT2828" s="32"/>
    </row>
    <row r="2829" spans="2:46" ht="18.649999999999999" customHeight="1">
      <c r="AO2829" s="33"/>
      <c r="AP2829" s="33"/>
    </row>
    <row r="2830" spans="2:46" ht="18.649999999999999" customHeight="1" thickBot="1">
      <c r="D2830" s="22" t="s">
        <v>80</v>
      </c>
      <c r="E2830" s="22"/>
      <c r="F2830" s="22"/>
      <c r="G2830" s="22"/>
      <c r="H2830" s="22"/>
      <c r="I2830" s="22" t="s">
        <v>81</v>
      </c>
      <c r="J2830" s="22"/>
      <c r="K2830" s="22"/>
      <c r="L2830" s="22"/>
      <c r="M2830" s="23"/>
      <c r="N2830" s="23"/>
      <c r="O2830" s="24" t="s">
        <v>82</v>
      </c>
      <c r="P2830" s="23"/>
      <c r="Q2830" s="23"/>
      <c r="R2830" s="23"/>
      <c r="S2830" s="22"/>
      <c r="T2830" s="22" t="s">
        <v>83</v>
      </c>
      <c r="U2830" s="23"/>
      <c r="V2830" s="23"/>
      <c r="W2830" s="23"/>
      <c r="X2830" s="23"/>
      <c r="Y2830" s="24" t="s">
        <v>84</v>
      </c>
      <c r="Z2830" s="23"/>
      <c r="AA2830" s="23"/>
      <c r="AB2830" s="23"/>
      <c r="AC2830" s="24" t="s">
        <v>85</v>
      </c>
      <c r="AD2830" s="22"/>
      <c r="AE2830" s="22"/>
      <c r="AF2830" s="22"/>
      <c r="AG2830" s="22"/>
      <c r="AH2830" s="23"/>
      <c r="AI2830" s="24" t="s">
        <v>86</v>
      </c>
      <c r="AJ2830" s="23"/>
      <c r="AK2830" s="23"/>
      <c r="AL2830" s="22"/>
    </row>
    <row r="2831" spans="2:46" ht="18.649999999999999" customHeight="1" thickBot="1">
      <c r="B2831" s="11"/>
      <c r="D2831" s="217" t="s">
        <v>55</v>
      </c>
      <c r="E2831" s="218"/>
      <c r="F2831" s="219" t="s">
        <v>56</v>
      </c>
      <c r="G2831" s="220"/>
      <c r="H2831" s="204"/>
      <c r="I2831" s="217" t="s">
        <v>87</v>
      </c>
      <c r="J2831" s="218"/>
      <c r="K2831" s="219" t="s">
        <v>88</v>
      </c>
      <c r="L2831" s="220"/>
      <c r="M2831" s="23"/>
      <c r="N2831" s="213" t="s">
        <v>57</v>
      </c>
      <c r="O2831" s="214"/>
      <c r="P2831" s="215" t="s">
        <v>58</v>
      </c>
      <c r="Q2831" s="216"/>
      <c r="R2831" s="23"/>
      <c r="S2831" s="217" t="s">
        <v>59</v>
      </c>
      <c r="T2831" s="218"/>
      <c r="U2831" s="219" t="s">
        <v>60</v>
      </c>
      <c r="V2831" s="220"/>
      <c r="W2831" s="22"/>
      <c r="X2831" s="213" t="s">
        <v>61</v>
      </c>
      <c r="Y2831" s="214"/>
      <c r="Z2831" s="215" t="s">
        <v>62</v>
      </c>
      <c r="AA2831" s="216"/>
      <c r="AB2831" s="22"/>
      <c r="AC2831" s="217" t="s">
        <v>63</v>
      </c>
      <c r="AD2831" s="218"/>
      <c r="AE2831" s="219" t="s">
        <v>89</v>
      </c>
      <c r="AF2831" s="220"/>
      <c r="AG2831" s="22"/>
      <c r="AH2831" s="213" t="s">
        <v>64</v>
      </c>
      <c r="AI2831" s="214"/>
      <c r="AJ2831" s="215" t="s">
        <v>65</v>
      </c>
      <c r="AK2831" s="216"/>
      <c r="AL2831" s="22"/>
      <c r="AM2831" s="25" t="s">
        <v>2</v>
      </c>
      <c r="AO2831" s="132" t="s">
        <v>41</v>
      </c>
      <c r="AQ2831" s="32"/>
      <c r="AR2831" s="32"/>
      <c r="AS2831" s="32"/>
      <c r="AT2831" s="32"/>
    </row>
    <row r="2832" spans="2:46" ht="18.649999999999999" customHeight="1" thickTop="1" thickBot="1">
      <c r="B2832" s="36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9">
        <f t="shared" ref="L2832" si="12845">IF(0=(1-$J$9*$K$9*$B2832^2),10^14,$B2832*$K$9/(1-$J$9*$K$9*$B2832^2))</f>
        <v>-0.42593236610183316</v>
      </c>
      <c r="N2832" s="1">
        <f t="shared" ref="N2832" si="12846">D2832*I2832+F2832*I2835-E2832*J2832-G2832*J2835</f>
        <v>1</v>
      </c>
      <c r="O2832" s="9">
        <f t="shared" ref="O2832" si="12847">(D2832*J2832+E2832*I2832+F2832*J2835+G2832*I2835)</f>
        <v>0</v>
      </c>
      <c r="P2832" s="2">
        <f t="shared" ref="P2832" si="12848">D2832*K2832+F2832*K2835-E2832*L2832-G2832*L2835</f>
        <v>0</v>
      </c>
      <c r="Q2832" s="8">
        <f t="shared" ref="Q2832" si="12849">(D2832*L2832+E2832*K2832+F2832*L2835+G2832*K2835)</f>
        <v>-0.42593236610183316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12850">N2832*S2832+P2832*S2835-O2832*T2832-Q2832*T2835</f>
        <v>5.172113583126599</v>
      </c>
      <c r="Y2832" s="9">
        <f t="shared" ref="Y2832" si="12851">(N2832*T2832+O2832*S2832+P2832*T2835+Q2832*S2835)</f>
        <v>0</v>
      </c>
      <c r="Z2832" s="2">
        <f t="shared" ref="Z2832" si="12852">N2832*U2832+P2832*U2835-O2832*V2832-Q2832*V2835</f>
        <v>0</v>
      </c>
      <c r="AA2832" s="8">
        <f t="shared" ref="AA2832" si="12853">(N2832*V2832+O2832*U2832+P2832*V2835+Q2832*U2835)</f>
        <v>-0.42593236610183316</v>
      </c>
      <c r="AB2832" s="22"/>
      <c r="AC2832" s="1">
        <v>1</v>
      </c>
      <c r="AD2832" s="9">
        <v>0</v>
      </c>
      <c r="AE2832" s="2">
        <v>0</v>
      </c>
      <c r="AF2832" s="9">
        <f t="shared" ref="AF2832" si="12854">$B2832*$AE$9</f>
        <v>6.5665889999999756</v>
      </c>
      <c r="AH2832" s="1">
        <f t="shared" ref="AH2832" si="12855">X2832*AC2832+Z2832*AC2835-Y2832*AD2832-AA2832*AD2835</f>
        <v>5.172113583126599</v>
      </c>
      <c r="AI2832" s="9">
        <f t="shared" ref="AI2832" si="12856">(X2832*AD2832+Y2832*AC2832+Z2832*AD2835+AA2832*AC2835)</f>
        <v>0</v>
      </c>
      <c r="AJ2832" s="2">
        <f t="shared" ref="AJ2832" si="12857">X2832*AE2832+Z2832*AE2835-Y2832*AF2832-AA2832*AF2835</f>
        <v>0</v>
      </c>
      <c r="AK2832" s="8">
        <f t="shared" ref="AK2832" si="12858">(X2832*AF2832+Y2832*AE2832+Z2832*AF2835+AA2832*AE2835)</f>
        <v>33.537211795607753</v>
      </c>
      <c r="AM2832" s="26">
        <f t="shared" ref="AM2832" si="12859">20*LOG((2*$AH$9)/(($AH$9*AH2832+AJ2832+$AH$9*AH2835+AJ2835)^2+($AH$9*AI2832+AK2832+$AH$9*AI2835+AK2835)^2)^0.5)</f>
        <v>-40.924050341700919</v>
      </c>
      <c r="AO2832" s="133">
        <f t="shared" ref="AO2832" si="12860">((AI2832^2+AJ2832^2+AK2832^2+AL2832^2)/(AI2835^2+AJ2835^2+AK2835^2+AL2835^2))^0.5</f>
        <v>0.1525513910642613</v>
      </c>
      <c r="AP2832" s="13"/>
      <c r="AQ2832" s="32"/>
      <c r="AR2832" s="32"/>
      <c r="AS2832" s="32"/>
      <c r="AT2832" s="32"/>
    </row>
    <row r="2833" spans="2:46" ht="18.649999999999999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O2833" s="134"/>
      <c r="AP2833" s="33"/>
      <c r="AQ2833" s="32"/>
      <c r="AR2833" s="32"/>
      <c r="AS2833" s="32"/>
      <c r="AT2833" s="32"/>
    </row>
    <row r="2834" spans="2:46" ht="18.649999999999999" customHeight="1" thickBot="1">
      <c r="D2834" s="209" t="s">
        <v>66</v>
      </c>
      <c r="E2834" s="210"/>
      <c r="F2834" s="211" t="s">
        <v>67</v>
      </c>
      <c r="G2834" s="212"/>
      <c r="H2834" s="204"/>
      <c r="I2834" s="209" t="s">
        <v>68</v>
      </c>
      <c r="J2834" s="210"/>
      <c r="K2834" s="211" t="s">
        <v>69</v>
      </c>
      <c r="L2834" s="212"/>
      <c r="N2834" s="213" t="s">
        <v>70</v>
      </c>
      <c r="O2834" s="214"/>
      <c r="P2834" s="215" t="s">
        <v>71</v>
      </c>
      <c r="Q2834" s="216"/>
      <c r="S2834" s="209" t="s">
        <v>72</v>
      </c>
      <c r="T2834" s="210"/>
      <c r="U2834" s="211" t="s">
        <v>73</v>
      </c>
      <c r="V2834" s="212"/>
      <c r="W2834" s="22"/>
      <c r="X2834" s="213" t="s">
        <v>74</v>
      </c>
      <c r="Y2834" s="214"/>
      <c r="Z2834" s="215" t="s">
        <v>75</v>
      </c>
      <c r="AA2834" s="216"/>
      <c r="AB2834" s="22"/>
      <c r="AC2834" s="209" t="s">
        <v>76</v>
      </c>
      <c r="AD2834" s="210"/>
      <c r="AE2834" s="211" t="s">
        <v>77</v>
      </c>
      <c r="AF2834" s="212"/>
      <c r="AG2834" s="22"/>
      <c r="AH2834" s="213" t="s">
        <v>78</v>
      </c>
      <c r="AI2834" s="214"/>
      <c r="AJ2834" s="215" t="s">
        <v>79</v>
      </c>
      <c r="AK2834" s="216"/>
      <c r="AL2834" s="22"/>
      <c r="AM2834" s="44" t="s">
        <v>6</v>
      </c>
      <c r="AO2834" s="135" t="s">
        <v>42</v>
      </c>
      <c r="AP2834" s="33"/>
      <c r="AQ2834" s="32"/>
      <c r="AR2834" s="32"/>
      <c r="AS2834" s="32"/>
      <c r="AT2834" s="32"/>
    </row>
    <row r="2835" spans="2:46" ht="18.649999999999999" customHeight="1" thickTop="1" thickBot="1">
      <c r="D2835" s="1">
        <v>0</v>
      </c>
      <c r="E2835" s="8">
        <f t="shared" ref="E2835" si="12861">$E$9*$B2832</f>
        <v>4.5903509999999832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12862">D2835*I2832+F2835*I2835-E2835*J2832-G2835*J2835</f>
        <v>0</v>
      </c>
      <c r="O2835" s="9">
        <f t="shared" ref="O2835" si="12863">(D2835*J2832+E2835*I2832+F2835*J2835+G2835*I2835)</f>
        <v>4.5903509999999832</v>
      </c>
      <c r="P2835" s="2">
        <f t="shared" ref="P2835" si="12864">D2835*K2832+F2835*K2835-E2835*L2832-G2835*L2835</f>
        <v>2.9551790626679089</v>
      </c>
      <c r="Q2835" s="8">
        <f t="shared" ref="Q2835" si="12865">(D2835*L2832+E2835*K2832+F2835*L2835+G2835*K2835)</f>
        <v>0</v>
      </c>
      <c r="S2835" s="1">
        <v>0</v>
      </c>
      <c r="T2835" s="8">
        <f t="shared" ref="T2835" si="12866">$T$9*$B2832</f>
        <v>9.7952489999999628</v>
      </c>
      <c r="U2835" s="2">
        <v>1</v>
      </c>
      <c r="V2835" s="8">
        <v>0</v>
      </c>
      <c r="X2835" s="1">
        <f t="shared" ref="X2835" si="12867">N2835*S2832+P2835*S2835-O2835*T2832-Q2835*T2835</f>
        <v>0</v>
      </c>
      <c r="Y2835" s="9">
        <f t="shared" ref="Y2835" si="12868">(N2835*T2832+O2835*S2832+P2835*T2835+Q2835*S2835)</f>
        <v>33.537065758418642</v>
      </c>
      <c r="Z2835" s="2">
        <f t="shared" ref="Z2835" si="12869">N2835*U2832+P2835*U2835-O2835*V2832-Q2835*V2835</f>
        <v>2.9551790626679089</v>
      </c>
      <c r="AA2835" s="8">
        <f t="shared" ref="AA2835" si="12870">(N2835*V2832+O2835*U2832+P2835*V2835+Q2835*U2835)</f>
        <v>0</v>
      </c>
      <c r="AB2835" s="22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12871">X2835*AC2832+Z2835*AC2835-Y2835*AD2832-AA2835*AD2835</f>
        <v>0</v>
      </c>
      <c r="AI2835" s="9">
        <f t="shared" ref="AI2835" si="12872">(X2835*AD2832+Y2835*AC2832+Z2835*AD2835+AA2835*AC2835)</f>
        <v>33.537065758418642</v>
      </c>
      <c r="AJ2835" s="2">
        <f t="shared" ref="AJ2835" si="12873">X2835*AE2832+Z2835*AE2835-Y2835*AF2832-AA2835*AF2835</f>
        <v>-217.2689480388398</v>
      </c>
      <c r="AK2835" s="8">
        <f t="shared" ref="AK2835" si="12874">(X2835*AF2832+Y2835*AE2832+Z2835*AF2835+AA2835*AE2835)</f>
        <v>0</v>
      </c>
      <c r="AM2835" s="45">
        <f t="shared" ref="AM2835" si="12875">(180/PI())*ATAN(-1*(($AH$9*AJ2832+AL2832+$AH$9*AJ2835+AL2835)/($AH$9*AI2832+AK2832+$AH$9*AI2835+AK2835)))</f>
        <v>72.843735540016425</v>
      </c>
      <c r="AO2835" s="206">
        <f t="shared" ref="AO2835" si="12876">20*LOG(((($AH$9*AH2832+AJ2832-$AH$9*AH2835-AJ2835)^2+($AH$9*AI2832+AK2832-$AH$9*AI2835-AK2835)^2)/(($AH$9*AH2832+AJ2832+$AH$9*AH2835+AJ2835)^2+($AH$9*AI2832+AK2832+$AH$9*AI2835+AK2835)^2))^0.5)</f>
        <v>-3.5107251514484601E-4</v>
      </c>
      <c r="AP2835" s="33"/>
      <c r="AQ2835" s="32"/>
      <c r="AR2835" s="32"/>
      <c r="AS2835" s="32"/>
      <c r="AT2835" s="32"/>
    </row>
    <row r="2836" spans="2:46" ht="18.649999999999999" customHeight="1">
      <c r="AO2836" s="33"/>
      <c r="AP2836" s="33"/>
    </row>
    <row r="2837" spans="2:46" ht="18.649999999999999" customHeight="1" thickBot="1">
      <c r="D2837" s="22" t="s">
        <v>80</v>
      </c>
      <c r="E2837" s="22"/>
      <c r="F2837" s="22"/>
      <c r="G2837" s="22"/>
      <c r="H2837" s="22"/>
      <c r="I2837" s="22" t="s">
        <v>81</v>
      </c>
      <c r="J2837" s="22"/>
      <c r="K2837" s="22"/>
      <c r="L2837" s="22"/>
      <c r="M2837" s="23"/>
      <c r="N2837" s="23"/>
      <c r="O2837" s="24" t="s">
        <v>82</v>
      </c>
      <c r="P2837" s="23"/>
      <c r="Q2837" s="23"/>
      <c r="R2837" s="23"/>
      <c r="S2837" s="22"/>
      <c r="T2837" s="22" t="s">
        <v>83</v>
      </c>
      <c r="U2837" s="23"/>
      <c r="V2837" s="23"/>
      <c r="W2837" s="23"/>
      <c r="X2837" s="23"/>
      <c r="Y2837" s="24" t="s">
        <v>84</v>
      </c>
      <c r="Z2837" s="23"/>
      <c r="AA2837" s="23"/>
      <c r="AB2837" s="23"/>
      <c r="AC2837" s="24" t="s">
        <v>85</v>
      </c>
      <c r="AD2837" s="22"/>
      <c r="AE2837" s="22"/>
      <c r="AF2837" s="22"/>
      <c r="AG2837" s="22"/>
      <c r="AH2837" s="23"/>
      <c r="AI2837" s="24" t="s">
        <v>86</v>
      </c>
      <c r="AJ2837" s="23"/>
      <c r="AK2837" s="23"/>
      <c r="AL2837" s="22"/>
    </row>
    <row r="2838" spans="2:46" ht="18.649999999999999" customHeight="1" thickBot="1">
      <c r="B2838" s="11"/>
      <c r="D2838" s="217" t="s">
        <v>55</v>
      </c>
      <c r="E2838" s="218"/>
      <c r="F2838" s="219" t="s">
        <v>56</v>
      </c>
      <c r="G2838" s="220"/>
      <c r="H2838" s="204"/>
      <c r="I2838" s="217" t="s">
        <v>87</v>
      </c>
      <c r="J2838" s="218"/>
      <c r="K2838" s="219" t="s">
        <v>88</v>
      </c>
      <c r="L2838" s="220"/>
      <c r="M2838" s="23"/>
      <c r="N2838" s="213" t="s">
        <v>57</v>
      </c>
      <c r="O2838" s="214"/>
      <c r="P2838" s="215" t="s">
        <v>58</v>
      </c>
      <c r="Q2838" s="216"/>
      <c r="R2838" s="23"/>
      <c r="S2838" s="217" t="s">
        <v>59</v>
      </c>
      <c r="T2838" s="218"/>
      <c r="U2838" s="219" t="s">
        <v>60</v>
      </c>
      <c r="V2838" s="220"/>
      <c r="W2838" s="22"/>
      <c r="X2838" s="213" t="s">
        <v>61</v>
      </c>
      <c r="Y2838" s="214"/>
      <c r="Z2838" s="215" t="s">
        <v>62</v>
      </c>
      <c r="AA2838" s="216"/>
      <c r="AB2838" s="22"/>
      <c r="AC2838" s="217" t="s">
        <v>63</v>
      </c>
      <c r="AD2838" s="218"/>
      <c r="AE2838" s="219" t="s">
        <v>89</v>
      </c>
      <c r="AF2838" s="220"/>
      <c r="AG2838" s="22"/>
      <c r="AH2838" s="213" t="s">
        <v>64</v>
      </c>
      <c r="AI2838" s="214"/>
      <c r="AJ2838" s="215" t="s">
        <v>65</v>
      </c>
      <c r="AK2838" s="216"/>
      <c r="AL2838" s="22"/>
      <c r="AM2838" s="25" t="s">
        <v>2</v>
      </c>
      <c r="AO2838" s="132" t="s">
        <v>41</v>
      </c>
      <c r="AQ2838" s="32"/>
      <c r="AR2838" s="32"/>
      <c r="AS2838" s="32"/>
      <c r="AT2838" s="32"/>
    </row>
    <row r="2839" spans="2:46" ht="18.649999999999999" customHeight="1" thickTop="1" thickBot="1">
      <c r="B2839" s="36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9">
        <f t="shared" ref="L2839" si="12877">IF(0=(1-$J$9*$K$9*$B2839^2),10^14,$B2839*$K$9/(1-$J$9*$K$9*$B2839^2))</f>
        <v>-0.424769427417868</v>
      </c>
      <c r="N2839" s="1">
        <f t="shared" ref="N2839" si="12878">D2839*I2839+F2839*I2842-E2839*J2839-G2839*J2842</f>
        <v>1</v>
      </c>
      <c r="O2839" s="9">
        <f t="shared" ref="O2839" si="12879">(D2839*J2839+E2839*I2839+F2839*J2842+G2839*I2842)</f>
        <v>0</v>
      </c>
      <c r="P2839" s="2">
        <f t="shared" ref="P2839" si="12880">D2839*K2839+F2839*K2842-E2839*L2839-G2839*L2842</f>
        <v>0</v>
      </c>
      <c r="Q2839" s="8">
        <f t="shared" ref="Q2839" si="12881">(D2839*L2839+E2839*K2839+F2839*L2842+G2839*K2842)</f>
        <v>-0.424769427417868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12882">N2839*S2839+P2839*S2842-O2839*T2839-Q2839*T2842</f>
        <v>5.1709956975630718</v>
      </c>
      <c r="Y2839" s="9">
        <f t="shared" ref="Y2839" si="12883">(N2839*T2839+O2839*S2839+P2839*T2842+Q2839*S2842)</f>
        <v>0</v>
      </c>
      <c r="Z2839" s="2">
        <f t="shared" ref="Z2839" si="12884">N2839*U2839+P2839*U2842-O2839*V2839-Q2839*V2842</f>
        <v>0</v>
      </c>
      <c r="AA2839" s="8">
        <f t="shared" ref="AA2839" si="12885">(N2839*V2839+O2839*U2839+P2839*V2842+Q2839*U2842)</f>
        <v>-0.424769427417868</v>
      </c>
      <c r="AB2839" s="22"/>
      <c r="AC2839" s="1">
        <v>1</v>
      </c>
      <c r="AD2839" s="9">
        <v>0</v>
      </c>
      <c r="AE2839" s="2">
        <v>0</v>
      </c>
      <c r="AF2839" s="9">
        <f t="shared" ref="AF2839" si="12886">$B2839*$AE$9</f>
        <v>6.5828027999999765</v>
      </c>
      <c r="AH2839" s="1">
        <f t="shared" ref="AH2839" si="12887">X2839*AC2839+Z2839*AC2842-Y2839*AD2839-AA2839*AD2842</f>
        <v>5.1709956975630718</v>
      </c>
      <c r="AI2839" s="9">
        <f t="shared" ref="AI2839" si="12888">(X2839*AD2839+Y2839*AC2839+Z2839*AD2842+AA2839*AC2842)</f>
        <v>0</v>
      </c>
      <c r="AJ2839" s="2">
        <f t="shared" ref="AJ2839" si="12889">X2839*AE2839+Z2839*AE2842-Y2839*AF2839-AA2839*AF2842</f>
        <v>0</v>
      </c>
      <c r="AK2839" s="8">
        <f t="shared" ref="AK2839" si="12890">(X2839*AF2839+Y2839*AE2839+Z2839*AF2842+AA2839*AE2842)</f>
        <v>33.614875529288149</v>
      </c>
      <c r="AM2839" s="26">
        <f t="shared" ref="AM2839" si="12891">20*LOG((2*$AH$9)/(($AH$9*AH2839+AJ2839+$AH$9*AH2842+AJ2842)^2+($AH$9*AI2839+AK2839+$AH$9*AI2842+AK2842)^2)^0.5)</f>
        <v>-40.965122500906659</v>
      </c>
      <c r="AO2839" s="133">
        <f t="shared" ref="AO2839" si="12892">((AI2839^2+AJ2839^2+AK2839^2+AL2839^2)/(AI2842^2+AJ2842^2+AK2842^2+AL2842^2))^0.5</f>
        <v>0.15217436481719135</v>
      </c>
      <c r="AP2839" s="13"/>
      <c r="AQ2839" s="32"/>
      <c r="AR2839" s="32"/>
      <c r="AS2839" s="32"/>
      <c r="AT2839" s="32"/>
    </row>
    <row r="2840" spans="2:46" ht="18.649999999999999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O2840" s="134"/>
      <c r="AP2840" s="33"/>
      <c r="AQ2840" s="32"/>
      <c r="AR2840" s="32"/>
      <c r="AS2840" s="32"/>
      <c r="AT2840" s="32"/>
    </row>
    <row r="2841" spans="2:46" ht="18.649999999999999" customHeight="1" thickBot="1">
      <c r="D2841" s="209" t="s">
        <v>66</v>
      </c>
      <c r="E2841" s="210"/>
      <c r="F2841" s="211" t="s">
        <v>67</v>
      </c>
      <c r="G2841" s="212"/>
      <c r="H2841" s="204"/>
      <c r="I2841" s="209" t="s">
        <v>68</v>
      </c>
      <c r="J2841" s="210"/>
      <c r="K2841" s="211" t="s">
        <v>69</v>
      </c>
      <c r="L2841" s="212"/>
      <c r="N2841" s="213" t="s">
        <v>70</v>
      </c>
      <c r="O2841" s="214"/>
      <c r="P2841" s="215" t="s">
        <v>71</v>
      </c>
      <c r="Q2841" s="216"/>
      <c r="S2841" s="209" t="s">
        <v>72</v>
      </c>
      <c r="T2841" s="210"/>
      <c r="U2841" s="211" t="s">
        <v>73</v>
      </c>
      <c r="V2841" s="212"/>
      <c r="W2841" s="22"/>
      <c r="X2841" s="213" t="s">
        <v>74</v>
      </c>
      <c r="Y2841" s="214"/>
      <c r="Z2841" s="215" t="s">
        <v>75</v>
      </c>
      <c r="AA2841" s="216"/>
      <c r="AB2841" s="22"/>
      <c r="AC2841" s="209" t="s">
        <v>76</v>
      </c>
      <c r="AD2841" s="210"/>
      <c r="AE2841" s="211" t="s">
        <v>77</v>
      </c>
      <c r="AF2841" s="212"/>
      <c r="AG2841" s="22"/>
      <c r="AH2841" s="213" t="s">
        <v>78</v>
      </c>
      <c r="AI2841" s="214"/>
      <c r="AJ2841" s="215" t="s">
        <v>79</v>
      </c>
      <c r="AK2841" s="216"/>
      <c r="AL2841" s="22"/>
      <c r="AM2841" s="44" t="s">
        <v>6</v>
      </c>
      <c r="AO2841" s="135" t="s">
        <v>42</v>
      </c>
      <c r="AP2841" s="33"/>
      <c r="AQ2841" s="32"/>
      <c r="AR2841" s="32"/>
      <c r="AS2841" s="32"/>
      <c r="AT2841" s="32"/>
    </row>
    <row r="2842" spans="2:46" ht="18.649999999999999" customHeight="1" thickTop="1" thickBot="1">
      <c r="D2842" s="1">
        <v>0</v>
      </c>
      <c r="E2842" s="8">
        <f t="shared" ref="E2842" si="12893">$E$9*$B2839</f>
        <v>4.6016851999999835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12894">D2842*I2839+F2842*I2842-E2842*J2839-G2842*J2842</f>
        <v>0</v>
      </c>
      <c r="O2842" s="9">
        <f t="shared" ref="O2842" si="12895">(D2842*J2839+E2842*I2839+F2842*J2842+G2842*I2842)</f>
        <v>4.6016851999999835</v>
      </c>
      <c r="P2842" s="2">
        <f t="shared" ref="P2842" si="12896">D2842*K2839+F2842*K2842-E2842*L2839-G2842*L2842</f>
        <v>2.9546551875612703</v>
      </c>
      <c r="Q2842" s="8">
        <f t="shared" ref="Q2842" si="12897">(D2842*L2839+E2842*K2839+F2842*L2842+G2842*K2842)</f>
        <v>0</v>
      </c>
      <c r="S2842" s="1">
        <v>0</v>
      </c>
      <c r="T2842" s="8">
        <f t="shared" ref="T2842" si="12898">$T$9*$B2839</f>
        <v>9.8194347999999643</v>
      </c>
      <c r="U2842" s="2">
        <v>1</v>
      </c>
      <c r="V2842" s="8">
        <v>0</v>
      </c>
      <c r="X2842" s="1">
        <f t="shared" ref="X2842" si="12899">N2842*S2839+P2842*S2842-O2842*T2839-Q2842*T2842</f>
        <v>0</v>
      </c>
      <c r="Y2842" s="9">
        <f t="shared" ref="Y2842" si="12900">(N2842*T2839+O2842*S2839+P2842*T2842+Q2842*S2842)</f>
        <v>33.614729170739544</v>
      </c>
      <c r="Z2842" s="2">
        <f t="shared" ref="Z2842" si="12901">N2842*U2839+P2842*U2842-O2842*V2839-Q2842*V2842</f>
        <v>2.9546551875612703</v>
      </c>
      <c r="AA2842" s="8">
        <f t="shared" ref="AA2842" si="12902">(N2842*V2839+O2842*U2839+P2842*V2842+Q2842*U2842)</f>
        <v>0</v>
      </c>
      <c r="AB2842" s="22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12903">X2842*AC2839+Z2842*AC2842-Y2842*AD2839-AA2842*AD2842</f>
        <v>0</v>
      </c>
      <c r="AI2842" s="9">
        <f t="shared" ref="AI2842" si="12904">(X2842*AD2839+Y2842*AC2839+Z2842*AD2842+AA2842*AC2842)</f>
        <v>33.614729170739544</v>
      </c>
      <c r="AJ2842" s="2">
        <f t="shared" ref="AJ2842" si="12905">X2842*AE2839+Z2842*AE2842-Y2842*AF2839-AA2842*AF2842</f>
        <v>-218.32447811882389</v>
      </c>
      <c r="AK2842" s="8">
        <f t="shared" ref="AK2842" si="12906">(X2842*AF2839+Y2842*AE2839+Z2842*AF2842+AA2842*AE2842)</f>
        <v>0</v>
      </c>
      <c r="AM2842" s="45">
        <f t="shared" ref="AM2842" si="12907">(180/PI())*ATAN(-1*(($AH$9*AJ2839+AL2839+$AH$9*AJ2842+AL2842)/($AH$9*AI2839+AK2839+$AH$9*AI2842+AK2842)))</f>
        <v>72.884603658717467</v>
      </c>
      <c r="AO2842" s="206">
        <f t="shared" ref="AO2842" si="12908">20*LOG(((($AH$9*AH2839+AJ2839-$AH$9*AH2842-AJ2842)^2+($AH$9*AI2839+AK2839-$AH$9*AI2842-AK2842)^2)/(($AH$9*AH2839+AJ2839+$AH$9*AH2842+AJ2842)^2+($AH$9*AI2839+AK2839+$AH$9*AI2842+AK2842)^2))^0.5)</f>
        <v>-3.4776786527060985E-4</v>
      </c>
      <c r="AP2842" s="33"/>
      <c r="AQ2842" s="32"/>
      <c r="AR2842" s="32"/>
      <c r="AS2842" s="32"/>
      <c r="AT2842" s="32"/>
    </row>
    <row r="2843" spans="2:46" ht="18.649999999999999" customHeight="1">
      <c r="AO2843" s="33"/>
      <c r="AP2843" s="33"/>
    </row>
    <row r="2844" spans="2:46" ht="18.649999999999999" customHeight="1" thickBot="1">
      <c r="D2844" s="22" t="s">
        <v>80</v>
      </c>
      <c r="E2844" s="22"/>
      <c r="F2844" s="22"/>
      <c r="G2844" s="22"/>
      <c r="H2844" s="22"/>
      <c r="I2844" s="22" t="s">
        <v>81</v>
      </c>
      <c r="J2844" s="22"/>
      <c r="K2844" s="22"/>
      <c r="L2844" s="22"/>
      <c r="M2844" s="23"/>
      <c r="N2844" s="23"/>
      <c r="O2844" s="24" t="s">
        <v>82</v>
      </c>
      <c r="P2844" s="23"/>
      <c r="Q2844" s="23"/>
      <c r="R2844" s="23"/>
      <c r="S2844" s="22"/>
      <c r="T2844" s="22" t="s">
        <v>83</v>
      </c>
      <c r="U2844" s="23"/>
      <c r="V2844" s="23"/>
      <c r="W2844" s="23"/>
      <c r="X2844" s="23"/>
      <c r="Y2844" s="24" t="s">
        <v>84</v>
      </c>
      <c r="Z2844" s="23"/>
      <c r="AA2844" s="23"/>
      <c r="AB2844" s="23"/>
      <c r="AC2844" s="24" t="s">
        <v>85</v>
      </c>
      <c r="AD2844" s="22"/>
      <c r="AE2844" s="22"/>
      <c r="AF2844" s="22"/>
      <c r="AG2844" s="22"/>
      <c r="AH2844" s="23"/>
      <c r="AI2844" s="24" t="s">
        <v>86</v>
      </c>
      <c r="AJ2844" s="23"/>
      <c r="AK2844" s="23"/>
      <c r="AL2844" s="22"/>
    </row>
    <row r="2845" spans="2:46" ht="18.649999999999999" customHeight="1" thickBot="1">
      <c r="B2845" s="11"/>
      <c r="D2845" s="217" t="s">
        <v>55</v>
      </c>
      <c r="E2845" s="218"/>
      <c r="F2845" s="219" t="s">
        <v>56</v>
      </c>
      <c r="G2845" s="220"/>
      <c r="H2845" s="204"/>
      <c r="I2845" s="217" t="s">
        <v>87</v>
      </c>
      <c r="J2845" s="218"/>
      <c r="K2845" s="219" t="s">
        <v>88</v>
      </c>
      <c r="L2845" s="220"/>
      <c r="M2845" s="23"/>
      <c r="N2845" s="213" t="s">
        <v>57</v>
      </c>
      <c r="O2845" s="214"/>
      <c r="P2845" s="215" t="s">
        <v>58</v>
      </c>
      <c r="Q2845" s="216"/>
      <c r="R2845" s="23"/>
      <c r="S2845" s="217" t="s">
        <v>59</v>
      </c>
      <c r="T2845" s="218"/>
      <c r="U2845" s="219" t="s">
        <v>60</v>
      </c>
      <c r="V2845" s="220"/>
      <c r="W2845" s="22"/>
      <c r="X2845" s="213" t="s">
        <v>61</v>
      </c>
      <c r="Y2845" s="214"/>
      <c r="Z2845" s="215" t="s">
        <v>62</v>
      </c>
      <c r="AA2845" s="216"/>
      <c r="AB2845" s="22"/>
      <c r="AC2845" s="217" t="s">
        <v>63</v>
      </c>
      <c r="AD2845" s="218"/>
      <c r="AE2845" s="219" t="s">
        <v>89</v>
      </c>
      <c r="AF2845" s="220"/>
      <c r="AG2845" s="22"/>
      <c r="AH2845" s="213" t="s">
        <v>64</v>
      </c>
      <c r="AI2845" s="214"/>
      <c r="AJ2845" s="215" t="s">
        <v>65</v>
      </c>
      <c r="AK2845" s="216"/>
      <c r="AL2845" s="22"/>
      <c r="AM2845" s="25" t="s">
        <v>2</v>
      </c>
      <c r="AO2845" s="132" t="s">
        <v>41</v>
      </c>
      <c r="AQ2845" s="32"/>
      <c r="AR2845" s="32"/>
      <c r="AS2845" s="32"/>
      <c r="AT2845" s="32"/>
    </row>
    <row r="2846" spans="2:46" ht="18.649999999999999" customHeight="1" thickTop="1" thickBot="1">
      <c r="B2846" s="36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9">
        <f t="shared" ref="L2846" si="12909">IF(0=(1-$J$9*$K$9*$B2846^2),10^14,$B2846*$K$9/(1-$J$9*$K$9*$B2846^2))</f>
        <v>-0.42361309964712396</v>
      </c>
      <c r="N2846" s="1">
        <f t="shared" ref="N2846" si="12910">D2846*I2846+F2846*I2849-E2846*J2846-G2846*J2849</f>
        <v>1</v>
      </c>
      <c r="O2846" s="9">
        <f t="shared" ref="O2846" si="12911">(D2846*J2846+E2846*I2846+F2846*J2849+G2846*I2849)</f>
        <v>0</v>
      </c>
      <c r="P2846" s="2">
        <f t="shared" ref="P2846" si="12912">D2846*K2846+F2846*K2849-E2846*L2846-G2846*L2849</f>
        <v>0</v>
      </c>
      <c r="Q2846" s="8">
        <f t="shared" ref="Q2846" si="12913">(D2846*L2846+E2846*K2846+F2846*L2849+G2846*K2849)</f>
        <v>-0.42361309964712396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12914">N2846*S2846+P2846*S2849-O2846*T2846-Q2846*T2849</f>
        <v>5.169886634116267</v>
      </c>
      <c r="Y2846" s="9">
        <f t="shared" ref="Y2846" si="12915">(N2846*T2846+O2846*S2846+P2846*T2849+Q2846*S2849)</f>
        <v>0</v>
      </c>
      <c r="Z2846" s="2">
        <f t="shared" ref="Z2846" si="12916">N2846*U2846+P2846*U2849-O2846*V2846-Q2846*V2849</f>
        <v>0</v>
      </c>
      <c r="AA2846" s="8">
        <f t="shared" ref="AA2846" si="12917">(N2846*V2846+O2846*U2846+P2846*V2849+Q2846*U2849)</f>
        <v>-0.42361309964712396</v>
      </c>
      <c r="AB2846" s="22"/>
      <c r="AC2846" s="1">
        <v>1</v>
      </c>
      <c r="AD2846" s="9">
        <v>0</v>
      </c>
      <c r="AE2846" s="2">
        <v>0</v>
      </c>
      <c r="AF2846" s="9">
        <f t="shared" ref="AF2846" si="12918">$B2846*$AE$9</f>
        <v>6.5990165999999766</v>
      </c>
      <c r="AH2846" s="1">
        <f t="shared" ref="AH2846" si="12919">X2846*AC2846+Z2846*AC2849-Y2846*AD2846-AA2846*AD2849</f>
        <v>5.169886634116267</v>
      </c>
      <c r="AI2846" s="9">
        <f t="shared" ref="AI2846" si="12920">(X2846*AD2846+Y2846*AC2846+Z2846*AD2849+AA2846*AC2849)</f>
        <v>0</v>
      </c>
      <c r="AJ2846" s="2">
        <f t="shared" ref="AJ2846" si="12921">X2846*AE2846+Z2846*AE2849-Y2846*AF2846-AA2846*AF2849</f>
        <v>0</v>
      </c>
      <c r="AK2846" s="8">
        <f t="shared" ref="AK2846" si="12922">(X2846*AF2846+Y2846*AE2846+Z2846*AF2849+AA2846*AE2849)</f>
        <v>33.692554619004127</v>
      </c>
      <c r="AM2846" s="26">
        <f t="shared" ref="AM2846" si="12923">20*LOG((2*$AH$9)/(($AH$9*AH2846+AJ2846+$AH$9*AH2849+AJ2849)^2+($AH$9*AI2846+AK2846+$AH$9*AI2849+AK2849)^2)^0.5)</f>
        <v>-41.006102884067403</v>
      </c>
      <c r="AO2846" s="133">
        <f t="shared" ref="AO2846" si="12924">((AI2846^2+AJ2846^2+AK2846^2+AL2846^2)/(AI2849^2+AJ2849^2+AK2849^2+AL2849^2))^0.5</f>
        <v>0.15179920056407023</v>
      </c>
      <c r="AP2846" s="13"/>
      <c r="AQ2846" s="32"/>
      <c r="AR2846" s="32"/>
      <c r="AS2846" s="32"/>
      <c r="AT2846" s="32"/>
    </row>
    <row r="2847" spans="2:46" ht="18.649999999999999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O2847" s="134"/>
      <c r="AP2847" s="33"/>
      <c r="AQ2847" s="32"/>
      <c r="AR2847" s="32"/>
      <c r="AS2847" s="32"/>
      <c r="AT2847" s="32"/>
    </row>
    <row r="2848" spans="2:46" ht="18.649999999999999" customHeight="1" thickBot="1">
      <c r="D2848" s="209" t="s">
        <v>66</v>
      </c>
      <c r="E2848" s="210"/>
      <c r="F2848" s="211" t="s">
        <v>67</v>
      </c>
      <c r="G2848" s="212"/>
      <c r="H2848" s="204"/>
      <c r="I2848" s="209" t="s">
        <v>68</v>
      </c>
      <c r="J2848" s="210"/>
      <c r="K2848" s="211" t="s">
        <v>69</v>
      </c>
      <c r="L2848" s="212"/>
      <c r="N2848" s="213" t="s">
        <v>70</v>
      </c>
      <c r="O2848" s="214"/>
      <c r="P2848" s="215" t="s">
        <v>71</v>
      </c>
      <c r="Q2848" s="216"/>
      <c r="S2848" s="209" t="s">
        <v>72</v>
      </c>
      <c r="T2848" s="210"/>
      <c r="U2848" s="211" t="s">
        <v>73</v>
      </c>
      <c r="V2848" s="212"/>
      <c r="W2848" s="22"/>
      <c r="X2848" s="213" t="s">
        <v>74</v>
      </c>
      <c r="Y2848" s="214"/>
      <c r="Z2848" s="215" t="s">
        <v>75</v>
      </c>
      <c r="AA2848" s="216"/>
      <c r="AB2848" s="22"/>
      <c r="AC2848" s="209" t="s">
        <v>76</v>
      </c>
      <c r="AD2848" s="210"/>
      <c r="AE2848" s="211" t="s">
        <v>77</v>
      </c>
      <c r="AF2848" s="212"/>
      <c r="AG2848" s="22"/>
      <c r="AH2848" s="213" t="s">
        <v>78</v>
      </c>
      <c r="AI2848" s="214"/>
      <c r="AJ2848" s="215" t="s">
        <v>79</v>
      </c>
      <c r="AK2848" s="216"/>
      <c r="AL2848" s="22"/>
      <c r="AM2848" s="44" t="s">
        <v>6</v>
      </c>
      <c r="AO2848" s="135" t="s">
        <v>42</v>
      </c>
      <c r="AP2848" s="33"/>
      <c r="AQ2848" s="32"/>
      <c r="AR2848" s="32"/>
      <c r="AS2848" s="32"/>
      <c r="AT2848" s="32"/>
    </row>
    <row r="2849" spans="2:46" ht="18.649999999999999" customHeight="1" thickTop="1" thickBot="1">
      <c r="D2849" s="1">
        <v>0</v>
      </c>
      <c r="E2849" s="8">
        <f t="shared" ref="E2849" si="12925">$E$9*$B2846</f>
        <v>4.6130193999999838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12926">D2849*I2846+F2849*I2849-E2849*J2846-G2849*J2849</f>
        <v>0</v>
      </c>
      <c r="O2849" s="9">
        <f t="shared" ref="O2849" si="12927">(D2849*J2846+E2849*I2846+F2849*J2849+G2849*I2849)</f>
        <v>4.6130193999999838</v>
      </c>
      <c r="P2849" s="2">
        <f t="shared" ref="P2849" si="12928">D2849*K2846+F2849*K2849-E2849*L2846-G2849*L2849</f>
        <v>2.9541354467663092</v>
      </c>
      <c r="Q2849" s="8">
        <f t="shared" ref="Q2849" si="12929">(D2849*L2846+E2849*K2846+F2849*L2849+G2849*K2849)</f>
        <v>0</v>
      </c>
      <c r="S2849" s="1">
        <v>0</v>
      </c>
      <c r="T2849" s="8">
        <f t="shared" ref="T2849" si="12930">$T$9*$B2846</f>
        <v>9.843620599999964</v>
      </c>
      <c r="U2849" s="2">
        <v>1</v>
      </c>
      <c r="V2849" s="8">
        <v>0</v>
      </c>
      <c r="X2849" s="1">
        <f t="shared" ref="X2849" si="12931">N2849*S2846+P2849*S2849-O2849*T2846-Q2849*T2849</f>
        <v>0</v>
      </c>
      <c r="Y2849" s="9">
        <f t="shared" ref="Y2849" si="12932">(N2849*T2846+O2849*S2846+P2849*T2849+Q2849*S2849)</f>
        <v>33.692407938978924</v>
      </c>
      <c r="Z2849" s="2">
        <f t="shared" ref="Z2849" si="12933">N2849*U2846+P2849*U2849-O2849*V2846-Q2849*V2849</f>
        <v>2.9541354467663092</v>
      </c>
      <c r="AA2849" s="8">
        <f t="shared" ref="AA2849" si="12934">(N2849*V2846+O2849*U2846+P2849*V2849+Q2849*U2849)</f>
        <v>0</v>
      </c>
      <c r="AB2849" s="22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12935">X2849*AC2846+Z2849*AC2849-Y2849*AD2846-AA2849*AD2849</f>
        <v>0</v>
      </c>
      <c r="AI2849" s="9">
        <f t="shared" ref="AI2849" si="12936">(X2849*AD2846+Y2849*AC2846+Z2849*AD2849+AA2849*AC2849)</f>
        <v>33.692407938978924</v>
      </c>
      <c r="AJ2849" s="2">
        <f t="shared" ref="AJ2849" si="12937">X2849*AE2846+Z2849*AE2849-Y2849*AF2846-AA2849*AF2849</f>
        <v>-219.38262383652659</v>
      </c>
      <c r="AK2849" s="8">
        <f t="shared" ref="AK2849" si="12938">(X2849*AF2846+Y2849*AE2846+Z2849*AF2849+AA2849*AE2849)</f>
        <v>0</v>
      </c>
      <c r="AM2849" s="45">
        <f t="shared" ref="AM2849" si="12939">(180/PI())*ATAN(-1*(($AH$9*AJ2846+AL2846+$AH$9*AJ2849+AL2849)/($AH$9*AI2846+AK2846+$AH$9*AI2849+AK2849)))</f>
        <v>72.925280621055279</v>
      </c>
      <c r="AO2849" s="206">
        <f t="shared" ref="AO2849" si="12940">20*LOG(((($AH$9*AH2846+AJ2846-$AH$9*AH2849-AJ2849)^2+($AH$9*AI2846+AK2846-$AH$9*AI2849-AK2849)^2)/(($AH$9*AH2846+AJ2846+$AH$9*AH2849+AJ2849)^2+($AH$9*AI2846+AK2846+$AH$9*AI2849+AK2849)^2))^0.5)</f>
        <v>-3.4450160363203041E-4</v>
      </c>
      <c r="AP2849" s="33"/>
      <c r="AQ2849" s="32"/>
      <c r="AR2849" s="32"/>
      <c r="AS2849" s="32"/>
      <c r="AT2849" s="32"/>
    </row>
    <row r="2850" spans="2:46" ht="18.649999999999999" customHeight="1">
      <c r="AO2850" s="33"/>
      <c r="AP2850" s="33"/>
    </row>
    <row r="2851" spans="2:46" ht="18.649999999999999" customHeight="1" thickBot="1">
      <c r="D2851" s="22" t="s">
        <v>80</v>
      </c>
      <c r="E2851" s="22"/>
      <c r="F2851" s="22"/>
      <c r="G2851" s="22"/>
      <c r="H2851" s="22"/>
      <c r="I2851" s="22" t="s">
        <v>81</v>
      </c>
      <c r="J2851" s="22"/>
      <c r="K2851" s="22"/>
      <c r="L2851" s="22"/>
      <c r="M2851" s="23"/>
      <c r="N2851" s="23"/>
      <c r="O2851" s="24" t="s">
        <v>82</v>
      </c>
      <c r="P2851" s="23"/>
      <c r="Q2851" s="23"/>
      <c r="R2851" s="23"/>
      <c r="S2851" s="22"/>
      <c r="T2851" s="22" t="s">
        <v>83</v>
      </c>
      <c r="U2851" s="23"/>
      <c r="V2851" s="23"/>
      <c r="W2851" s="23"/>
      <c r="X2851" s="23"/>
      <c r="Y2851" s="24" t="s">
        <v>84</v>
      </c>
      <c r="Z2851" s="23"/>
      <c r="AA2851" s="23"/>
      <c r="AB2851" s="23"/>
      <c r="AC2851" s="24" t="s">
        <v>85</v>
      </c>
      <c r="AD2851" s="22"/>
      <c r="AE2851" s="22"/>
      <c r="AF2851" s="22"/>
      <c r="AG2851" s="22"/>
      <c r="AH2851" s="23"/>
      <c r="AI2851" s="24" t="s">
        <v>86</v>
      </c>
      <c r="AJ2851" s="23"/>
      <c r="AK2851" s="23"/>
      <c r="AL2851" s="22"/>
    </row>
    <row r="2852" spans="2:46" ht="18.649999999999999" customHeight="1" thickBot="1">
      <c r="B2852" s="11"/>
      <c r="D2852" s="217" t="s">
        <v>55</v>
      </c>
      <c r="E2852" s="218"/>
      <c r="F2852" s="219" t="s">
        <v>56</v>
      </c>
      <c r="G2852" s="220"/>
      <c r="H2852" s="204"/>
      <c r="I2852" s="217" t="s">
        <v>87</v>
      </c>
      <c r="J2852" s="218"/>
      <c r="K2852" s="219" t="s">
        <v>88</v>
      </c>
      <c r="L2852" s="220"/>
      <c r="M2852" s="23"/>
      <c r="N2852" s="213" t="s">
        <v>57</v>
      </c>
      <c r="O2852" s="214"/>
      <c r="P2852" s="215" t="s">
        <v>58</v>
      </c>
      <c r="Q2852" s="216"/>
      <c r="R2852" s="23"/>
      <c r="S2852" s="217" t="s">
        <v>59</v>
      </c>
      <c r="T2852" s="218"/>
      <c r="U2852" s="219" t="s">
        <v>60</v>
      </c>
      <c r="V2852" s="220"/>
      <c r="W2852" s="22"/>
      <c r="X2852" s="213" t="s">
        <v>61</v>
      </c>
      <c r="Y2852" s="214"/>
      <c r="Z2852" s="215" t="s">
        <v>62</v>
      </c>
      <c r="AA2852" s="216"/>
      <c r="AB2852" s="22"/>
      <c r="AC2852" s="217" t="s">
        <v>63</v>
      </c>
      <c r="AD2852" s="218"/>
      <c r="AE2852" s="219" t="s">
        <v>89</v>
      </c>
      <c r="AF2852" s="220"/>
      <c r="AG2852" s="22"/>
      <c r="AH2852" s="213" t="s">
        <v>64</v>
      </c>
      <c r="AI2852" s="214"/>
      <c r="AJ2852" s="215" t="s">
        <v>65</v>
      </c>
      <c r="AK2852" s="216"/>
      <c r="AL2852" s="22"/>
      <c r="AM2852" s="25" t="s">
        <v>2</v>
      </c>
      <c r="AO2852" s="132" t="s">
        <v>41</v>
      </c>
      <c r="AQ2852" s="32"/>
      <c r="AR2852" s="32"/>
      <c r="AS2852" s="32"/>
      <c r="AT2852" s="32"/>
    </row>
    <row r="2853" spans="2:46" ht="18.649999999999999" customHeight="1" thickTop="1" thickBot="1">
      <c r="B2853" s="36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9">
        <f t="shared" ref="L2853" si="12941">IF(0=(1-$J$9*$K$9*$B2853^2),10^14,$B2853*$K$9/(1-$J$9*$K$9*$B2853^2))</f>
        <v>-0.42246332464654213</v>
      </c>
      <c r="N2853" s="1">
        <f t="shared" ref="N2853" si="12942">D2853*I2853+F2853*I2856-E2853*J2853-G2853*J2856</f>
        <v>1</v>
      </c>
      <c r="O2853" s="9">
        <f t="shared" ref="O2853" si="12943">(D2853*J2853+E2853*I2853+F2853*J2856+G2853*I2856)</f>
        <v>0</v>
      </c>
      <c r="P2853" s="2">
        <f t="shared" ref="P2853" si="12944">D2853*K2853+F2853*K2856-E2853*L2853-G2853*L2856</f>
        <v>0</v>
      </c>
      <c r="Q2853" s="8">
        <f t="shared" ref="Q2853" si="12945">(D2853*L2853+E2853*K2853+F2853*L2856+G2853*K2856)</f>
        <v>-0.42246332464654213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12946">N2853*S2853+P2853*S2856-O2853*T2853-Q2853*T2856</f>
        <v>5.1687862987124111</v>
      </c>
      <c r="Y2853" s="9">
        <f t="shared" ref="Y2853" si="12947">(N2853*T2853+O2853*S2853+P2853*T2856+Q2853*S2856)</f>
        <v>0</v>
      </c>
      <c r="Z2853" s="2">
        <f t="shared" ref="Z2853" si="12948">N2853*U2853+P2853*U2856-O2853*V2853-Q2853*V2856</f>
        <v>0</v>
      </c>
      <c r="AA2853" s="8">
        <f t="shared" ref="AA2853" si="12949">(N2853*V2853+O2853*U2853+P2853*V2856+Q2853*U2856)</f>
        <v>-0.42246332464654213</v>
      </c>
      <c r="AB2853" s="22"/>
      <c r="AC2853" s="1">
        <v>1</v>
      </c>
      <c r="AD2853" s="9">
        <v>0</v>
      </c>
      <c r="AE2853" s="2">
        <v>0</v>
      </c>
      <c r="AF2853" s="9">
        <f t="shared" ref="AF2853" si="12950">$B2853*$AE$9</f>
        <v>6.6152303999999758</v>
      </c>
      <c r="AH2853" s="1">
        <f t="shared" ref="AH2853" si="12951">X2853*AC2853+Z2853*AC2856-Y2853*AD2853-AA2853*AD2856</f>
        <v>5.1687862987124111</v>
      </c>
      <c r="AI2853" s="9">
        <f t="shared" ref="AI2853" si="12952">(X2853*AD2853+Y2853*AC2853+Z2853*AD2856+AA2853*AC2856)</f>
        <v>0</v>
      </c>
      <c r="AJ2853" s="2">
        <f t="shared" ref="AJ2853" si="12953">X2853*AE2853+Z2853*AE2856-Y2853*AF2853-AA2853*AF2856</f>
        <v>0</v>
      </c>
      <c r="AK2853" s="8">
        <f t="shared" ref="AK2853" si="12954">(X2853*AF2853+Y2853*AE2853+Z2853*AF2856+AA2853*AE2856)</f>
        <v>33.770248929699157</v>
      </c>
      <c r="AM2853" s="26">
        <f t="shared" ref="AM2853" si="12955">20*LOG((2*$AH$9)/(($AH$9*AH2853+AJ2853+$AH$9*AH2856+AJ2856)^2+($AH$9*AI2853+AK2853+$AH$9*AI2856+AK2856)^2)^0.5)</f>
        <v>-41.046991867584467</v>
      </c>
      <c r="AO2853" s="133">
        <f t="shared" ref="AO2853" si="12956">((AI2853^2+AJ2853^2+AK2853^2+AL2853^2)/(AI2856^2+AJ2856^2+AK2856^2+AL2856^2))^0.5</f>
        <v>0.15142588452476166</v>
      </c>
      <c r="AP2853" s="13"/>
      <c r="AQ2853" s="32"/>
      <c r="AR2853" s="32"/>
      <c r="AS2853" s="32"/>
      <c r="AT2853" s="32"/>
    </row>
    <row r="2854" spans="2:46" ht="18.649999999999999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O2854" s="134"/>
      <c r="AP2854" s="33"/>
      <c r="AQ2854" s="32"/>
      <c r="AR2854" s="32"/>
      <c r="AS2854" s="32"/>
      <c r="AT2854" s="32"/>
    </row>
    <row r="2855" spans="2:46" ht="18.649999999999999" customHeight="1" thickBot="1">
      <c r="D2855" s="209" t="s">
        <v>66</v>
      </c>
      <c r="E2855" s="210"/>
      <c r="F2855" s="211" t="s">
        <v>67</v>
      </c>
      <c r="G2855" s="212"/>
      <c r="H2855" s="204"/>
      <c r="I2855" s="209" t="s">
        <v>68</v>
      </c>
      <c r="J2855" s="210"/>
      <c r="K2855" s="211" t="s">
        <v>69</v>
      </c>
      <c r="L2855" s="212"/>
      <c r="N2855" s="213" t="s">
        <v>70</v>
      </c>
      <c r="O2855" s="214"/>
      <c r="P2855" s="215" t="s">
        <v>71</v>
      </c>
      <c r="Q2855" s="216"/>
      <c r="S2855" s="209" t="s">
        <v>72</v>
      </c>
      <c r="T2855" s="210"/>
      <c r="U2855" s="211" t="s">
        <v>73</v>
      </c>
      <c r="V2855" s="212"/>
      <c r="W2855" s="22"/>
      <c r="X2855" s="213" t="s">
        <v>74</v>
      </c>
      <c r="Y2855" s="214"/>
      <c r="Z2855" s="215" t="s">
        <v>75</v>
      </c>
      <c r="AA2855" s="216"/>
      <c r="AB2855" s="22"/>
      <c r="AC2855" s="209" t="s">
        <v>76</v>
      </c>
      <c r="AD2855" s="210"/>
      <c r="AE2855" s="211" t="s">
        <v>77</v>
      </c>
      <c r="AF2855" s="212"/>
      <c r="AG2855" s="22"/>
      <c r="AH2855" s="213" t="s">
        <v>78</v>
      </c>
      <c r="AI2855" s="214"/>
      <c r="AJ2855" s="215" t="s">
        <v>79</v>
      </c>
      <c r="AK2855" s="216"/>
      <c r="AL2855" s="22"/>
      <c r="AM2855" s="44" t="s">
        <v>6</v>
      </c>
      <c r="AO2855" s="135" t="s">
        <v>42</v>
      </c>
      <c r="AP2855" s="33"/>
      <c r="AQ2855" s="32"/>
      <c r="AR2855" s="32"/>
      <c r="AS2855" s="32"/>
      <c r="AT2855" s="32"/>
    </row>
    <row r="2856" spans="2:46" ht="18.649999999999999" customHeight="1" thickTop="1" thickBot="1">
      <c r="D2856" s="1">
        <v>0</v>
      </c>
      <c r="E2856" s="8">
        <f t="shared" ref="E2856" si="12957">$E$9*$B2853</f>
        <v>4.6243535999999832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12958">D2856*I2853+F2856*I2856-E2856*J2853-G2856*J2856</f>
        <v>0</v>
      </c>
      <c r="O2856" s="9">
        <f t="shared" ref="O2856" si="12959">(D2856*J2853+E2856*I2853+F2856*J2856+G2856*I2856)</f>
        <v>4.6243535999999832</v>
      </c>
      <c r="P2856" s="2">
        <f t="shared" ref="P2856" si="12960">D2856*K2853+F2856*K2856-E2856*L2853-G2856*L2856</f>
        <v>2.9536197961971986</v>
      </c>
      <c r="Q2856" s="8">
        <f t="shared" ref="Q2856" si="12961">(D2856*L2853+E2856*K2853+F2856*L2856+G2856*K2856)</f>
        <v>0</v>
      </c>
      <c r="S2856" s="1">
        <v>0</v>
      </c>
      <c r="T2856" s="8">
        <f t="shared" ref="T2856" si="12962">$T$9*$B2853</f>
        <v>9.8678063999999637</v>
      </c>
      <c r="U2856" s="2">
        <v>1</v>
      </c>
      <c r="V2856" s="8">
        <v>0</v>
      </c>
      <c r="X2856" s="1">
        <f t="shared" ref="X2856" si="12963">N2856*S2853+P2856*S2856-O2856*T2853-Q2856*T2856</f>
        <v>0</v>
      </c>
      <c r="Y2856" s="9">
        <f t="shared" ref="Y2856" si="12964">(N2856*T2853+O2856*S2853+P2856*T2856+Q2856*S2856)</f>
        <v>33.770101928081289</v>
      </c>
      <c r="Z2856" s="2">
        <f t="shared" ref="Z2856" si="12965">N2856*U2853+P2856*U2856-O2856*V2853-Q2856*V2856</f>
        <v>2.9536197961971986</v>
      </c>
      <c r="AA2856" s="8">
        <f t="shared" ref="AA2856" si="12966">(N2856*V2853+O2856*U2853+P2856*V2856+Q2856*U2856)</f>
        <v>0</v>
      </c>
      <c r="AB2856" s="22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12967">X2856*AC2853+Z2856*AC2856-Y2856*AD2853-AA2856*AD2856</f>
        <v>0</v>
      </c>
      <c r="AI2856" s="9">
        <f t="shared" ref="AI2856" si="12968">(X2856*AD2853+Y2856*AC2853+Z2856*AD2856+AA2856*AC2856)</f>
        <v>33.770101928081289</v>
      </c>
      <c r="AJ2856" s="2">
        <f t="shared" ref="AJ2856" si="12969">X2856*AE2853+Z2856*AE2856-Y2856*AF2853-AA2856*AF2856</f>
        <v>-220.44338508954394</v>
      </c>
      <c r="AK2856" s="8">
        <f t="shared" ref="AK2856" si="12970">(X2856*AF2853+Y2856*AE2853+Z2856*AF2856+AA2856*AE2856)</f>
        <v>0</v>
      </c>
      <c r="AM2856" s="45">
        <f t="shared" ref="AM2856" si="12971">(180/PI())*ATAN(-1*(($AH$9*AJ2853+AL2853+$AH$9*AJ2856+AL2856)/($AH$9*AI2853+AK2853+$AH$9*AI2856+AK2856)))</f>
        <v>72.965767744248438</v>
      </c>
      <c r="AO2856" s="206">
        <f t="shared" ref="AO2856" si="12972">20*LOG(((($AH$9*AH2853+AJ2853-$AH$9*AH2856-AJ2856)^2+($AH$9*AI2853+AK2853-$AH$9*AI2856-AK2856)^2)/(($AH$9*AH2853+AJ2853+$AH$9*AH2856+AJ2856)^2+($AH$9*AI2853+AK2853+$AH$9*AI2856+AK2856)^2))^0.5)</f>
        <v>-3.4127320265962846E-4</v>
      </c>
      <c r="AP2856" s="33"/>
      <c r="AQ2856" s="32"/>
      <c r="AR2856" s="32"/>
      <c r="AS2856" s="32"/>
      <c r="AT2856" s="32"/>
    </row>
    <row r="2857" spans="2:46" ht="18.649999999999999" customHeight="1">
      <c r="AO2857" s="33"/>
      <c r="AP2857" s="33"/>
    </row>
    <row r="2858" spans="2:46" ht="18.649999999999999" customHeight="1" thickBot="1">
      <c r="D2858" s="22" t="s">
        <v>80</v>
      </c>
      <c r="E2858" s="22"/>
      <c r="F2858" s="22"/>
      <c r="G2858" s="22"/>
      <c r="H2858" s="22"/>
      <c r="I2858" s="22" t="s">
        <v>81</v>
      </c>
      <c r="J2858" s="22"/>
      <c r="K2858" s="22"/>
      <c r="L2858" s="22"/>
      <c r="M2858" s="23"/>
      <c r="N2858" s="23"/>
      <c r="O2858" s="24" t="s">
        <v>82</v>
      </c>
      <c r="P2858" s="23"/>
      <c r="Q2858" s="23"/>
      <c r="R2858" s="23"/>
      <c r="S2858" s="22"/>
      <c r="T2858" s="22" t="s">
        <v>83</v>
      </c>
      <c r="U2858" s="23"/>
      <c r="V2858" s="23"/>
      <c r="W2858" s="23"/>
      <c r="X2858" s="23"/>
      <c r="Y2858" s="24" t="s">
        <v>84</v>
      </c>
      <c r="Z2858" s="23"/>
      <c r="AA2858" s="23"/>
      <c r="AB2858" s="23"/>
      <c r="AC2858" s="24" t="s">
        <v>85</v>
      </c>
      <c r="AD2858" s="22"/>
      <c r="AE2858" s="22"/>
      <c r="AF2858" s="22"/>
      <c r="AG2858" s="22"/>
      <c r="AH2858" s="23"/>
      <c r="AI2858" s="24" t="s">
        <v>86</v>
      </c>
      <c r="AJ2858" s="23"/>
      <c r="AK2858" s="23"/>
      <c r="AL2858" s="22"/>
    </row>
    <row r="2859" spans="2:46" ht="18.649999999999999" customHeight="1" thickBot="1">
      <c r="B2859" s="11"/>
      <c r="D2859" s="217" t="s">
        <v>55</v>
      </c>
      <c r="E2859" s="218"/>
      <c r="F2859" s="219" t="s">
        <v>56</v>
      </c>
      <c r="G2859" s="220"/>
      <c r="H2859" s="204"/>
      <c r="I2859" s="217" t="s">
        <v>87</v>
      </c>
      <c r="J2859" s="218"/>
      <c r="K2859" s="219" t="s">
        <v>88</v>
      </c>
      <c r="L2859" s="220"/>
      <c r="M2859" s="23"/>
      <c r="N2859" s="213" t="s">
        <v>57</v>
      </c>
      <c r="O2859" s="214"/>
      <c r="P2859" s="215" t="s">
        <v>58</v>
      </c>
      <c r="Q2859" s="216"/>
      <c r="R2859" s="23"/>
      <c r="S2859" s="217" t="s">
        <v>59</v>
      </c>
      <c r="T2859" s="218"/>
      <c r="U2859" s="219" t="s">
        <v>60</v>
      </c>
      <c r="V2859" s="220"/>
      <c r="W2859" s="22"/>
      <c r="X2859" s="213" t="s">
        <v>61</v>
      </c>
      <c r="Y2859" s="214"/>
      <c r="Z2859" s="215" t="s">
        <v>62</v>
      </c>
      <c r="AA2859" s="216"/>
      <c r="AB2859" s="22"/>
      <c r="AC2859" s="217" t="s">
        <v>63</v>
      </c>
      <c r="AD2859" s="218"/>
      <c r="AE2859" s="219" t="s">
        <v>89</v>
      </c>
      <c r="AF2859" s="220"/>
      <c r="AG2859" s="22"/>
      <c r="AH2859" s="213" t="s">
        <v>64</v>
      </c>
      <c r="AI2859" s="214"/>
      <c r="AJ2859" s="215" t="s">
        <v>65</v>
      </c>
      <c r="AK2859" s="216"/>
      <c r="AL2859" s="22"/>
      <c r="AM2859" s="25" t="s">
        <v>2</v>
      </c>
      <c r="AO2859" s="132" t="s">
        <v>41</v>
      </c>
      <c r="AQ2859" s="32"/>
      <c r="AR2859" s="32"/>
      <c r="AS2859" s="32"/>
      <c r="AT2859" s="32"/>
    </row>
    <row r="2860" spans="2:46" ht="18.649999999999999" customHeight="1" thickTop="1" thickBot="1">
      <c r="B2860" s="36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9">
        <f t="shared" ref="L2860" si="12973">IF(0=(1-$J$9*$K$9*$B2860^2),10^14,$B2860*$K$9/(1-$J$9*$K$9*$B2860^2))</f>
        <v>-0.42132004497001169</v>
      </c>
      <c r="N2860" s="1">
        <f t="shared" ref="N2860" si="12974">D2860*I2860+F2860*I2863-E2860*J2860-G2860*J2863</f>
        <v>1</v>
      </c>
      <c r="O2860" s="9">
        <f t="shared" ref="O2860" si="12975">(D2860*J2860+E2860*I2860+F2860*J2863+G2860*I2863)</f>
        <v>0</v>
      </c>
      <c r="P2860" s="2">
        <f t="shared" ref="P2860" si="12976">D2860*K2860+F2860*K2863-E2860*L2860-G2860*L2863</f>
        <v>0</v>
      </c>
      <c r="Q2860" s="8">
        <f t="shared" ref="Q2860" si="12977">(D2860*L2860+E2860*K2860+F2860*L2863+G2860*K2863)</f>
        <v>-0.42132004497001169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12978">N2860*S2860+P2860*S2863-O2860*T2860-Q2860*T2863</f>
        <v>5.1676945985469898</v>
      </c>
      <c r="Y2860" s="9">
        <f t="shared" ref="Y2860" si="12979">(N2860*T2860+O2860*S2860+P2860*T2863+Q2860*S2863)</f>
        <v>0</v>
      </c>
      <c r="Z2860" s="2">
        <f t="shared" ref="Z2860" si="12980">N2860*U2860+P2860*U2863-O2860*V2860-Q2860*V2863</f>
        <v>0</v>
      </c>
      <c r="AA2860" s="8">
        <f t="shared" ref="AA2860" si="12981">(N2860*V2860+O2860*U2860+P2860*V2863+Q2860*U2863)</f>
        <v>-0.42132004497001169</v>
      </c>
      <c r="AB2860" s="22"/>
      <c r="AC2860" s="1">
        <v>1</v>
      </c>
      <c r="AD2860" s="9">
        <v>0</v>
      </c>
      <c r="AE2860" s="2">
        <v>0</v>
      </c>
      <c r="AF2860" s="9">
        <f t="shared" ref="AF2860" si="12982">$B2860*$AE$9</f>
        <v>6.6314441999999758</v>
      </c>
      <c r="AH2860" s="1">
        <f t="shared" ref="AH2860" si="12983">X2860*AC2860+Z2860*AC2863-Y2860*AD2860-AA2860*AD2863</f>
        <v>5.1676945985469898</v>
      </c>
      <c r="AI2860" s="9">
        <f t="shared" ref="AI2860" si="12984">(X2860*AD2860+Y2860*AC2860+Z2860*AD2863+AA2860*AC2863)</f>
        <v>0</v>
      </c>
      <c r="AJ2860" s="2">
        <f t="shared" ref="AJ2860" si="12985">X2860*AE2860+Z2860*AE2863-Y2860*AF2860-AA2860*AF2863</f>
        <v>0</v>
      </c>
      <c r="AK2860" s="8">
        <f t="shared" ref="AK2860" si="12986">(X2860*AF2860+Y2860*AE2860+Z2860*AF2863+AA2860*AE2863)</f>
        <v>33.847958327935629</v>
      </c>
      <c r="AM2860" s="26">
        <f t="shared" ref="AM2860" si="12987">20*LOG((2*$AH$9)/(($AH$9*AH2860+AJ2860+$AH$9*AH2863+AJ2863)^2+($AH$9*AI2860+AK2860+$AH$9*AI2863+AK2863)^2)^0.5)</f>
        <v>-41.087789825895825</v>
      </c>
      <c r="AO2860" s="133">
        <f t="shared" ref="AO2860" si="12988">((AI2860^2+AJ2860^2+AK2860^2+AL2860^2)/(AI2863^2+AJ2863^2+AK2863^2+AL2863^2))^0.5</f>
        <v>0.15105440305495868</v>
      </c>
      <c r="AP2860" s="13"/>
      <c r="AQ2860" s="32"/>
      <c r="AR2860" s="32"/>
      <c r="AS2860" s="32"/>
      <c r="AT2860" s="32"/>
    </row>
    <row r="2861" spans="2:46" ht="18.649999999999999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O2861" s="134"/>
      <c r="AP2861" s="33"/>
      <c r="AQ2861" s="32"/>
      <c r="AR2861" s="32"/>
      <c r="AS2861" s="32"/>
      <c r="AT2861" s="32"/>
    </row>
    <row r="2862" spans="2:46" ht="18.649999999999999" customHeight="1" thickBot="1">
      <c r="D2862" s="209" t="s">
        <v>66</v>
      </c>
      <c r="E2862" s="210"/>
      <c r="F2862" s="211" t="s">
        <v>67</v>
      </c>
      <c r="G2862" s="212"/>
      <c r="H2862" s="204"/>
      <c r="I2862" s="209" t="s">
        <v>68</v>
      </c>
      <c r="J2862" s="210"/>
      <c r="K2862" s="211" t="s">
        <v>69</v>
      </c>
      <c r="L2862" s="212"/>
      <c r="N2862" s="213" t="s">
        <v>70</v>
      </c>
      <c r="O2862" s="214"/>
      <c r="P2862" s="215" t="s">
        <v>71</v>
      </c>
      <c r="Q2862" s="216"/>
      <c r="S2862" s="209" t="s">
        <v>72</v>
      </c>
      <c r="T2862" s="210"/>
      <c r="U2862" s="211" t="s">
        <v>73</v>
      </c>
      <c r="V2862" s="212"/>
      <c r="W2862" s="22"/>
      <c r="X2862" s="213" t="s">
        <v>74</v>
      </c>
      <c r="Y2862" s="214"/>
      <c r="Z2862" s="215" t="s">
        <v>75</v>
      </c>
      <c r="AA2862" s="216"/>
      <c r="AB2862" s="22"/>
      <c r="AC2862" s="209" t="s">
        <v>76</v>
      </c>
      <c r="AD2862" s="210"/>
      <c r="AE2862" s="211" t="s">
        <v>77</v>
      </c>
      <c r="AF2862" s="212"/>
      <c r="AG2862" s="22"/>
      <c r="AH2862" s="213" t="s">
        <v>78</v>
      </c>
      <c r="AI2862" s="214"/>
      <c r="AJ2862" s="215" t="s">
        <v>79</v>
      </c>
      <c r="AK2862" s="216"/>
      <c r="AL2862" s="22"/>
      <c r="AM2862" s="44" t="s">
        <v>6</v>
      </c>
      <c r="AO2862" s="135" t="s">
        <v>42</v>
      </c>
      <c r="AP2862" s="33"/>
      <c r="AQ2862" s="32"/>
      <c r="AR2862" s="32"/>
      <c r="AS2862" s="32"/>
      <c r="AT2862" s="32"/>
    </row>
    <row r="2863" spans="2:46" ht="18.649999999999999" customHeight="1" thickTop="1" thickBot="1">
      <c r="D2863" s="1">
        <v>0</v>
      </c>
      <c r="E2863" s="8">
        <f t="shared" ref="E2863" si="12989">$E$9*$B2860</f>
        <v>4.6356877999999835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12990">D2863*I2860+F2863*I2863-E2863*J2860-G2863*J2863</f>
        <v>0</v>
      </c>
      <c r="O2863" s="9">
        <f t="shared" ref="O2863" si="12991">(D2863*J2860+E2863*I2860+F2863*J2863+G2863*I2863)</f>
        <v>4.6356877999999835</v>
      </c>
      <c r="P2863" s="2">
        <f t="shared" ref="P2863" si="12992">D2863*K2860+F2863*K2863-E2863*L2860-G2863*L2863</f>
        <v>2.9531081923629277</v>
      </c>
      <c r="Q2863" s="8">
        <f t="shared" ref="Q2863" si="12993">(D2863*L2860+E2863*K2860+F2863*L2863+G2863*K2863)</f>
        <v>0</v>
      </c>
      <c r="S2863" s="1">
        <v>0</v>
      </c>
      <c r="T2863" s="8">
        <f t="shared" ref="T2863" si="12994">$T$9*$B2860</f>
        <v>9.8919921999999634</v>
      </c>
      <c r="U2863" s="2">
        <v>1</v>
      </c>
      <c r="V2863" s="8">
        <v>0</v>
      </c>
      <c r="X2863" s="1">
        <f t="shared" ref="X2863" si="12995">N2863*S2860+P2863*S2863-O2863*T2860-Q2863*T2863</f>
        <v>0</v>
      </c>
      <c r="Y2863" s="9">
        <f t="shared" ref="Y2863" si="12996">(N2863*T2860+O2863*S2860+P2863*T2863+Q2863*S2863)</f>
        <v>33.847811004610058</v>
      </c>
      <c r="Z2863" s="2">
        <f t="shared" ref="Z2863" si="12997">N2863*U2860+P2863*U2863-O2863*V2860-Q2863*V2863</f>
        <v>2.9531081923629277</v>
      </c>
      <c r="AA2863" s="8">
        <f t="shared" ref="AA2863" si="12998">(N2863*V2860+O2863*U2860+P2863*V2863+Q2863*U2863)</f>
        <v>0</v>
      </c>
      <c r="AB2863" s="22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12999">X2863*AC2860+Z2863*AC2863-Y2863*AD2860-AA2863*AD2863</f>
        <v>0</v>
      </c>
      <c r="AI2863" s="9">
        <f t="shared" ref="AI2863" si="13000">(X2863*AD2860+Y2863*AC2860+Z2863*AD2863+AA2863*AC2863)</f>
        <v>33.847811004610058</v>
      </c>
      <c r="AJ2863" s="2">
        <f t="shared" ref="AJ2863" si="13001">X2863*AE2860+Z2863*AE2863-Y2863*AF2860-AA2863*AF2863</f>
        <v>-221.50676177685381</v>
      </c>
      <c r="AK2863" s="8">
        <f t="shared" ref="AK2863" si="13002">(X2863*AF2860+Y2863*AE2860+Z2863*AF2863+AA2863*AE2863)</f>
        <v>0</v>
      </c>
      <c r="AM2863" s="45">
        <f t="shared" ref="AM2863" si="13003">(180/PI())*ATAN(-1*(($AH$9*AJ2860+AL2860+$AH$9*AJ2863+AL2863)/($AH$9*AI2860+AK2860+$AH$9*AI2863+AK2863)))</f>
        <v>73.00606633362537</v>
      </c>
      <c r="AO2863" s="206">
        <f t="shared" ref="AO2863" si="13004">20*LOG(((($AH$9*AH2860+AJ2860-$AH$9*AH2863-AJ2863)^2+($AH$9*AI2860+AK2860-$AH$9*AI2863-AK2863)^2)/(($AH$9*AH2860+AJ2860+$AH$9*AH2863+AJ2863)^2+($AH$9*AI2860+AK2860+$AH$9*AI2863+AK2863)^2))^0.5)</f>
        <v>-3.3808214310092843E-4</v>
      </c>
      <c r="AP2863" s="33"/>
      <c r="AQ2863" s="32"/>
      <c r="AR2863" s="32"/>
      <c r="AS2863" s="32"/>
      <c r="AT2863" s="32"/>
    </row>
    <row r="2864" spans="2:46" ht="18.649999999999999" customHeight="1">
      <c r="AO2864" s="33"/>
      <c r="AP2864" s="33"/>
    </row>
    <row r="2865" spans="1:46" ht="18.649999999999999" customHeight="1" thickBot="1">
      <c r="D2865" s="22" t="s">
        <v>80</v>
      </c>
      <c r="E2865" s="22"/>
      <c r="F2865" s="22"/>
      <c r="G2865" s="22"/>
      <c r="H2865" s="22"/>
      <c r="I2865" s="22" t="s">
        <v>81</v>
      </c>
      <c r="J2865" s="22"/>
      <c r="K2865" s="22"/>
      <c r="L2865" s="22"/>
      <c r="M2865" s="23"/>
      <c r="N2865" s="23"/>
      <c r="O2865" s="24" t="s">
        <v>82</v>
      </c>
      <c r="P2865" s="23"/>
      <c r="Q2865" s="23"/>
      <c r="R2865" s="23"/>
      <c r="S2865" s="22"/>
      <c r="T2865" s="22" t="s">
        <v>83</v>
      </c>
      <c r="U2865" s="23"/>
      <c r="V2865" s="23"/>
      <c r="W2865" s="23"/>
      <c r="X2865" s="23"/>
      <c r="Y2865" s="24" t="s">
        <v>84</v>
      </c>
      <c r="Z2865" s="23"/>
      <c r="AA2865" s="23"/>
      <c r="AB2865" s="23"/>
      <c r="AC2865" s="24" t="s">
        <v>85</v>
      </c>
      <c r="AD2865" s="22"/>
      <c r="AE2865" s="22"/>
      <c r="AF2865" s="22"/>
      <c r="AG2865" s="22"/>
      <c r="AH2865" s="23"/>
      <c r="AI2865" s="24" t="s">
        <v>86</v>
      </c>
      <c r="AJ2865" s="23"/>
      <c r="AK2865" s="23"/>
      <c r="AL2865" s="22"/>
    </row>
    <row r="2866" spans="1:46" ht="18.649999999999999" customHeight="1" thickBot="1">
      <c r="B2866" s="11"/>
      <c r="D2866" s="217" t="s">
        <v>55</v>
      </c>
      <c r="E2866" s="218"/>
      <c r="F2866" s="219" t="s">
        <v>56</v>
      </c>
      <c r="G2866" s="220"/>
      <c r="H2866" s="204"/>
      <c r="I2866" s="217" t="s">
        <v>87</v>
      </c>
      <c r="J2866" s="218"/>
      <c r="K2866" s="219" t="s">
        <v>88</v>
      </c>
      <c r="L2866" s="220"/>
      <c r="M2866" s="23"/>
      <c r="N2866" s="213" t="s">
        <v>57</v>
      </c>
      <c r="O2866" s="214"/>
      <c r="P2866" s="215" t="s">
        <v>58</v>
      </c>
      <c r="Q2866" s="216"/>
      <c r="R2866" s="23"/>
      <c r="S2866" s="217" t="s">
        <v>59</v>
      </c>
      <c r="T2866" s="218"/>
      <c r="U2866" s="219" t="s">
        <v>60</v>
      </c>
      <c r="V2866" s="220"/>
      <c r="W2866" s="22"/>
      <c r="X2866" s="213" t="s">
        <v>61</v>
      </c>
      <c r="Y2866" s="214"/>
      <c r="Z2866" s="215" t="s">
        <v>62</v>
      </c>
      <c r="AA2866" s="216"/>
      <c r="AB2866" s="22"/>
      <c r="AC2866" s="217" t="s">
        <v>63</v>
      </c>
      <c r="AD2866" s="218"/>
      <c r="AE2866" s="219" t="s">
        <v>89</v>
      </c>
      <c r="AF2866" s="220"/>
      <c r="AG2866" s="22"/>
      <c r="AH2866" s="213" t="s">
        <v>64</v>
      </c>
      <c r="AI2866" s="214"/>
      <c r="AJ2866" s="215" t="s">
        <v>65</v>
      </c>
      <c r="AK2866" s="216"/>
      <c r="AL2866" s="22"/>
      <c r="AM2866" s="25" t="s">
        <v>2</v>
      </c>
      <c r="AO2866" s="132" t="s">
        <v>41</v>
      </c>
      <c r="AQ2866" s="32"/>
      <c r="AR2866" s="32"/>
      <c r="AS2866" s="32"/>
      <c r="AT2866" s="32"/>
    </row>
    <row r="2867" spans="1:46" ht="18.649999999999999" customHeight="1" thickTop="1" thickBot="1">
      <c r="B2867" s="36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9">
        <f t="shared" ref="L2867" si="13005">IF(0=(1-$J$9*$K$9*$B2867^2),10^14,$B2867*$K$9/(1-$J$9*$K$9*$B2867^2))</f>
        <v>-0.42018320385777547</v>
      </c>
      <c r="N2867" s="1">
        <f t="shared" ref="N2867" si="13006">D2867*I2867+F2867*I2870-E2867*J2867-G2867*J2870</f>
        <v>1</v>
      </c>
      <c r="O2867" s="9">
        <f t="shared" ref="O2867" si="13007">(D2867*J2867+E2867*I2867+F2867*J2870+G2867*I2870)</f>
        <v>0</v>
      </c>
      <c r="P2867" s="2">
        <f t="shared" ref="P2867" si="13008">D2867*K2867+F2867*K2870-E2867*L2867-G2867*L2870</f>
        <v>0</v>
      </c>
      <c r="Q2867" s="8">
        <f t="shared" ref="Q2867" si="13009">(D2867*L2867+E2867*K2867+F2867*L2870+G2867*K2870)</f>
        <v>-0.42018320385777547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13010">N2867*S2867+P2867*S2870-O2867*T2867-Q2867*T2870</f>
        <v>5.1666114420639735</v>
      </c>
      <c r="Y2867" s="9">
        <f t="shared" ref="Y2867" si="13011">(N2867*T2867+O2867*S2867+P2867*T2870+Q2867*S2870)</f>
        <v>0</v>
      </c>
      <c r="Z2867" s="2">
        <f t="shared" ref="Z2867" si="13012">N2867*U2867+P2867*U2870-O2867*V2867-Q2867*V2870</f>
        <v>0</v>
      </c>
      <c r="AA2867" s="8">
        <f t="shared" ref="AA2867" si="13013">(N2867*V2867+O2867*U2867+P2867*V2870+Q2867*U2870)</f>
        <v>-0.42018320385777547</v>
      </c>
      <c r="AB2867" s="22"/>
      <c r="AC2867" s="1">
        <v>1</v>
      </c>
      <c r="AD2867" s="9">
        <v>0</v>
      </c>
      <c r="AE2867" s="2">
        <v>0</v>
      </c>
      <c r="AF2867" s="9">
        <f t="shared" ref="AF2867" si="13014">$B2867*$AE$9</f>
        <v>6.6476579999999768</v>
      </c>
      <c r="AH2867" s="1">
        <f t="shared" ref="AH2867" si="13015">X2867*AC2867+Z2867*AC2870-Y2867*AD2867-AA2867*AD2870</f>
        <v>5.1666114420639735</v>
      </c>
      <c r="AI2867" s="9">
        <f t="shared" ref="AI2867" si="13016">(X2867*AD2867+Y2867*AC2867+Z2867*AD2870+AA2867*AC2870)</f>
        <v>0</v>
      </c>
      <c r="AJ2867" s="2">
        <f t="shared" ref="AJ2867" si="13017">X2867*AE2867+Z2867*AE2870-Y2867*AF2867-AA2867*AF2870</f>
        <v>0</v>
      </c>
      <c r="AK2867" s="8">
        <f t="shared" ref="AK2867" si="13018">(X2867*AF2867+Y2867*AE2867+Z2867*AF2870+AA2867*AE2870)</f>
        <v>33.925682681870214</v>
      </c>
      <c r="AM2867" s="26">
        <f t="shared" ref="AM2867" si="13019">20*LOG((2*$AH$9)/(($AH$9*AH2867+AJ2867+$AH$9*AH2870+AJ2870)^2+($AH$9*AI2867+AK2867+$AH$9*AI2870+AK2870)^2)^0.5)</f>
        <v>-41.128497131484245</v>
      </c>
      <c r="AO2867" s="133">
        <f t="shared" ref="AO2867" si="13020">((AI2867^2+AJ2867^2+AK2867^2+AL2867^2)/(AI2870^2+AJ2870^2+AK2870^2+AL2870^2))^0.5</f>
        <v>0.15068474264451256</v>
      </c>
      <c r="AP2867" s="13"/>
      <c r="AQ2867" s="32"/>
      <c r="AR2867" s="32"/>
      <c r="AS2867" s="32"/>
      <c r="AT2867" s="32"/>
    </row>
    <row r="2868" spans="1:46" ht="18.649999999999999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O2868" s="134"/>
      <c r="AP2868" s="33"/>
      <c r="AQ2868" s="32"/>
      <c r="AR2868" s="32"/>
      <c r="AS2868" s="32"/>
      <c r="AT2868" s="32"/>
    </row>
    <row r="2869" spans="1:46" ht="18.649999999999999" customHeight="1" thickBot="1">
      <c r="D2869" s="209" t="s">
        <v>66</v>
      </c>
      <c r="E2869" s="210"/>
      <c r="F2869" s="211" t="s">
        <v>67</v>
      </c>
      <c r="G2869" s="212"/>
      <c r="H2869" s="204"/>
      <c r="I2869" s="209" t="s">
        <v>68</v>
      </c>
      <c r="J2869" s="210"/>
      <c r="K2869" s="211" t="s">
        <v>69</v>
      </c>
      <c r="L2869" s="212"/>
      <c r="N2869" s="213" t="s">
        <v>70</v>
      </c>
      <c r="O2869" s="214"/>
      <c r="P2869" s="215" t="s">
        <v>71</v>
      </c>
      <c r="Q2869" s="216"/>
      <c r="S2869" s="209" t="s">
        <v>72</v>
      </c>
      <c r="T2869" s="210"/>
      <c r="U2869" s="211" t="s">
        <v>73</v>
      </c>
      <c r="V2869" s="212"/>
      <c r="W2869" s="22"/>
      <c r="X2869" s="213" t="s">
        <v>74</v>
      </c>
      <c r="Y2869" s="214"/>
      <c r="Z2869" s="215" t="s">
        <v>75</v>
      </c>
      <c r="AA2869" s="216"/>
      <c r="AB2869" s="22"/>
      <c r="AC2869" s="209" t="s">
        <v>76</v>
      </c>
      <c r="AD2869" s="210"/>
      <c r="AE2869" s="211" t="s">
        <v>77</v>
      </c>
      <c r="AF2869" s="212"/>
      <c r="AG2869" s="22"/>
      <c r="AH2869" s="213" t="s">
        <v>78</v>
      </c>
      <c r="AI2869" s="214"/>
      <c r="AJ2869" s="215" t="s">
        <v>79</v>
      </c>
      <c r="AK2869" s="216"/>
      <c r="AL2869" s="22"/>
      <c r="AM2869" s="44" t="s">
        <v>6</v>
      </c>
      <c r="AO2869" s="135" t="s">
        <v>42</v>
      </c>
      <c r="AP2869" s="33"/>
      <c r="AQ2869" s="32"/>
      <c r="AR2869" s="32"/>
      <c r="AS2869" s="32"/>
      <c r="AT2869" s="32"/>
    </row>
    <row r="2870" spans="1:46" ht="18.649999999999999" customHeight="1" thickTop="1" thickBot="1">
      <c r="D2870" s="1">
        <v>0</v>
      </c>
      <c r="E2870" s="8">
        <f t="shared" ref="E2870" si="13021">$E$9*$B2867</f>
        <v>4.6470219999999838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13022">D2870*I2867+F2870*I2870-E2870*J2867-G2870*J2870</f>
        <v>0</v>
      </c>
      <c r="O2870" s="9">
        <f t="shared" ref="O2870" si="13023">(D2870*J2867+E2870*I2867+F2870*J2870+G2870*I2870)</f>
        <v>4.6470219999999838</v>
      </c>
      <c r="P2870" s="2">
        <f t="shared" ref="P2870" si="13024">D2870*K2867+F2870*K2870-E2870*L2867-G2870*L2870</f>
        <v>2.9526005923575607</v>
      </c>
      <c r="Q2870" s="8">
        <f t="shared" ref="Q2870" si="13025">(D2870*L2867+E2870*K2867+F2870*L2870+G2870*K2870)</f>
        <v>0</v>
      </c>
      <c r="S2870" s="1">
        <v>0</v>
      </c>
      <c r="T2870" s="8">
        <f t="shared" ref="T2870" si="13026">$T$9*$B2867</f>
        <v>9.9161779999999649</v>
      </c>
      <c r="U2870" s="2">
        <v>1</v>
      </c>
      <c r="V2870" s="8">
        <v>0</v>
      </c>
      <c r="X2870" s="1">
        <f t="shared" ref="X2870" si="13027">N2870*S2867+P2870*S2870-O2870*T2867-Q2870*T2870</f>
        <v>0</v>
      </c>
      <c r="Y2870" s="9">
        <f t="shared" ref="Y2870" si="13028">(N2870*T2867+O2870*S2867+P2870*T2870+Q2870*S2870)</f>
        <v>33.925535036722891</v>
      </c>
      <c r="Z2870" s="2">
        <f t="shared" ref="Z2870" si="13029">N2870*U2867+P2870*U2870-O2870*V2867-Q2870*V2870</f>
        <v>2.9526005923575607</v>
      </c>
      <c r="AA2870" s="8">
        <f t="shared" ref="AA2870" si="13030">(N2870*V2867+O2870*U2867+P2870*V2870+Q2870*U2870)</f>
        <v>0</v>
      </c>
      <c r="AB2870" s="22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13031">X2870*AC2867+Z2870*AC2870-Y2870*AD2867-AA2870*AD2870</f>
        <v>0</v>
      </c>
      <c r="AI2870" s="9">
        <f t="shared" ref="AI2870" si="13032">(X2870*AD2867+Y2870*AC2867+Z2870*AD2870+AA2870*AC2870)</f>
        <v>33.925535036722891</v>
      </c>
      <c r="AJ2870" s="2">
        <f t="shared" ref="AJ2870" si="13033">X2870*AE2867+Z2870*AE2870-Y2870*AF2867-AA2870*AF2870</f>
        <v>-222.57275379879289</v>
      </c>
      <c r="AK2870" s="8">
        <f t="shared" ref="AK2870" si="13034">(X2870*AF2867+Y2870*AE2867+Z2870*AF2870+AA2870*AE2870)</f>
        <v>0</v>
      </c>
      <c r="AM2870" s="45">
        <f t="shared" ref="AM2870" si="13035">(180/PI())*ATAN(-1*(($AH$9*AJ2867+AL2867+$AH$9*AJ2870+AL2870)/($AH$9*AI2867+AK2867+$AH$9*AI2870+AK2870)))</f>
        <v>73.046177682756138</v>
      </c>
      <c r="AO2870" s="206">
        <f t="shared" ref="AO2870" si="13036">20*LOG(((($AH$9*AH2867+AJ2867-$AH$9*AH2870-AJ2870)^2+($AH$9*AI2867+AK2867-$AH$9*AI2870-AK2870)^2)/(($AH$9*AH2867+AJ2867+$AH$9*AH2870+AJ2870)^2+($AH$9*AI2867+AK2867+$AH$9*AI2870+AK2870)^2))^0.5)</f>
        <v>-3.3492791388637342E-4</v>
      </c>
      <c r="AP2870" s="33"/>
      <c r="AQ2870" s="32"/>
      <c r="AR2870" s="32"/>
      <c r="AS2870" s="32"/>
      <c r="AT2870" s="32"/>
    </row>
    <row r="2871" spans="1:46" ht="18.649999999999999" customHeight="1">
      <c r="AO2871" s="33"/>
      <c r="AP2871" s="33"/>
    </row>
    <row r="2872" spans="1:46" ht="18.649999999999999" customHeight="1" thickBot="1">
      <c r="D2872" s="22" t="s">
        <v>80</v>
      </c>
      <c r="E2872" s="22"/>
      <c r="F2872" s="22"/>
      <c r="G2872" s="22"/>
      <c r="H2872" s="22"/>
      <c r="I2872" s="22" t="s">
        <v>81</v>
      </c>
      <c r="J2872" s="22"/>
      <c r="K2872" s="22"/>
      <c r="L2872" s="22"/>
      <c r="M2872" s="23"/>
      <c r="N2872" s="23"/>
      <c r="O2872" s="24" t="s">
        <v>82</v>
      </c>
      <c r="P2872" s="23"/>
      <c r="Q2872" s="23"/>
      <c r="R2872" s="23"/>
      <c r="S2872" s="22"/>
      <c r="T2872" s="22" t="s">
        <v>83</v>
      </c>
      <c r="U2872" s="23"/>
      <c r="V2872" s="23"/>
      <c r="W2872" s="23"/>
      <c r="X2872" s="23"/>
      <c r="Y2872" s="24" t="s">
        <v>84</v>
      </c>
      <c r="Z2872" s="23"/>
      <c r="AA2872" s="23"/>
      <c r="AB2872" s="23"/>
      <c r="AC2872" s="24" t="s">
        <v>85</v>
      </c>
      <c r="AD2872" s="22"/>
      <c r="AE2872" s="22"/>
      <c r="AF2872" s="22"/>
      <c r="AG2872" s="22"/>
      <c r="AH2872" s="23"/>
      <c r="AI2872" s="24" t="s">
        <v>86</v>
      </c>
      <c r="AJ2872" s="23"/>
      <c r="AK2872" s="23"/>
      <c r="AL2872" s="22"/>
    </row>
    <row r="2873" spans="1:46" ht="18.649999999999999" customHeight="1" thickBot="1">
      <c r="B2873" s="11"/>
      <c r="D2873" s="217" t="s">
        <v>55</v>
      </c>
      <c r="E2873" s="218"/>
      <c r="F2873" s="219" t="s">
        <v>56</v>
      </c>
      <c r="G2873" s="220"/>
      <c r="H2873" s="204"/>
      <c r="I2873" s="217" t="s">
        <v>87</v>
      </c>
      <c r="J2873" s="218"/>
      <c r="K2873" s="219" t="s">
        <v>88</v>
      </c>
      <c r="L2873" s="220"/>
      <c r="M2873" s="23"/>
      <c r="N2873" s="213" t="s">
        <v>57</v>
      </c>
      <c r="O2873" s="214"/>
      <c r="P2873" s="215" t="s">
        <v>58</v>
      </c>
      <c r="Q2873" s="216"/>
      <c r="R2873" s="23"/>
      <c r="S2873" s="217" t="s">
        <v>59</v>
      </c>
      <c r="T2873" s="218"/>
      <c r="U2873" s="219" t="s">
        <v>60</v>
      </c>
      <c r="V2873" s="220"/>
      <c r="W2873" s="22"/>
      <c r="X2873" s="213" t="s">
        <v>61</v>
      </c>
      <c r="Y2873" s="214"/>
      <c r="Z2873" s="215" t="s">
        <v>62</v>
      </c>
      <c r="AA2873" s="216"/>
      <c r="AB2873" s="22"/>
      <c r="AC2873" s="217" t="s">
        <v>63</v>
      </c>
      <c r="AD2873" s="218"/>
      <c r="AE2873" s="219" t="s">
        <v>89</v>
      </c>
      <c r="AF2873" s="220"/>
      <c r="AG2873" s="22"/>
      <c r="AH2873" s="213" t="s">
        <v>64</v>
      </c>
      <c r="AI2873" s="214"/>
      <c r="AJ2873" s="215" t="s">
        <v>65</v>
      </c>
      <c r="AK2873" s="216"/>
      <c r="AL2873" s="22"/>
      <c r="AM2873" s="25" t="s">
        <v>2</v>
      </c>
      <c r="AO2873" s="132" t="s">
        <v>41</v>
      </c>
      <c r="AQ2873" s="32"/>
      <c r="AR2873" s="32"/>
      <c r="AS2873" s="32"/>
      <c r="AT2873" s="32"/>
    </row>
    <row r="2874" spans="1:46" ht="18.649999999999999" customHeight="1" thickTop="1" thickBot="1">
      <c r="B2874" s="36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9">
        <f t="shared" ref="L2874" si="13037">IF(0=(1-$J$9*$K$9*$B2874^2),10^14,$B2874*$K$9/(1-$J$9*$K$9*$B2874^2))</f>
        <v>-0.41905274522603037</v>
      </c>
      <c r="N2874" s="1">
        <f t="shared" ref="N2874" si="13038">D2874*I2874+F2874*I2877-E2874*J2874-G2874*J2877</f>
        <v>1</v>
      </c>
      <c r="O2874" s="9">
        <f t="shared" ref="O2874" si="13039">(D2874*J2874+E2874*I2874+F2874*J2877+G2874*I2877)</f>
        <v>0</v>
      </c>
      <c r="P2874" s="2">
        <f t="shared" ref="P2874" si="13040">D2874*K2874+F2874*K2877-E2874*L2874-G2874*L2877</f>
        <v>0</v>
      </c>
      <c r="Q2874" s="8">
        <f t="shared" ref="Q2874" si="13041">(D2874*L2874+E2874*K2874+F2874*L2877+G2874*K2877)</f>
        <v>-0.41905274522603037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13042">N2874*S2874+P2874*S2877-O2874*T2874-Q2874*T2877</f>
        <v>5.1655367389354403</v>
      </c>
      <c r="Y2874" s="9">
        <f t="shared" ref="Y2874" si="13043">(N2874*T2874+O2874*S2874+P2874*T2877+Q2874*S2877)</f>
        <v>0</v>
      </c>
      <c r="Z2874" s="2">
        <f t="shared" ref="Z2874" si="13044">N2874*U2874+P2874*U2877-O2874*V2874-Q2874*V2877</f>
        <v>0</v>
      </c>
      <c r="AA2874" s="8">
        <f t="shared" ref="AA2874" si="13045">(N2874*V2874+O2874*U2874+P2874*V2877+Q2874*U2877)</f>
        <v>-0.41905274522603037</v>
      </c>
      <c r="AB2874" s="22"/>
      <c r="AC2874" s="1">
        <v>1</v>
      </c>
      <c r="AD2874" s="9">
        <v>0</v>
      </c>
      <c r="AE2874" s="2">
        <v>0</v>
      </c>
      <c r="AF2874" s="9">
        <f t="shared" ref="AF2874" si="13046">$B2874*$AE$9</f>
        <v>6.6638717999999759</v>
      </c>
      <c r="AH2874" s="1">
        <f t="shared" ref="AH2874" si="13047">X2874*AC2874+Z2874*AC2877-Y2874*AD2874-AA2874*AD2877</f>
        <v>5.1655367389354403</v>
      </c>
      <c r="AI2874" s="9">
        <f t="shared" ref="AI2874" si="13048">(X2874*AD2874+Y2874*AC2874+Z2874*AD2877+AA2874*AC2877)</f>
        <v>0</v>
      </c>
      <c r="AJ2874" s="2">
        <f t="shared" ref="AJ2874" si="13049">X2874*AE2874+Z2874*AE2877-Y2874*AF2874-AA2874*AF2877</f>
        <v>0</v>
      </c>
      <c r="AK2874" s="8">
        <f t="shared" ref="AK2874" si="13050">(X2874*AF2874+Y2874*AE2874+Z2874*AF2877+AA2874*AE2877)</f>
        <v>34.003421861229683</v>
      </c>
      <c r="AM2874" s="26">
        <f t="shared" ref="AM2874" si="13051">20*LOG((2*$AH$9)/(($AH$9*AH2874+AJ2874+$AH$9*AH2877+AJ2877)^2+($AH$9*AI2874+AK2874+$AH$9*AI2877+AK2877)^2)^0.5)</f>
        <v>-41.16911415488569</v>
      </c>
      <c r="AO2874" s="133">
        <f t="shared" ref="AO2874" si="13052">((AI2874^2+AJ2874^2+AK2874^2+AL2874^2)/(AI2877^2+AJ2877^2+AK2877^2+AL2877^2))^0.5</f>
        <v>0.15031688991578543</v>
      </c>
      <c r="AP2874" s="13"/>
      <c r="AQ2874" s="32"/>
      <c r="AR2874" s="32"/>
      <c r="AS2874" s="32"/>
      <c r="AT2874" s="32"/>
    </row>
    <row r="2875" spans="1:46" ht="18.649999999999999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O2875" s="134"/>
      <c r="AP2875" s="33"/>
      <c r="AQ2875" s="32"/>
      <c r="AR2875" s="32"/>
      <c r="AS2875" s="32"/>
      <c r="AT2875" s="32"/>
    </row>
    <row r="2876" spans="1:46" ht="18.649999999999999" customHeight="1" thickBot="1">
      <c r="D2876" s="209" t="s">
        <v>66</v>
      </c>
      <c r="E2876" s="210"/>
      <c r="F2876" s="211" t="s">
        <v>67</v>
      </c>
      <c r="G2876" s="212"/>
      <c r="H2876" s="204"/>
      <c r="I2876" s="209" t="s">
        <v>68</v>
      </c>
      <c r="J2876" s="210"/>
      <c r="K2876" s="211" t="s">
        <v>69</v>
      </c>
      <c r="L2876" s="212"/>
      <c r="N2876" s="213" t="s">
        <v>70</v>
      </c>
      <c r="O2876" s="214"/>
      <c r="P2876" s="215" t="s">
        <v>71</v>
      </c>
      <c r="Q2876" s="216"/>
      <c r="S2876" s="209" t="s">
        <v>72</v>
      </c>
      <c r="T2876" s="210"/>
      <c r="U2876" s="211" t="s">
        <v>73</v>
      </c>
      <c r="V2876" s="212"/>
      <c r="W2876" s="22"/>
      <c r="X2876" s="213" t="s">
        <v>74</v>
      </c>
      <c r="Y2876" s="214"/>
      <c r="Z2876" s="215" t="s">
        <v>75</v>
      </c>
      <c r="AA2876" s="216"/>
      <c r="AB2876" s="22"/>
      <c r="AC2876" s="209" t="s">
        <v>76</v>
      </c>
      <c r="AD2876" s="210"/>
      <c r="AE2876" s="211" t="s">
        <v>77</v>
      </c>
      <c r="AF2876" s="212"/>
      <c r="AG2876" s="22"/>
      <c r="AH2876" s="213" t="s">
        <v>78</v>
      </c>
      <c r="AI2876" s="214"/>
      <c r="AJ2876" s="215" t="s">
        <v>79</v>
      </c>
      <c r="AK2876" s="216"/>
      <c r="AL2876" s="22"/>
      <c r="AM2876" s="44" t="s">
        <v>6</v>
      </c>
      <c r="AO2876" s="135" t="s">
        <v>42</v>
      </c>
      <c r="AP2876" s="33"/>
      <c r="AQ2876" s="32"/>
      <c r="AR2876" s="32"/>
      <c r="AS2876" s="32"/>
      <c r="AT2876" s="32"/>
    </row>
    <row r="2877" spans="1:46" ht="18.649999999999999" customHeight="1" thickTop="1" thickBot="1">
      <c r="D2877" s="1">
        <v>0</v>
      </c>
      <c r="E2877" s="8">
        <f t="shared" ref="E2877" si="13053">$E$9*$B2874</f>
        <v>4.6583561999999841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13054">D2877*I2874+F2877*I2877-E2877*J2874-G2877*J2877</f>
        <v>0</v>
      </c>
      <c r="O2877" s="9">
        <f t="shared" ref="O2877" si="13055">(D2877*J2874+E2877*I2874+F2877*J2877+G2877*I2877)</f>
        <v>4.6583561999999841</v>
      </c>
      <c r="P2877" s="2">
        <f t="shared" ref="P2877" si="13056">D2877*K2874+F2877*K2877-E2877*L2874-G2877*L2877</f>
        <v>2.9520969538506923</v>
      </c>
      <c r="Q2877" s="8">
        <f t="shared" ref="Q2877" si="13057">(D2877*L2874+E2877*K2874+F2877*L2877+G2877*K2877)</f>
        <v>0</v>
      </c>
      <c r="S2877" s="1">
        <v>0</v>
      </c>
      <c r="T2877" s="8">
        <f t="shared" ref="T2877" si="13058">$T$9*$B2874</f>
        <v>9.9403637999999646</v>
      </c>
      <c r="U2877" s="2">
        <v>1</v>
      </c>
      <c r="V2877" s="8">
        <v>0</v>
      </c>
      <c r="X2877" s="1">
        <f t="shared" ref="X2877" si="13059">N2877*S2874+P2877*S2877-O2877*T2874-Q2877*T2877</f>
        <v>0</v>
      </c>
      <c r="Y2877" s="9">
        <f t="shared" ref="Y2877" si="13060">(N2877*T2874+O2877*S2874+P2877*T2877+Q2877*S2877)</f>
        <v>34.003273894147569</v>
      </c>
      <c r="Z2877" s="2">
        <f t="shared" ref="Z2877" si="13061">N2877*U2874+P2877*U2877-O2877*V2874-Q2877*V2877</f>
        <v>2.9520969538506923</v>
      </c>
      <c r="AA2877" s="8">
        <f t="shared" ref="AA2877" si="13062">(N2877*V2874+O2877*U2874+P2877*V2877+Q2877*U2877)</f>
        <v>0</v>
      </c>
      <c r="AB2877" s="22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13063">X2877*AC2874+Z2877*AC2877-Y2877*AD2874-AA2877*AD2877</f>
        <v>0</v>
      </c>
      <c r="AI2877" s="9">
        <f t="shared" ref="AI2877" si="13064">(X2877*AD2874+Y2877*AC2874+Z2877*AD2877+AA2877*AC2877)</f>
        <v>34.003273894147569</v>
      </c>
      <c r="AJ2877" s="2">
        <f t="shared" ref="AJ2877" si="13065">X2877*AE2874+Z2877*AE2877-Y2877*AF2874-AA2877*AF2877</f>
        <v>-223.64136105703466</v>
      </c>
      <c r="AK2877" s="8">
        <f t="shared" ref="AK2877" si="13066">(X2877*AF2874+Y2877*AE2874+Z2877*AF2877+AA2877*AE2877)</f>
        <v>0</v>
      </c>
      <c r="AM2877" s="45">
        <f t="shared" ref="AM2877" si="13067">(180/PI())*ATAN(-1*(($AH$9*AJ2874+AL2874+$AH$9*AJ2877+AL2877)/($AH$9*AI2874+AK2874+$AH$9*AI2877+AK2877)))</f>
        <v>73.086103073582677</v>
      </c>
      <c r="AO2877" s="206">
        <f t="shared" ref="AO2877" si="13068">20*LOG(((($AH$9*AH2874+AJ2874-$AH$9*AH2877-AJ2877)^2+($AH$9*AI2874+AK2874-$AH$9*AI2877-AK2877)^2)/(($AH$9*AH2874+AJ2874+$AH$9*AH2877+AJ2877)^2+($AH$9*AI2874+AK2874+$AH$9*AI2877+AK2877)^2))^0.5)</f>
        <v>-3.3181001197402603E-4</v>
      </c>
      <c r="AP2877" s="33"/>
      <c r="AQ2877" s="32"/>
      <c r="AR2877" s="32"/>
      <c r="AS2877" s="32"/>
      <c r="AT2877" s="32"/>
    </row>
    <row r="2878" spans="1:46" ht="18.649999999999999" customHeight="1">
      <c r="AO2878" s="33"/>
      <c r="AP2878" s="33"/>
    </row>
    <row r="2879" spans="1:46" ht="18.649999999999999" customHeight="1" thickBot="1">
      <c r="A2879">
        <v>0</v>
      </c>
      <c r="D2879" s="22" t="s">
        <v>80</v>
      </c>
      <c r="E2879" s="22"/>
      <c r="F2879" s="22"/>
      <c r="G2879" s="22"/>
      <c r="H2879" s="22"/>
      <c r="I2879" s="22" t="s">
        <v>81</v>
      </c>
      <c r="J2879" s="22"/>
      <c r="K2879" s="22"/>
      <c r="L2879" s="22"/>
      <c r="M2879" s="23"/>
      <c r="N2879" s="23"/>
      <c r="O2879" s="24" t="s">
        <v>82</v>
      </c>
      <c r="P2879" s="23"/>
      <c r="Q2879" s="23"/>
      <c r="R2879" s="23"/>
      <c r="S2879" s="22"/>
      <c r="T2879" s="22" t="s">
        <v>83</v>
      </c>
      <c r="U2879" s="23"/>
      <c r="V2879" s="23"/>
      <c r="W2879" s="23"/>
      <c r="X2879" s="23"/>
      <c r="Y2879" s="24" t="s">
        <v>84</v>
      </c>
      <c r="Z2879" s="23"/>
      <c r="AA2879" s="23"/>
      <c r="AB2879" s="23"/>
      <c r="AC2879" s="24" t="s">
        <v>85</v>
      </c>
      <c r="AD2879" s="22"/>
      <c r="AE2879" s="22"/>
      <c r="AF2879" s="22"/>
      <c r="AG2879" s="22"/>
      <c r="AH2879" s="23"/>
      <c r="AI2879" s="24" t="s">
        <v>86</v>
      </c>
      <c r="AJ2879" s="23"/>
      <c r="AK2879" s="23"/>
      <c r="AL2879" s="22"/>
    </row>
    <row r="2880" spans="1:46" ht="18.649999999999999" customHeight="1" thickBot="1">
      <c r="B2880" s="11"/>
      <c r="D2880" s="217" t="s">
        <v>55</v>
      </c>
      <c r="E2880" s="218"/>
      <c r="F2880" s="219" t="s">
        <v>56</v>
      </c>
      <c r="G2880" s="220"/>
      <c r="H2880" s="204"/>
      <c r="I2880" s="217" t="s">
        <v>87</v>
      </c>
      <c r="J2880" s="218"/>
      <c r="K2880" s="219" t="s">
        <v>88</v>
      </c>
      <c r="L2880" s="220"/>
      <c r="M2880" s="23"/>
      <c r="N2880" s="213" t="s">
        <v>57</v>
      </c>
      <c r="O2880" s="214"/>
      <c r="P2880" s="215" t="s">
        <v>58</v>
      </c>
      <c r="Q2880" s="216"/>
      <c r="R2880" s="23"/>
      <c r="S2880" s="217" t="s">
        <v>59</v>
      </c>
      <c r="T2880" s="218"/>
      <c r="U2880" s="219" t="s">
        <v>60</v>
      </c>
      <c r="V2880" s="220"/>
      <c r="W2880" s="22"/>
      <c r="X2880" s="213" t="s">
        <v>61</v>
      </c>
      <c r="Y2880" s="214"/>
      <c r="Z2880" s="215" t="s">
        <v>62</v>
      </c>
      <c r="AA2880" s="216"/>
      <c r="AB2880" s="22"/>
      <c r="AC2880" s="217" t="s">
        <v>63</v>
      </c>
      <c r="AD2880" s="218"/>
      <c r="AE2880" s="219" t="s">
        <v>89</v>
      </c>
      <c r="AF2880" s="220"/>
      <c r="AG2880" s="22"/>
      <c r="AH2880" s="213" t="s">
        <v>64</v>
      </c>
      <c r="AI2880" s="214"/>
      <c r="AJ2880" s="215" t="s">
        <v>65</v>
      </c>
      <c r="AK2880" s="216"/>
      <c r="AL2880" s="22"/>
      <c r="AM2880" s="25" t="s">
        <v>2</v>
      </c>
      <c r="AO2880" s="132" t="s">
        <v>41</v>
      </c>
      <c r="AQ2880" s="32"/>
      <c r="AR2880" s="32"/>
      <c r="AS2880" s="32"/>
      <c r="AT2880" s="32"/>
    </row>
    <row r="2881" spans="2:46" ht="18.649999999999999" customHeight="1" thickTop="1" thickBot="1">
      <c r="B2881" s="36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9">
        <f t="shared" ref="L2881" si="13069">IF(0=(1-$J$9*$K$9*$B2881^2),10^14,$B2881*$K$9/(1-$J$9*$K$9*$B2881^2))</f>
        <v>-0.41792861365671885</v>
      </c>
      <c r="N2881" s="1">
        <f t="shared" ref="N2881" si="13070">D2881*I2881+F2881*I2884-E2881*J2881-G2881*J2884</f>
        <v>1</v>
      </c>
      <c r="O2881" s="9">
        <f t="shared" ref="O2881" si="13071">(D2881*J2881+E2881*I2881+F2881*J2884+G2881*I2884)</f>
        <v>0</v>
      </c>
      <c r="P2881" s="2">
        <f t="shared" ref="P2881" si="13072">D2881*K2881+F2881*K2884-E2881*L2881-G2881*L2884</f>
        <v>0</v>
      </c>
      <c r="Q2881" s="8">
        <f t="shared" ref="Q2881" si="13073">(D2881*L2881+E2881*K2881+F2881*L2884+G2881*K2884)</f>
        <v>-0.41792861365671885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13074">N2881*S2881+P2881*S2884-O2881*T2881-Q2881*T2884</f>
        <v>5.1644704000415977</v>
      </c>
      <c r="Y2881" s="9">
        <f t="shared" ref="Y2881" si="13075">(N2881*T2881+O2881*S2881+P2881*T2884+Q2881*S2884)</f>
        <v>0</v>
      </c>
      <c r="Z2881" s="2">
        <f t="shared" ref="Z2881" si="13076">N2881*U2881+P2881*U2884-O2881*V2881-Q2881*V2884</f>
        <v>0</v>
      </c>
      <c r="AA2881" s="8">
        <f t="shared" ref="AA2881" si="13077">(N2881*V2881+O2881*U2881+P2881*V2884+Q2881*U2884)</f>
        <v>-0.41792861365671885</v>
      </c>
      <c r="AB2881" s="22"/>
      <c r="AC2881" s="1">
        <v>1</v>
      </c>
      <c r="AD2881" s="9">
        <v>0</v>
      </c>
      <c r="AE2881" s="2">
        <v>0</v>
      </c>
      <c r="AF2881" s="9">
        <f t="shared" ref="AF2881" si="13078">$B2881*$AE$9</f>
        <v>6.680085599999976</v>
      </c>
      <c r="AH2881" s="1">
        <f t="shared" ref="AH2881" si="13079">X2881*AC2881+Z2881*AC2884-Y2881*AD2881-AA2881*AD2884</f>
        <v>5.1644704000415977</v>
      </c>
      <c r="AI2881" s="9">
        <f t="shared" ref="AI2881" si="13080">(X2881*AD2881+Y2881*AC2881+Z2881*AD2884+AA2881*AC2884)</f>
        <v>0</v>
      </c>
      <c r="AJ2881" s="2">
        <f t="shared" ref="AJ2881" si="13081">X2881*AE2881+Z2881*AE2884-Y2881*AF2881-AA2881*AF2884</f>
        <v>0</v>
      </c>
      <c r="AK2881" s="8">
        <f t="shared" ref="AK2881" si="13082">(X2881*AF2881+Y2881*AE2881+Z2881*AF2884+AA2881*AE2884)</f>
        <v>34.081175737287275</v>
      </c>
      <c r="AM2881" s="26">
        <f t="shared" ref="AM2881" si="13083">20*LOG((2*$AH$9)/(($AH$9*AH2881+AJ2881+$AH$9*AH2884+AJ2884)^2+($AH$9*AI2881+AK2881+$AH$9*AI2884+AK2884)^2)^0.5)</f>
        <v>-41.209641264697574</v>
      </c>
      <c r="AO2881" s="133">
        <f t="shared" ref="AO2881" si="13084">((AI2881^2+AJ2881^2+AK2881^2+AL2881^2)/(AI2884^2+AJ2884^2+AK2884^2+AL2884^2))^0.5</f>
        <v>0.14995083162202799</v>
      </c>
      <c r="AP2881" s="13"/>
      <c r="AQ2881" s="32"/>
      <c r="AR2881" s="32"/>
      <c r="AS2881" s="32"/>
      <c r="AT2881" s="32"/>
    </row>
    <row r="2882" spans="2:46" ht="18.649999999999999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O2882" s="134"/>
      <c r="AP2882" s="33"/>
      <c r="AQ2882" s="32"/>
      <c r="AR2882" s="32"/>
      <c r="AS2882" s="32"/>
      <c r="AT2882" s="32"/>
    </row>
    <row r="2883" spans="2:46" ht="18.649999999999999" customHeight="1" thickBot="1">
      <c r="D2883" s="209" t="s">
        <v>66</v>
      </c>
      <c r="E2883" s="210"/>
      <c r="F2883" s="211" t="s">
        <v>67</v>
      </c>
      <c r="G2883" s="212"/>
      <c r="H2883" s="204"/>
      <c r="I2883" s="209" t="s">
        <v>68</v>
      </c>
      <c r="J2883" s="210"/>
      <c r="K2883" s="211" t="s">
        <v>69</v>
      </c>
      <c r="L2883" s="212"/>
      <c r="N2883" s="213" t="s">
        <v>70</v>
      </c>
      <c r="O2883" s="214"/>
      <c r="P2883" s="215" t="s">
        <v>71</v>
      </c>
      <c r="Q2883" s="216"/>
      <c r="S2883" s="209" t="s">
        <v>72</v>
      </c>
      <c r="T2883" s="210"/>
      <c r="U2883" s="211" t="s">
        <v>73</v>
      </c>
      <c r="V2883" s="212"/>
      <c r="W2883" s="22"/>
      <c r="X2883" s="213" t="s">
        <v>74</v>
      </c>
      <c r="Y2883" s="214"/>
      <c r="Z2883" s="215" t="s">
        <v>75</v>
      </c>
      <c r="AA2883" s="216"/>
      <c r="AB2883" s="22"/>
      <c r="AC2883" s="209" t="s">
        <v>76</v>
      </c>
      <c r="AD2883" s="210"/>
      <c r="AE2883" s="211" t="s">
        <v>77</v>
      </c>
      <c r="AF2883" s="212"/>
      <c r="AG2883" s="22"/>
      <c r="AH2883" s="213" t="s">
        <v>78</v>
      </c>
      <c r="AI2883" s="214"/>
      <c r="AJ2883" s="215" t="s">
        <v>79</v>
      </c>
      <c r="AK2883" s="216"/>
      <c r="AL2883" s="22"/>
      <c r="AM2883" s="44" t="s">
        <v>6</v>
      </c>
      <c r="AO2883" s="135" t="s">
        <v>42</v>
      </c>
      <c r="AP2883" s="33"/>
      <c r="AQ2883" s="32"/>
      <c r="AR2883" s="32"/>
      <c r="AS2883" s="32"/>
      <c r="AT2883" s="32"/>
    </row>
    <row r="2884" spans="2:46" ht="18.649999999999999" customHeight="1" thickTop="1" thickBot="1">
      <c r="D2884" s="1">
        <v>0</v>
      </c>
      <c r="E2884" s="8">
        <f t="shared" ref="E2884" si="13085">$E$9*$B2881</f>
        <v>4.6696903999999835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13086">D2884*I2881+F2884*I2884-E2884*J2881-G2884*J2884</f>
        <v>0</v>
      </c>
      <c r="O2884" s="9">
        <f t="shared" ref="O2884" si="13087">(D2884*J2881+E2884*I2881+F2884*J2884+G2884*I2884)</f>
        <v>4.6696903999999835</v>
      </c>
      <c r="P2884" s="2">
        <f t="shared" ref="P2884" si="13088">D2884*K2881+F2884*K2884-E2884*L2881-G2884*L2884</f>
        <v>2.9515972350780819</v>
      </c>
      <c r="Q2884" s="8">
        <f t="shared" ref="Q2884" si="13089">(D2884*L2881+E2884*K2881+F2884*L2884+G2884*K2884)</f>
        <v>0</v>
      </c>
      <c r="S2884" s="1">
        <v>0</v>
      </c>
      <c r="T2884" s="8">
        <f t="shared" ref="T2884" si="13090">$T$9*$B2881</f>
        <v>9.9645495999999643</v>
      </c>
      <c r="U2884" s="2">
        <v>1</v>
      </c>
      <c r="V2884" s="8">
        <v>0</v>
      </c>
      <c r="X2884" s="1">
        <f t="shared" ref="X2884" si="13091">N2884*S2881+P2884*S2884-O2884*T2881-Q2884*T2884</f>
        <v>0</v>
      </c>
      <c r="Y2884" s="9">
        <f t="shared" ref="Y2884" si="13092">(N2884*T2881+O2884*S2881+P2884*T2884+Q2884*S2884)</f>
        <v>34.081027448158288</v>
      </c>
      <c r="Z2884" s="2">
        <f t="shared" ref="Z2884" si="13093">N2884*U2881+P2884*U2884-O2884*V2881-Q2884*V2884</f>
        <v>2.9515972350780819</v>
      </c>
      <c r="AA2884" s="8">
        <f t="shared" ref="AA2884" si="13094">(N2884*V2881+O2884*U2881+P2884*V2884+Q2884*U2884)</f>
        <v>0</v>
      </c>
      <c r="AB2884" s="22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13095">X2884*AC2881+Z2884*AC2884-Y2884*AD2881-AA2884*AD2884</f>
        <v>0</v>
      </c>
      <c r="AI2884" s="9">
        <f t="shared" ref="AI2884" si="13096">(X2884*AD2881+Y2884*AC2881+Z2884*AD2884+AA2884*AC2884)</f>
        <v>34.081027448158288</v>
      </c>
      <c r="AJ2884" s="2">
        <f t="shared" ref="AJ2884" si="13097">X2884*AE2881+Z2884*AE2884-Y2884*AF2881-AA2884*AF2884</f>
        <v>-224.71258345456803</v>
      </c>
      <c r="AK2884" s="8">
        <f t="shared" ref="AK2884" si="13098">(X2884*AF2881+Y2884*AE2881+Z2884*AF2884+AA2884*AE2884)</f>
        <v>0</v>
      </c>
      <c r="AM2884" s="45">
        <f t="shared" ref="AM2884" si="13099">(180/PI())*ATAN(-1*(($AH$9*AJ2881+AL2881+$AH$9*AJ2884+AL2884)/($AH$9*AI2881+AK2881+$AH$9*AI2884+AK2884)))</f>
        <v>73.125843776547157</v>
      </c>
      <c r="AO2884" s="206">
        <f t="shared" ref="AO2884" si="13100">20*LOG(((($AH$9*AH2881+AJ2881-$AH$9*AH2884-AJ2884)^2+($AH$9*AI2881+AK2881-$AH$9*AI2884-AK2884)^2)/(($AH$9*AH2881+AJ2881+$AH$9*AH2884+AJ2884)^2+($AH$9*AI2881+AK2881+$AH$9*AI2884+AK2884)^2))^0.5)</f>
        <v>-3.2872794221066378E-4</v>
      </c>
      <c r="AP2884" s="33"/>
      <c r="AQ2884" s="32"/>
      <c r="AR2884" s="32"/>
      <c r="AS2884" s="32"/>
      <c r="AT2884" s="32"/>
    </row>
    <row r="2885" spans="2:46" ht="18.649999999999999" customHeight="1">
      <c r="AO2885" s="33"/>
      <c r="AP2885" s="33"/>
    </row>
    <row r="2886" spans="2:46" ht="18.649999999999999" customHeight="1" thickBot="1">
      <c r="D2886" s="22" t="s">
        <v>80</v>
      </c>
      <c r="E2886" s="22"/>
      <c r="F2886" s="22"/>
      <c r="G2886" s="22"/>
      <c r="H2886" s="22"/>
      <c r="I2886" s="22" t="s">
        <v>81</v>
      </c>
      <c r="J2886" s="22"/>
      <c r="K2886" s="22"/>
      <c r="L2886" s="22"/>
      <c r="M2886" s="23"/>
      <c r="N2886" s="23"/>
      <c r="O2886" s="24" t="s">
        <v>82</v>
      </c>
      <c r="P2886" s="23"/>
      <c r="Q2886" s="23"/>
      <c r="R2886" s="23"/>
      <c r="S2886" s="22"/>
      <c r="T2886" s="22" t="s">
        <v>83</v>
      </c>
      <c r="U2886" s="23"/>
      <c r="V2886" s="23"/>
      <c r="W2886" s="23"/>
      <c r="X2886" s="23"/>
      <c r="Y2886" s="24" t="s">
        <v>84</v>
      </c>
      <c r="Z2886" s="23"/>
      <c r="AA2886" s="23"/>
      <c r="AB2886" s="23"/>
      <c r="AC2886" s="24" t="s">
        <v>85</v>
      </c>
      <c r="AD2886" s="22"/>
      <c r="AE2886" s="22"/>
      <c r="AF2886" s="22"/>
      <c r="AG2886" s="22"/>
      <c r="AH2886" s="23"/>
      <c r="AI2886" s="24" t="s">
        <v>86</v>
      </c>
      <c r="AJ2886" s="23"/>
      <c r="AK2886" s="23"/>
      <c r="AL2886" s="22"/>
    </row>
    <row r="2887" spans="2:46" ht="18.649999999999999" customHeight="1" thickBot="1">
      <c r="B2887" s="11"/>
      <c r="D2887" s="217" t="s">
        <v>55</v>
      </c>
      <c r="E2887" s="218"/>
      <c r="F2887" s="219" t="s">
        <v>56</v>
      </c>
      <c r="G2887" s="220"/>
      <c r="H2887" s="204"/>
      <c r="I2887" s="217" t="s">
        <v>87</v>
      </c>
      <c r="J2887" s="218"/>
      <c r="K2887" s="219" t="s">
        <v>88</v>
      </c>
      <c r="L2887" s="220"/>
      <c r="M2887" s="23"/>
      <c r="N2887" s="213" t="s">
        <v>57</v>
      </c>
      <c r="O2887" s="214"/>
      <c r="P2887" s="215" t="s">
        <v>58</v>
      </c>
      <c r="Q2887" s="216"/>
      <c r="R2887" s="23"/>
      <c r="S2887" s="217" t="s">
        <v>59</v>
      </c>
      <c r="T2887" s="218"/>
      <c r="U2887" s="219" t="s">
        <v>60</v>
      </c>
      <c r="V2887" s="220"/>
      <c r="W2887" s="22"/>
      <c r="X2887" s="213" t="s">
        <v>61</v>
      </c>
      <c r="Y2887" s="214"/>
      <c r="Z2887" s="215" t="s">
        <v>62</v>
      </c>
      <c r="AA2887" s="216"/>
      <c r="AB2887" s="22"/>
      <c r="AC2887" s="217" t="s">
        <v>63</v>
      </c>
      <c r="AD2887" s="218"/>
      <c r="AE2887" s="219" t="s">
        <v>89</v>
      </c>
      <c r="AF2887" s="220"/>
      <c r="AG2887" s="22"/>
      <c r="AH2887" s="213" t="s">
        <v>64</v>
      </c>
      <c r="AI2887" s="214"/>
      <c r="AJ2887" s="215" t="s">
        <v>65</v>
      </c>
      <c r="AK2887" s="216"/>
      <c r="AL2887" s="22"/>
      <c r="AM2887" s="25" t="s">
        <v>2</v>
      </c>
      <c r="AO2887" s="132" t="s">
        <v>41</v>
      </c>
      <c r="AQ2887" s="32"/>
      <c r="AR2887" s="32"/>
      <c r="AS2887" s="32"/>
      <c r="AT2887" s="32"/>
    </row>
    <row r="2888" spans="2:46" ht="18" customHeight="1" thickTop="1" thickBot="1">
      <c r="B2888" s="36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9">
        <f t="shared" ref="L2888" si="13101">IF(0=(1-$J$9*$K$9*$B2888^2),10^14,$B2888*$K$9/(1-$J$9*$K$9*$B2888^2))</f>
        <v>-0.41681075438750675</v>
      </c>
      <c r="N2888" s="1">
        <f t="shared" ref="N2888" si="13102">D2888*I2888+F2888*I2891-E2888*J2888-G2888*J2891</f>
        <v>1</v>
      </c>
      <c r="O2888" s="9">
        <f t="shared" ref="O2888" si="13103">(D2888*J2888+E2888*I2888+F2888*J2891+G2888*I2891)</f>
        <v>0</v>
      </c>
      <c r="P2888" s="2">
        <f t="shared" ref="P2888" si="13104">D2888*K2888+F2888*K2891-E2888*L2888-G2888*L2891</f>
        <v>0</v>
      </c>
      <c r="Q2888" s="8">
        <f t="shared" ref="Q2888" si="13105">(D2888*L2888+E2888*K2888+F2888*L2891+G2888*K2891)</f>
        <v>-0.41681075438750675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13106">N2888*S2888+P2888*S2891-O2888*T2888-Q2888*T2891</f>
        <v>5.1634123374511782</v>
      </c>
      <c r="Y2888" s="9">
        <f t="shared" ref="Y2888" si="13107">(N2888*T2888+O2888*S2888+P2888*T2891+Q2888*S2891)</f>
        <v>0</v>
      </c>
      <c r="Z2888" s="2">
        <f t="shared" ref="Z2888" si="13108">N2888*U2888+P2888*U2891-O2888*V2888-Q2888*V2891</f>
        <v>0</v>
      </c>
      <c r="AA2888" s="8">
        <f t="shared" ref="AA2888" si="13109">(N2888*V2888+O2888*U2888+P2888*V2891+Q2888*U2891)</f>
        <v>-0.41681075438750675</v>
      </c>
      <c r="AB2888" s="22"/>
      <c r="AC2888" s="1">
        <v>1</v>
      </c>
      <c r="AD2888" s="9">
        <v>0</v>
      </c>
      <c r="AE2888" s="2">
        <v>0</v>
      </c>
      <c r="AF2888" s="9">
        <f t="shared" ref="AF2888" si="13110">$B2888*$AE$9</f>
        <v>6.6962993999999751</v>
      </c>
      <c r="AH2888" s="1">
        <f t="shared" ref="AH2888" si="13111">X2888*AC2888+Z2888*AC2891-Y2888*AD2888-AA2888*AD2891</f>
        <v>5.1634123374511782</v>
      </c>
      <c r="AI2888" s="9">
        <f t="shared" ref="AI2888" si="13112">(X2888*AD2888+Y2888*AC2888+Z2888*AD2891+AA2888*AC2891)</f>
        <v>0</v>
      </c>
      <c r="AJ2888" s="2">
        <f t="shared" ref="AJ2888" si="13113">X2888*AE2888+Z2888*AE2891-Y2888*AF2888-AA2888*AF2891</f>
        <v>0</v>
      </c>
      <c r="AK2888" s="8">
        <f t="shared" ref="AK2888" si="13114">(X2888*AF2888+Y2888*AE2888+Z2888*AF2891+AA2888*AE2891)</f>
        <v>34.158944182839292</v>
      </c>
      <c r="AM2888" s="26">
        <f t="shared" ref="AM2888" si="13115">20*LOG((2*$AH$9)/(($AH$9*AH2888+AJ2888+$AH$9*AH2891+AJ2891)^2+($AH$9*AI2888+AK2888+$AH$9*AI2891+AK2891)^2)^0.5)</f>
        <v>-41.250078827587302</v>
      </c>
      <c r="AO2888" s="133">
        <f t="shared" ref="AO2888" si="13116">((AI2888^2+AJ2888^2+AK2888^2+AL2888^2)/(AI2891^2+AJ2891^2+AK2891^2+AL2891^2))^0.5</f>
        <v>0.14958655464578036</v>
      </c>
      <c r="AP2888" s="13"/>
      <c r="AQ2888" s="32"/>
      <c r="AR2888" s="32"/>
      <c r="AS2888" s="32"/>
      <c r="AT2888" s="32"/>
    </row>
    <row r="2889" spans="2:46" ht="18.649999999999999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O2889" s="134"/>
      <c r="AP2889" s="33"/>
      <c r="AQ2889" s="32"/>
      <c r="AR2889" s="32"/>
      <c r="AS2889" s="32"/>
      <c r="AT2889" s="32"/>
    </row>
    <row r="2890" spans="2:46" ht="18.649999999999999" customHeight="1" thickBot="1">
      <c r="D2890" s="209" t="s">
        <v>66</v>
      </c>
      <c r="E2890" s="210"/>
      <c r="F2890" s="211" t="s">
        <v>67</v>
      </c>
      <c r="G2890" s="212"/>
      <c r="H2890" s="204"/>
      <c r="I2890" s="209" t="s">
        <v>68</v>
      </c>
      <c r="J2890" s="210"/>
      <c r="K2890" s="211" t="s">
        <v>69</v>
      </c>
      <c r="L2890" s="212"/>
      <c r="N2890" s="213" t="s">
        <v>70</v>
      </c>
      <c r="O2890" s="214"/>
      <c r="P2890" s="215" t="s">
        <v>71</v>
      </c>
      <c r="Q2890" s="216"/>
      <c r="S2890" s="209" t="s">
        <v>72</v>
      </c>
      <c r="T2890" s="210"/>
      <c r="U2890" s="211" t="s">
        <v>73</v>
      </c>
      <c r="V2890" s="212"/>
      <c r="W2890" s="22"/>
      <c r="X2890" s="213" t="s">
        <v>74</v>
      </c>
      <c r="Y2890" s="214"/>
      <c r="Z2890" s="215" t="s">
        <v>75</v>
      </c>
      <c r="AA2890" s="216"/>
      <c r="AB2890" s="22"/>
      <c r="AC2890" s="209" t="s">
        <v>76</v>
      </c>
      <c r="AD2890" s="210"/>
      <c r="AE2890" s="211" t="s">
        <v>77</v>
      </c>
      <c r="AF2890" s="212"/>
      <c r="AG2890" s="22"/>
      <c r="AH2890" s="213" t="s">
        <v>78</v>
      </c>
      <c r="AI2890" s="214"/>
      <c r="AJ2890" s="215" t="s">
        <v>79</v>
      </c>
      <c r="AK2890" s="216"/>
      <c r="AL2890" s="22"/>
      <c r="AM2890" s="44" t="s">
        <v>6</v>
      </c>
      <c r="AO2890" s="135" t="s">
        <v>42</v>
      </c>
      <c r="AP2890" s="33"/>
      <c r="AQ2890" s="32"/>
      <c r="AR2890" s="32"/>
      <c r="AS2890" s="32"/>
      <c r="AT2890" s="32"/>
    </row>
    <row r="2891" spans="2:46" ht="18.649999999999999" customHeight="1" thickTop="1" thickBot="1">
      <c r="D2891" s="1">
        <v>0</v>
      </c>
      <c r="E2891" s="8">
        <f t="shared" ref="E2891" si="13117">$E$9*$B2888</f>
        <v>4.6810245999999829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13118">D2891*I2888+F2891*I2891-E2891*J2888-G2891*J2891</f>
        <v>0</v>
      </c>
      <c r="O2891" s="9">
        <f t="shared" ref="O2891" si="13119">(D2891*J2888+E2891*I2888+F2891*J2891+G2891*I2891)</f>
        <v>4.6810245999999829</v>
      </c>
      <c r="P2891" s="2">
        <f t="shared" ref="P2891" si="13120">D2891*K2888+F2891*K2891-E2891*L2888-G2891*L2891</f>
        <v>2.9511013948324702</v>
      </c>
      <c r="Q2891" s="8">
        <f t="shared" ref="Q2891" si="13121">(D2891*L2888+E2891*K2888+F2891*L2891+G2891*K2891)</f>
        <v>0</v>
      </c>
      <c r="S2891" s="1">
        <v>0</v>
      </c>
      <c r="T2891" s="8">
        <f t="shared" ref="T2891" si="13122">$T$9*$B2888</f>
        <v>9.9887353999999622</v>
      </c>
      <c r="U2891" s="2">
        <v>1</v>
      </c>
      <c r="V2891" s="8">
        <v>0</v>
      </c>
      <c r="X2891" s="1">
        <f t="shared" ref="X2891" si="13123">N2891*S2888+P2891*S2891-O2891*T2888-Q2891*T2891</f>
        <v>0</v>
      </c>
      <c r="Y2891" s="9">
        <f t="shared" ref="Y2891" si="13124">(N2891*T2888+O2891*S2888+P2891*T2891+Q2891*S2891)</f>
        <v>34.158795571552346</v>
      </c>
      <c r="Z2891" s="2">
        <f t="shared" ref="Z2891" si="13125">N2891*U2888+P2891*U2891-O2891*V2888-Q2891*V2891</f>
        <v>2.9511013948324702</v>
      </c>
      <c r="AA2891" s="8">
        <f t="shared" ref="AA2891" si="13126">(N2891*V2888+O2891*U2888+P2891*V2891+Q2891*U2891)</f>
        <v>0</v>
      </c>
      <c r="AB2891" s="22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13127">X2891*AC2888+Z2891*AC2891-Y2891*AD2888-AA2891*AD2891</f>
        <v>0</v>
      </c>
      <c r="AI2891" s="9">
        <f t="shared" ref="AI2891" si="13128">(X2891*AD2888+Y2891*AC2888+Z2891*AD2891+AA2891*AC2891)</f>
        <v>34.158795571552346</v>
      </c>
      <c r="AJ2891" s="2">
        <f t="shared" ref="AJ2891" si="13129">X2891*AE2888+Z2891*AE2891-Y2891*AF2888-AA2891*AF2891</f>
        <v>-225.78642089567532</v>
      </c>
      <c r="AK2891" s="8">
        <f t="shared" ref="AK2891" si="13130">(X2891*AF2888+Y2891*AE2888+Z2891*AF2891+AA2891*AE2891)</f>
        <v>0</v>
      </c>
      <c r="AM2891" s="45">
        <f t="shared" ref="AM2891" si="13131">(180/PI())*ATAN(-1*(($AH$9*AJ2888+AL2888+$AH$9*AJ2891+AL2891)/($AH$9*AI2888+AK2888+$AH$9*AI2891+AK2891)))</f>
        <v>73.165401050718827</v>
      </c>
      <c r="AO2891" s="206">
        <f t="shared" ref="AO2891" si="13132">20*LOG(((($AH$9*AH2888+AJ2888-$AH$9*AH2891-AJ2891)^2+($AH$9*AI2888+AK2888-$AH$9*AI2891-AK2891)^2)/(($AH$9*AH2888+AJ2888+$AH$9*AH2891+AJ2891)^2+($AH$9*AI2888+AK2888+$AH$9*AI2891+AK2891)^2))^0.5)</f>
        <v>-3.2568121719673372E-4</v>
      </c>
      <c r="AP2891" s="33"/>
      <c r="AQ2891" s="32"/>
      <c r="AR2891" s="32"/>
      <c r="AS2891" s="32"/>
      <c r="AT2891" s="32"/>
    </row>
    <row r="2892" spans="2:46" ht="18.649999999999999" customHeight="1">
      <c r="AO2892" s="33"/>
      <c r="AP2892" s="33"/>
    </row>
    <row r="2893" spans="2:46" ht="18.649999999999999" customHeight="1" thickBot="1">
      <c r="D2893" s="22" t="s">
        <v>80</v>
      </c>
      <c r="E2893" s="22"/>
      <c r="F2893" s="22"/>
      <c r="G2893" s="22"/>
      <c r="H2893" s="22"/>
      <c r="I2893" s="22" t="s">
        <v>81</v>
      </c>
      <c r="J2893" s="22"/>
      <c r="K2893" s="22"/>
      <c r="L2893" s="22"/>
      <c r="M2893" s="23"/>
      <c r="N2893" s="23"/>
      <c r="O2893" s="24" t="s">
        <v>82</v>
      </c>
      <c r="P2893" s="23"/>
      <c r="Q2893" s="23"/>
      <c r="R2893" s="23"/>
      <c r="S2893" s="22"/>
      <c r="T2893" s="22" t="s">
        <v>83</v>
      </c>
      <c r="U2893" s="23"/>
      <c r="V2893" s="23"/>
      <c r="W2893" s="23"/>
      <c r="X2893" s="23"/>
      <c r="Y2893" s="24" t="s">
        <v>84</v>
      </c>
      <c r="Z2893" s="23"/>
      <c r="AA2893" s="23"/>
      <c r="AB2893" s="23"/>
      <c r="AC2893" s="24" t="s">
        <v>85</v>
      </c>
      <c r="AD2893" s="22"/>
      <c r="AE2893" s="22"/>
      <c r="AF2893" s="22"/>
      <c r="AG2893" s="22"/>
      <c r="AH2893" s="23"/>
      <c r="AI2893" s="24" t="s">
        <v>86</v>
      </c>
      <c r="AJ2893" s="23"/>
      <c r="AK2893" s="23"/>
      <c r="AL2893" s="22"/>
    </row>
    <row r="2894" spans="2:46" ht="18.649999999999999" customHeight="1" thickBot="1">
      <c r="B2894" s="11"/>
      <c r="D2894" s="217" t="s">
        <v>55</v>
      </c>
      <c r="E2894" s="218"/>
      <c r="F2894" s="219" t="s">
        <v>56</v>
      </c>
      <c r="G2894" s="220"/>
      <c r="H2894" s="204"/>
      <c r="I2894" s="217" t="s">
        <v>87</v>
      </c>
      <c r="J2894" s="218"/>
      <c r="K2894" s="219" t="s">
        <v>88</v>
      </c>
      <c r="L2894" s="220"/>
      <c r="M2894" s="23"/>
      <c r="N2894" s="213" t="s">
        <v>57</v>
      </c>
      <c r="O2894" s="214"/>
      <c r="P2894" s="215" t="s">
        <v>58</v>
      </c>
      <c r="Q2894" s="216"/>
      <c r="R2894" s="23"/>
      <c r="S2894" s="217" t="s">
        <v>59</v>
      </c>
      <c r="T2894" s="218"/>
      <c r="U2894" s="219" t="s">
        <v>60</v>
      </c>
      <c r="V2894" s="220"/>
      <c r="W2894" s="22"/>
      <c r="X2894" s="213" t="s">
        <v>61</v>
      </c>
      <c r="Y2894" s="214"/>
      <c r="Z2894" s="215" t="s">
        <v>62</v>
      </c>
      <c r="AA2894" s="216"/>
      <c r="AB2894" s="22"/>
      <c r="AC2894" s="217" t="s">
        <v>63</v>
      </c>
      <c r="AD2894" s="218"/>
      <c r="AE2894" s="219" t="s">
        <v>89</v>
      </c>
      <c r="AF2894" s="220"/>
      <c r="AG2894" s="22"/>
      <c r="AH2894" s="213" t="s">
        <v>64</v>
      </c>
      <c r="AI2894" s="214"/>
      <c r="AJ2894" s="215" t="s">
        <v>65</v>
      </c>
      <c r="AK2894" s="216"/>
      <c r="AL2894" s="22"/>
      <c r="AM2894" s="25" t="s">
        <v>2</v>
      </c>
      <c r="AO2894" s="132" t="s">
        <v>41</v>
      </c>
      <c r="AQ2894" s="32"/>
      <c r="AR2894" s="32"/>
      <c r="AS2894" s="32"/>
      <c r="AT2894" s="32"/>
    </row>
    <row r="2895" spans="2:46" ht="18.649999999999999" customHeight="1" thickTop="1" thickBot="1">
      <c r="B2895" s="36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9">
        <f t="shared" ref="L2895" si="13133">IF(0=(1-$J$9*$K$9*$B2895^2),10^14,$B2895*$K$9/(1-$J$9*$K$9*$B2895^2))</f>
        <v>-0.41569911330194415</v>
      </c>
      <c r="N2895" s="1">
        <f t="shared" ref="N2895" si="13134">D2895*I2895+F2895*I2898-E2895*J2895-G2895*J2898</f>
        <v>1</v>
      </c>
      <c r="O2895" s="9">
        <f t="shared" ref="O2895" si="13135">(D2895*J2895+E2895*I2895+F2895*J2898+G2895*I2898)</f>
        <v>0</v>
      </c>
      <c r="P2895" s="2">
        <f t="shared" ref="P2895" si="13136">D2895*K2895+F2895*K2898-E2895*L2895-G2895*L2898</f>
        <v>0</v>
      </c>
      <c r="Q2895" s="8">
        <f t="shared" ref="Q2895" si="13137">(D2895*L2895+E2895*K2895+F2895*L2898+G2895*K2898)</f>
        <v>-0.41569911330194415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13138">N2895*S2895+P2895*S2898-O2895*T2895-Q2895*T2898</f>
        <v>5.1623624644022224</v>
      </c>
      <c r="Y2895" s="9">
        <f t="shared" ref="Y2895" si="13139">(N2895*T2895+O2895*S2895+P2895*T2898+Q2895*S2898)</f>
        <v>0</v>
      </c>
      <c r="Z2895" s="2">
        <f t="shared" ref="Z2895" si="13140">N2895*U2895+P2895*U2898-O2895*V2895-Q2895*V2898</f>
        <v>0</v>
      </c>
      <c r="AA2895" s="8">
        <f t="shared" ref="AA2895" si="13141">(N2895*V2895+O2895*U2895+P2895*V2898+Q2895*U2898)</f>
        <v>-0.41569911330194415</v>
      </c>
      <c r="AB2895" s="22"/>
      <c r="AC2895" s="1">
        <v>1</v>
      </c>
      <c r="AD2895" s="9">
        <v>0</v>
      </c>
      <c r="AE2895" s="2">
        <v>0</v>
      </c>
      <c r="AF2895" s="9">
        <f t="shared" ref="AF2895" si="13142">$B2895*$AE$9</f>
        <v>6.7125131999999752</v>
      </c>
      <c r="AH2895" s="1">
        <f t="shared" ref="AH2895" si="13143">X2895*AC2895+Z2895*AC2898-Y2895*AD2895-AA2895*AD2898</f>
        <v>5.1623624644022224</v>
      </c>
      <c r="AI2895" s="9">
        <f t="shared" ref="AI2895" si="13144">(X2895*AD2895+Y2895*AC2895+Z2895*AD2898+AA2895*AC2898)</f>
        <v>0</v>
      </c>
      <c r="AJ2895" s="2">
        <f t="shared" ref="AJ2895" si="13145">X2895*AE2895+Z2895*AE2898-Y2895*AF2895-AA2895*AF2898</f>
        <v>0</v>
      </c>
      <c r="AK2895" s="8">
        <f t="shared" ref="AK2895" si="13146">(X2895*AF2895+Y2895*AE2895+Z2895*AF2898+AA2895*AE2898)</f>
        <v>34.236727072182369</v>
      </c>
      <c r="AM2895" s="26">
        <f t="shared" ref="AM2895" si="13147">20*LOG((2*$AH$9)/(($AH$9*AH2895+AJ2895+$AH$9*AH2898+AJ2898)^2+($AH$9*AI2895+AK2895+$AH$9*AI2898+AK2898)^2)^0.5)</f>
        <v>-41.290427208300699</v>
      </c>
      <c r="AO2895" s="133">
        <f t="shared" ref="AO2895" si="13148">((AI2895^2+AJ2895^2+AK2895^2+AL2895^2)/(AI2898^2+AJ2898^2+AK2898^2+AL2898^2))^0.5</f>
        <v>0.14922404599729677</v>
      </c>
      <c r="AP2895" s="13"/>
      <c r="AQ2895" s="32"/>
      <c r="AR2895" s="32"/>
      <c r="AS2895" s="32"/>
      <c r="AT2895" s="32"/>
    </row>
    <row r="2896" spans="2:46" ht="18.649999999999999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O2896" s="134"/>
      <c r="AP2896" s="33"/>
      <c r="AQ2896" s="32"/>
      <c r="AR2896" s="32"/>
      <c r="AS2896" s="32"/>
      <c r="AT2896" s="32"/>
    </row>
    <row r="2897" spans="2:46" ht="18.649999999999999" customHeight="1" thickBot="1">
      <c r="D2897" s="209" t="s">
        <v>66</v>
      </c>
      <c r="E2897" s="210"/>
      <c r="F2897" s="211" t="s">
        <v>67</v>
      </c>
      <c r="G2897" s="212"/>
      <c r="H2897" s="204"/>
      <c r="I2897" s="209" t="s">
        <v>68</v>
      </c>
      <c r="J2897" s="210"/>
      <c r="K2897" s="211" t="s">
        <v>69</v>
      </c>
      <c r="L2897" s="212"/>
      <c r="N2897" s="213" t="s">
        <v>70</v>
      </c>
      <c r="O2897" s="214"/>
      <c r="P2897" s="215" t="s">
        <v>71</v>
      </c>
      <c r="Q2897" s="216"/>
      <c r="S2897" s="209" t="s">
        <v>72</v>
      </c>
      <c r="T2897" s="210"/>
      <c r="U2897" s="211" t="s">
        <v>73</v>
      </c>
      <c r="V2897" s="212"/>
      <c r="W2897" s="22"/>
      <c r="X2897" s="213" t="s">
        <v>74</v>
      </c>
      <c r="Y2897" s="214"/>
      <c r="Z2897" s="215" t="s">
        <v>75</v>
      </c>
      <c r="AA2897" s="216"/>
      <c r="AB2897" s="22"/>
      <c r="AC2897" s="209" t="s">
        <v>76</v>
      </c>
      <c r="AD2897" s="210"/>
      <c r="AE2897" s="211" t="s">
        <v>77</v>
      </c>
      <c r="AF2897" s="212"/>
      <c r="AG2897" s="22"/>
      <c r="AH2897" s="213" t="s">
        <v>78</v>
      </c>
      <c r="AI2897" s="214"/>
      <c r="AJ2897" s="215" t="s">
        <v>79</v>
      </c>
      <c r="AK2897" s="216"/>
      <c r="AL2897" s="22"/>
      <c r="AM2897" s="44" t="s">
        <v>6</v>
      </c>
      <c r="AO2897" s="135" t="s">
        <v>42</v>
      </c>
      <c r="AP2897" s="33"/>
      <c r="AQ2897" s="32"/>
      <c r="AR2897" s="32"/>
      <c r="AS2897" s="32"/>
      <c r="AT2897" s="32"/>
    </row>
    <row r="2898" spans="2:46" ht="18.649999999999999" customHeight="1" thickTop="1" thickBot="1">
      <c r="D2898" s="1">
        <v>0</v>
      </c>
      <c r="E2898" s="8">
        <f t="shared" ref="E2898" si="13149">$E$9*$B2895</f>
        <v>4.6923587999999832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13150">D2898*I2895+F2898*I2898-E2898*J2895-G2898*J2898</f>
        <v>0</v>
      </c>
      <c r="O2898" s="9">
        <f t="shared" ref="O2898" si="13151">(D2898*J2895+E2898*I2895+F2898*J2898+G2898*I2898)</f>
        <v>4.6923587999999832</v>
      </c>
      <c r="P2898" s="2">
        <f t="shared" ref="P2898" si="13152">D2898*K2895+F2898*K2898-E2898*L2895-G2898*L2898</f>
        <v>2.9506093924545675</v>
      </c>
      <c r="Q2898" s="8">
        <f t="shared" ref="Q2898" si="13153">(D2898*L2895+E2898*K2895+F2898*L2898+G2898*K2898)</f>
        <v>0</v>
      </c>
      <c r="S2898" s="1">
        <v>0</v>
      </c>
      <c r="T2898" s="8">
        <f t="shared" ref="T2898" si="13154">$T$9*$B2895</f>
        <v>10.012921199999962</v>
      </c>
      <c r="U2898" s="2">
        <v>1</v>
      </c>
      <c r="V2898" s="8">
        <v>0</v>
      </c>
      <c r="X2898" s="1">
        <f t="shared" ref="X2898" si="13155">N2898*S2895+P2898*S2898-O2898*T2895-Q2898*T2898</f>
        <v>0</v>
      </c>
      <c r="Y2898" s="9">
        <f t="shared" ref="Y2898" si="13156">(N2898*T2895+O2898*S2895+P2898*T2898+Q2898*S2898)</f>
        <v>34.23657813862733</v>
      </c>
      <c r="Z2898" s="2">
        <f t="shared" ref="Z2898" si="13157">N2898*U2895+P2898*U2898-O2898*V2895-Q2898*V2898</f>
        <v>2.9506093924545675</v>
      </c>
      <c r="AA2898" s="8">
        <f t="shared" ref="AA2898" si="13158">(N2898*V2895+O2898*U2895+P2898*V2898+Q2898*U2898)</f>
        <v>0</v>
      </c>
      <c r="AB2898" s="22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13159">X2898*AC2895+Z2898*AC2898-Y2898*AD2895-AA2898*AD2898</f>
        <v>0</v>
      </c>
      <c r="AI2898" s="9">
        <f t="shared" ref="AI2898" si="13160">(X2898*AD2895+Y2898*AC2895+Z2898*AD2898+AA2898*AC2898)</f>
        <v>34.23657813862733</v>
      </c>
      <c r="AJ2898" s="2">
        <f t="shared" ref="AJ2898" si="13161">X2898*AE2895+Z2898*AE2898-Y2898*AF2895-AA2898*AF2898</f>
        <v>-226.86287328591197</v>
      </c>
      <c r="AK2898" s="8">
        <f t="shared" ref="AK2898" si="13162">(X2898*AF2895+Y2898*AE2895+Z2898*AF2898+AA2898*AE2898)</f>
        <v>0</v>
      </c>
      <c r="AM2898" s="45">
        <f t="shared" ref="AM2898" si="13163">(180/PI())*ATAN(-1*(($AH$9*AJ2895+AL2895+$AH$9*AJ2898+AL2898)/($AH$9*AI2895+AK2895+$AH$9*AI2898+AK2898)))</f>
        <v>73.204776143919062</v>
      </c>
      <c r="AO2898" s="206">
        <f t="shared" ref="AO2898" si="13164">20*LOG(((($AH$9*AH2895+AJ2895-$AH$9*AH2898-AJ2898)^2+($AH$9*AI2895+AK2895-$AH$9*AI2898-AK2898)^2)/(($AH$9*AH2895+AJ2895+$AH$9*AH2898+AJ2898)^2+($AH$9*AI2895+AK2895+$AH$9*AI2898+AK2898)^2))^0.5)</f>
        <v>-3.2266935714648641E-4</v>
      </c>
      <c r="AP2898" s="33"/>
      <c r="AQ2898" s="32"/>
      <c r="AR2898" s="32"/>
      <c r="AS2898" s="32"/>
      <c r="AT2898" s="32"/>
    </row>
    <row r="2899" spans="2:46" ht="18.649999999999999" customHeight="1">
      <c r="AO2899" s="33"/>
      <c r="AP2899" s="33"/>
    </row>
    <row r="2900" spans="2:46" ht="18.649999999999999" customHeight="1" thickBot="1">
      <c r="D2900" s="22" t="s">
        <v>80</v>
      </c>
      <c r="E2900" s="22"/>
      <c r="F2900" s="22"/>
      <c r="G2900" s="22"/>
      <c r="H2900" s="22"/>
      <c r="I2900" s="22" t="s">
        <v>81</v>
      </c>
      <c r="J2900" s="22"/>
      <c r="K2900" s="22"/>
      <c r="L2900" s="22"/>
      <c r="M2900" s="23"/>
      <c r="N2900" s="23"/>
      <c r="O2900" s="24" t="s">
        <v>82</v>
      </c>
      <c r="P2900" s="23"/>
      <c r="Q2900" s="23"/>
      <c r="R2900" s="23"/>
      <c r="S2900" s="22"/>
      <c r="T2900" s="22" t="s">
        <v>83</v>
      </c>
      <c r="U2900" s="23"/>
      <c r="V2900" s="23"/>
      <c r="W2900" s="23"/>
      <c r="X2900" s="23"/>
      <c r="Y2900" s="24" t="s">
        <v>84</v>
      </c>
      <c r="Z2900" s="23"/>
      <c r="AA2900" s="23"/>
      <c r="AB2900" s="23"/>
      <c r="AC2900" s="24" t="s">
        <v>85</v>
      </c>
      <c r="AD2900" s="22"/>
      <c r="AE2900" s="22"/>
      <c r="AF2900" s="22"/>
      <c r="AG2900" s="22"/>
      <c r="AH2900" s="23"/>
      <c r="AI2900" s="24" t="s">
        <v>86</v>
      </c>
      <c r="AJ2900" s="23"/>
      <c r="AK2900" s="23"/>
      <c r="AL2900" s="22"/>
    </row>
    <row r="2901" spans="2:46" ht="18.649999999999999" customHeight="1" thickBot="1">
      <c r="B2901" s="11"/>
      <c r="D2901" s="217" t="s">
        <v>55</v>
      </c>
      <c r="E2901" s="218"/>
      <c r="F2901" s="219" t="s">
        <v>56</v>
      </c>
      <c r="G2901" s="220"/>
      <c r="H2901" s="204"/>
      <c r="I2901" s="217" t="s">
        <v>87</v>
      </c>
      <c r="J2901" s="218"/>
      <c r="K2901" s="219" t="s">
        <v>88</v>
      </c>
      <c r="L2901" s="220"/>
      <c r="M2901" s="23"/>
      <c r="N2901" s="213" t="s">
        <v>57</v>
      </c>
      <c r="O2901" s="214"/>
      <c r="P2901" s="215" t="s">
        <v>58</v>
      </c>
      <c r="Q2901" s="216"/>
      <c r="R2901" s="23"/>
      <c r="S2901" s="217" t="s">
        <v>59</v>
      </c>
      <c r="T2901" s="218"/>
      <c r="U2901" s="219" t="s">
        <v>60</v>
      </c>
      <c r="V2901" s="220"/>
      <c r="W2901" s="22"/>
      <c r="X2901" s="213" t="s">
        <v>61</v>
      </c>
      <c r="Y2901" s="214"/>
      <c r="Z2901" s="215" t="s">
        <v>62</v>
      </c>
      <c r="AA2901" s="216"/>
      <c r="AB2901" s="22"/>
      <c r="AC2901" s="217" t="s">
        <v>63</v>
      </c>
      <c r="AD2901" s="218"/>
      <c r="AE2901" s="219" t="s">
        <v>89</v>
      </c>
      <c r="AF2901" s="220"/>
      <c r="AG2901" s="22"/>
      <c r="AH2901" s="213" t="s">
        <v>64</v>
      </c>
      <c r="AI2901" s="214"/>
      <c r="AJ2901" s="215" t="s">
        <v>65</v>
      </c>
      <c r="AK2901" s="216"/>
      <c r="AL2901" s="22"/>
      <c r="AM2901" s="25" t="s">
        <v>2</v>
      </c>
      <c r="AO2901" s="132" t="s">
        <v>41</v>
      </c>
      <c r="AQ2901" s="32"/>
      <c r="AR2901" s="32"/>
      <c r="AS2901" s="32"/>
      <c r="AT2901" s="32"/>
    </row>
    <row r="2902" spans="2:46" ht="18.649999999999999" customHeight="1" thickTop="1" thickBot="1">
      <c r="B2902" s="36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9">
        <f t="shared" ref="L2902" si="13165">IF(0=(1-$J$9*$K$9*$B2902^2),10^14,$B2902*$K$9/(1-$J$9*$K$9*$B2902^2))</f>
        <v>-0.4145936369198045</v>
      </c>
      <c r="N2902" s="1">
        <f t="shared" ref="N2902" si="13166">D2902*I2902+F2902*I2905-E2902*J2902-G2902*J2905</f>
        <v>1</v>
      </c>
      <c r="O2902" s="9">
        <f t="shared" ref="O2902" si="13167">(D2902*J2902+E2902*I2902+F2902*J2905+G2902*I2905)</f>
        <v>0</v>
      </c>
      <c r="P2902" s="2">
        <f t="shared" ref="P2902" si="13168">D2902*K2902+F2902*K2905-E2902*L2902-G2902*L2905</f>
        <v>0</v>
      </c>
      <c r="Q2902" s="8">
        <f t="shared" ref="Q2902" si="13169">(D2902*L2902+E2902*K2902+F2902*L2905+G2902*K2905)</f>
        <v>-0.4145936369198045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13170">N2902*S2902+P2902*S2905-O2902*T2902-Q2902*T2905</f>
        <v>5.1613206952832131</v>
      </c>
      <c r="Y2902" s="9">
        <f t="shared" ref="Y2902" si="13171">(N2902*T2902+O2902*S2902+P2902*T2905+Q2902*S2905)</f>
        <v>0</v>
      </c>
      <c r="Z2902" s="2">
        <f t="shared" ref="Z2902" si="13172">N2902*U2902+P2902*U2905-O2902*V2902-Q2902*V2905</f>
        <v>0</v>
      </c>
      <c r="AA2902" s="8">
        <f t="shared" ref="AA2902" si="13173">(N2902*V2902+O2902*U2902+P2902*V2905+Q2902*U2905)</f>
        <v>-0.4145936369198045</v>
      </c>
      <c r="AB2902" s="22"/>
      <c r="AC2902" s="1">
        <v>1</v>
      </c>
      <c r="AD2902" s="9">
        <v>0</v>
      </c>
      <c r="AE2902" s="2">
        <v>0</v>
      </c>
      <c r="AF2902" s="9">
        <f t="shared" ref="AF2902" si="13174">$B2902*$AE$9</f>
        <v>6.7287269999999761</v>
      </c>
      <c r="AH2902" s="1">
        <f t="shared" ref="AH2902" si="13175">X2902*AC2902+Z2902*AC2905-Y2902*AD2902-AA2902*AD2905</f>
        <v>5.1613206952832131</v>
      </c>
      <c r="AI2902" s="9">
        <f t="shared" ref="AI2902" si="13176">(X2902*AD2902+Y2902*AC2902+Z2902*AD2905+AA2902*AC2905)</f>
        <v>0</v>
      </c>
      <c r="AJ2902" s="2">
        <f t="shared" ref="AJ2902" si="13177">X2902*AE2902+Z2902*AE2905-Y2902*AF2902-AA2902*AF2905</f>
        <v>0</v>
      </c>
      <c r="AK2902" s="8">
        <f t="shared" ref="AK2902" si="13178">(X2902*AF2902+Y2902*AE2902+Z2902*AF2905+AA2902*AE2905)</f>
        <v>34.314524281091003</v>
      </c>
      <c r="AM2902" s="26">
        <f t="shared" ref="AM2902" si="13179">20*LOG((2*$AH$9)/(($AH$9*AH2902+AJ2902+$AH$9*AH2905+AJ2905)^2+($AH$9*AI2902+AK2902+$AH$9*AI2905+AK2905)^2)^0.5)</f>
        <v>-41.330686769670635</v>
      </c>
      <c r="AO2902" s="133">
        <f t="shared" ref="AO2902" si="13180">((AI2902^2+AJ2902^2+AK2902^2+AL2902^2)/(AI2905^2+AJ2905^2+AK2905^2+AL2905^2))^0.5</f>
        <v>0.14886329281299335</v>
      </c>
      <c r="AP2902" s="13"/>
      <c r="AQ2902" s="32"/>
      <c r="AR2902" s="32"/>
      <c r="AS2902" s="32"/>
      <c r="AT2902" s="32"/>
    </row>
    <row r="2903" spans="2:46" ht="18.649999999999999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O2903" s="134"/>
      <c r="AP2903" s="33"/>
      <c r="AQ2903" s="32"/>
      <c r="AR2903" s="32"/>
      <c r="AS2903" s="32"/>
      <c r="AT2903" s="32"/>
    </row>
    <row r="2904" spans="2:46" ht="18.649999999999999" customHeight="1" thickBot="1">
      <c r="D2904" s="209" t="s">
        <v>66</v>
      </c>
      <c r="E2904" s="210"/>
      <c r="F2904" s="211" t="s">
        <v>67</v>
      </c>
      <c r="G2904" s="212"/>
      <c r="H2904" s="204"/>
      <c r="I2904" s="209" t="s">
        <v>68</v>
      </c>
      <c r="J2904" s="210"/>
      <c r="K2904" s="211" t="s">
        <v>69</v>
      </c>
      <c r="L2904" s="212"/>
      <c r="N2904" s="213" t="s">
        <v>70</v>
      </c>
      <c r="O2904" s="214"/>
      <c r="P2904" s="215" t="s">
        <v>71</v>
      </c>
      <c r="Q2904" s="216"/>
      <c r="S2904" s="209" t="s">
        <v>72</v>
      </c>
      <c r="T2904" s="210"/>
      <c r="U2904" s="211" t="s">
        <v>73</v>
      </c>
      <c r="V2904" s="212"/>
      <c r="W2904" s="22"/>
      <c r="X2904" s="213" t="s">
        <v>74</v>
      </c>
      <c r="Y2904" s="214"/>
      <c r="Z2904" s="215" t="s">
        <v>75</v>
      </c>
      <c r="AA2904" s="216"/>
      <c r="AB2904" s="22"/>
      <c r="AC2904" s="209" t="s">
        <v>76</v>
      </c>
      <c r="AD2904" s="210"/>
      <c r="AE2904" s="211" t="s">
        <v>77</v>
      </c>
      <c r="AF2904" s="212"/>
      <c r="AG2904" s="22"/>
      <c r="AH2904" s="213" t="s">
        <v>78</v>
      </c>
      <c r="AI2904" s="214"/>
      <c r="AJ2904" s="215" t="s">
        <v>79</v>
      </c>
      <c r="AK2904" s="216"/>
      <c r="AL2904" s="22"/>
      <c r="AM2904" s="44" t="s">
        <v>6</v>
      </c>
      <c r="AO2904" s="135" t="s">
        <v>42</v>
      </c>
      <c r="AP2904" s="33"/>
      <c r="AQ2904" s="32"/>
      <c r="AR2904" s="32"/>
      <c r="AS2904" s="32"/>
      <c r="AT2904" s="32"/>
    </row>
    <row r="2905" spans="2:46" ht="18.649999999999999" customHeight="1" thickTop="1" thickBot="1">
      <c r="D2905" s="1">
        <v>0</v>
      </c>
      <c r="E2905" s="8">
        <f t="shared" ref="E2905" si="13181">$E$9*$B2902</f>
        <v>4.7036929999999835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13182">D2905*I2902+F2905*I2905-E2905*J2902-G2905*J2905</f>
        <v>0</v>
      </c>
      <c r="O2905" s="9">
        <f t="shared" ref="O2905" si="13183">(D2905*J2902+E2905*I2902+F2905*J2905+G2905*I2905)</f>
        <v>4.7036929999999835</v>
      </c>
      <c r="P2905" s="2">
        <f t="shared" ref="P2905" si="13184">D2905*K2902+F2905*K2905-E2905*L2902-G2905*L2905</f>
        <v>2.9501211878242191</v>
      </c>
      <c r="Q2905" s="8">
        <f t="shared" ref="Q2905" si="13185">(D2905*L2902+E2905*K2902+F2905*L2905+G2905*K2905)</f>
        <v>0</v>
      </c>
      <c r="S2905" s="1">
        <v>0</v>
      </c>
      <c r="T2905" s="8">
        <f t="shared" ref="T2905" si="13186">$T$9*$B2902</f>
        <v>10.037106999999963</v>
      </c>
      <c r="U2905" s="2">
        <v>1</v>
      </c>
      <c r="V2905" s="8">
        <v>0</v>
      </c>
      <c r="X2905" s="1">
        <f t="shared" ref="X2905" si="13187">N2905*S2902+P2905*S2905-O2905*T2902-Q2905*T2905</f>
        <v>0</v>
      </c>
      <c r="Y2905" s="9">
        <f t="shared" ref="Y2905" si="13188">(N2905*T2902+O2905*S2902+P2905*T2905+Q2905*S2905)</f>
        <v>34.314375025158661</v>
      </c>
      <c r="Z2905" s="2">
        <f t="shared" ref="Z2905" si="13189">N2905*U2902+P2905*U2905-O2905*V2902-Q2905*V2905</f>
        <v>2.9501211878242191</v>
      </c>
      <c r="AA2905" s="8">
        <f t="shared" ref="AA2905" si="13190">(N2905*V2902+O2905*U2902+P2905*V2905+Q2905*U2905)</f>
        <v>0</v>
      </c>
      <c r="AB2905" s="22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13191">X2905*AC2902+Z2905*AC2905-Y2905*AD2902-AA2905*AD2905</f>
        <v>0</v>
      </c>
      <c r="AI2905" s="9">
        <f t="shared" ref="AI2905" si="13192">(X2905*AD2902+Y2905*AC2902+Z2905*AD2905+AA2905*AC2905)</f>
        <v>34.314375025158661</v>
      </c>
      <c r="AJ2905" s="2">
        <f t="shared" ref="AJ2905" si="13193">X2905*AE2902+Z2905*AE2905-Y2905*AF2902-AA2905*AF2905</f>
        <v>-227.94194053208574</v>
      </c>
      <c r="AK2905" s="8">
        <f t="shared" ref="AK2905" si="13194">(X2905*AF2902+Y2905*AE2902+Z2905*AF2905+AA2905*AE2905)</f>
        <v>0</v>
      </c>
      <c r="AM2905" s="45">
        <f t="shared" ref="AM2905" si="13195">(180/PI())*ATAN(-1*(($AH$9*AJ2902+AL2902+$AH$9*AJ2905+AL2905)/($AH$9*AI2902+AK2902+$AH$9*AI2905+AK2905)))</f>
        <v>73.24397029284485</v>
      </c>
      <c r="AO2905" s="206">
        <f t="shared" ref="AO2905" si="13196">20*LOG(((($AH$9*AH2902+AJ2902-$AH$9*AH2905-AJ2905)^2+($AH$9*AI2902+AK2902-$AH$9*AI2905-AK2905)^2)/(($AH$9*AH2902+AJ2902+$AH$9*AH2905+AJ2905)^2+($AH$9*AI2902+AK2902+$AH$9*AI2905+AK2905)^2))^0.5)</f>
        <v>-3.1969188976161068E-4</v>
      </c>
      <c r="AP2905" s="33"/>
      <c r="AQ2905" s="32"/>
      <c r="AR2905" s="32"/>
      <c r="AS2905" s="32"/>
      <c r="AT2905" s="32"/>
    </row>
    <row r="2906" spans="2:46" ht="18.649999999999999" customHeight="1">
      <c r="AO2906" s="33"/>
      <c r="AP2906" s="33"/>
    </row>
    <row r="2907" spans="2:46" ht="18.649999999999999" customHeight="1" thickBot="1">
      <c r="D2907" s="22" t="s">
        <v>80</v>
      </c>
      <c r="E2907" s="22"/>
      <c r="F2907" s="22"/>
      <c r="G2907" s="22"/>
      <c r="H2907" s="22"/>
      <c r="I2907" s="22" t="s">
        <v>81</v>
      </c>
      <c r="J2907" s="22"/>
      <c r="K2907" s="22"/>
      <c r="L2907" s="22"/>
      <c r="M2907" s="23"/>
      <c r="N2907" s="23"/>
      <c r="O2907" s="24" t="s">
        <v>82</v>
      </c>
      <c r="P2907" s="23"/>
      <c r="Q2907" s="23"/>
      <c r="R2907" s="23"/>
      <c r="S2907" s="22"/>
      <c r="T2907" s="22" t="s">
        <v>83</v>
      </c>
      <c r="U2907" s="23"/>
      <c r="V2907" s="23"/>
      <c r="W2907" s="23"/>
      <c r="X2907" s="23"/>
      <c r="Y2907" s="24" t="s">
        <v>84</v>
      </c>
      <c r="Z2907" s="23"/>
      <c r="AA2907" s="23"/>
      <c r="AB2907" s="23"/>
      <c r="AC2907" s="24" t="s">
        <v>85</v>
      </c>
      <c r="AD2907" s="22"/>
      <c r="AE2907" s="22"/>
      <c r="AF2907" s="22"/>
      <c r="AG2907" s="22"/>
      <c r="AH2907" s="23"/>
      <c r="AI2907" s="24" t="s">
        <v>86</v>
      </c>
      <c r="AJ2907" s="23"/>
      <c r="AK2907" s="23"/>
      <c r="AL2907" s="22"/>
    </row>
    <row r="2908" spans="2:46" ht="18.649999999999999" customHeight="1" thickBot="1">
      <c r="B2908" s="11"/>
      <c r="D2908" s="217" t="s">
        <v>55</v>
      </c>
      <c r="E2908" s="218"/>
      <c r="F2908" s="219" t="s">
        <v>56</v>
      </c>
      <c r="G2908" s="220"/>
      <c r="H2908" s="204"/>
      <c r="I2908" s="217" t="s">
        <v>87</v>
      </c>
      <c r="J2908" s="218"/>
      <c r="K2908" s="219" t="s">
        <v>88</v>
      </c>
      <c r="L2908" s="220"/>
      <c r="M2908" s="23"/>
      <c r="N2908" s="213" t="s">
        <v>57</v>
      </c>
      <c r="O2908" s="214"/>
      <c r="P2908" s="215" t="s">
        <v>58</v>
      </c>
      <c r="Q2908" s="216"/>
      <c r="R2908" s="23"/>
      <c r="S2908" s="217" t="s">
        <v>59</v>
      </c>
      <c r="T2908" s="218"/>
      <c r="U2908" s="219" t="s">
        <v>60</v>
      </c>
      <c r="V2908" s="220"/>
      <c r="W2908" s="22"/>
      <c r="X2908" s="213" t="s">
        <v>61</v>
      </c>
      <c r="Y2908" s="214"/>
      <c r="Z2908" s="215" t="s">
        <v>62</v>
      </c>
      <c r="AA2908" s="216"/>
      <c r="AB2908" s="22"/>
      <c r="AC2908" s="217" t="s">
        <v>63</v>
      </c>
      <c r="AD2908" s="218"/>
      <c r="AE2908" s="219" t="s">
        <v>89</v>
      </c>
      <c r="AF2908" s="220"/>
      <c r="AG2908" s="22"/>
      <c r="AH2908" s="213" t="s">
        <v>64</v>
      </c>
      <c r="AI2908" s="214"/>
      <c r="AJ2908" s="215" t="s">
        <v>65</v>
      </c>
      <c r="AK2908" s="216"/>
      <c r="AL2908" s="22"/>
      <c r="AM2908" s="25" t="s">
        <v>2</v>
      </c>
      <c r="AO2908" s="132" t="s">
        <v>41</v>
      </c>
      <c r="AQ2908" s="32"/>
      <c r="AR2908" s="32"/>
      <c r="AS2908" s="32"/>
      <c r="AT2908" s="32"/>
    </row>
    <row r="2909" spans="2:46" ht="18.649999999999999" customHeight="1" thickTop="1" thickBot="1">
      <c r="B2909" s="36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9">
        <f t="shared" ref="L2909" si="13197">IF(0=(1-$J$9*$K$9*$B2909^2),10^14,$B2909*$K$9/(1-$J$9*$K$9*$B2909^2))</f>
        <v>-0.41349427238759939</v>
      </c>
      <c r="N2909" s="1">
        <f t="shared" ref="N2909" si="13198">D2909*I2909+F2909*I2912-E2909*J2909-G2909*J2912</f>
        <v>1</v>
      </c>
      <c r="O2909" s="9">
        <f t="shared" ref="O2909" si="13199">(D2909*J2909+E2909*I2909+F2909*J2912+G2909*I2912)</f>
        <v>0</v>
      </c>
      <c r="P2909" s="2">
        <f t="shared" ref="P2909" si="13200">D2909*K2909+F2909*K2912-E2909*L2909-G2909*L2912</f>
        <v>0</v>
      </c>
      <c r="Q2909" s="8">
        <f t="shared" ref="Q2909" si="13201">(D2909*L2909+E2909*K2909+F2909*L2912+G2909*K2912)</f>
        <v>-0.41349427238759939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13202">N2909*S2909+P2909*S2912-O2909*T2909-Q2909*T2912</f>
        <v>5.160286945614577</v>
      </c>
      <c r="Y2909" s="9">
        <f t="shared" ref="Y2909" si="13203">(N2909*T2909+O2909*S2909+P2909*T2912+Q2909*S2912)</f>
        <v>0</v>
      </c>
      <c r="Z2909" s="2">
        <f t="shared" ref="Z2909" si="13204">N2909*U2909+P2909*U2912-O2909*V2909-Q2909*V2912</f>
        <v>0</v>
      </c>
      <c r="AA2909" s="8">
        <f t="shared" ref="AA2909" si="13205">(N2909*V2909+O2909*U2909+P2909*V2912+Q2909*U2912)</f>
        <v>-0.41349427238759939</v>
      </c>
      <c r="AB2909" s="22"/>
      <c r="AC2909" s="1">
        <v>1</v>
      </c>
      <c r="AD2909" s="9">
        <v>0</v>
      </c>
      <c r="AE2909" s="2">
        <v>0</v>
      </c>
      <c r="AF2909" s="9">
        <f t="shared" ref="AF2909" si="13206">$B2909*$AE$9</f>
        <v>6.7449407999999762</v>
      </c>
      <c r="AH2909" s="1">
        <f t="shared" ref="AH2909" si="13207">X2909*AC2909+Z2909*AC2912-Y2909*AD2909-AA2909*AD2912</f>
        <v>5.160286945614577</v>
      </c>
      <c r="AI2909" s="9">
        <f t="shared" ref="AI2909" si="13208">(X2909*AD2909+Y2909*AC2909+Z2909*AD2912+AA2909*AC2912)</f>
        <v>0</v>
      </c>
      <c r="AJ2909" s="2">
        <f t="shared" ref="AJ2909" si="13209">X2909*AE2909+Z2909*AE2912-Y2909*AF2909-AA2909*AF2912</f>
        <v>0</v>
      </c>
      <c r="AK2909" s="8">
        <f t="shared" ref="AK2909" si="13210">(X2909*AF2909+Y2909*AE2909+Z2909*AF2912+AA2909*AE2912)</f>
        <v>34.39233568679542</v>
      </c>
      <c r="AM2909" s="26">
        <f t="shared" ref="AM2909" si="13211">20*LOG((2*$AH$9)/(($AH$9*AH2909+AJ2909+$AH$9*AH2912+AJ2912)^2+($AH$9*AI2909+AK2909+$AH$9*AI2912+AK2912)^2)^0.5)</f>
        <v>-41.370857872625642</v>
      </c>
      <c r="AO2909" s="133">
        <f t="shared" ref="AO2909" si="13212">((AI2909^2+AJ2909^2+AK2909^2+AL2909^2)/(AI2912^2+AJ2912^2+AK2912^2+AL2912^2))^0.5</f>
        <v>0.14850428235391783</v>
      </c>
      <c r="AP2909" s="13"/>
      <c r="AQ2909" s="32"/>
      <c r="AR2909" s="32"/>
      <c r="AS2909" s="32"/>
      <c r="AT2909" s="32"/>
    </row>
    <row r="2910" spans="2:46" ht="18.649999999999999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O2910" s="134"/>
      <c r="AP2910" s="33"/>
      <c r="AQ2910" s="32"/>
      <c r="AR2910" s="32"/>
      <c r="AS2910" s="32"/>
      <c r="AT2910" s="32"/>
    </row>
    <row r="2911" spans="2:46" ht="18.649999999999999" customHeight="1" thickBot="1">
      <c r="D2911" s="209" t="s">
        <v>66</v>
      </c>
      <c r="E2911" s="210"/>
      <c r="F2911" s="211" t="s">
        <v>67</v>
      </c>
      <c r="G2911" s="212"/>
      <c r="H2911" s="204"/>
      <c r="I2911" s="209" t="s">
        <v>68</v>
      </c>
      <c r="J2911" s="210"/>
      <c r="K2911" s="211" t="s">
        <v>69</v>
      </c>
      <c r="L2911" s="212"/>
      <c r="N2911" s="213" t="s">
        <v>70</v>
      </c>
      <c r="O2911" s="214"/>
      <c r="P2911" s="215" t="s">
        <v>71</v>
      </c>
      <c r="Q2911" s="216"/>
      <c r="S2911" s="209" t="s">
        <v>72</v>
      </c>
      <c r="T2911" s="210"/>
      <c r="U2911" s="211" t="s">
        <v>73</v>
      </c>
      <c r="V2911" s="212"/>
      <c r="W2911" s="22"/>
      <c r="X2911" s="213" t="s">
        <v>74</v>
      </c>
      <c r="Y2911" s="214"/>
      <c r="Z2911" s="215" t="s">
        <v>75</v>
      </c>
      <c r="AA2911" s="216"/>
      <c r="AB2911" s="22"/>
      <c r="AC2911" s="209" t="s">
        <v>76</v>
      </c>
      <c r="AD2911" s="210"/>
      <c r="AE2911" s="211" t="s">
        <v>77</v>
      </c>
      <c r="AF2911" s="212"/>
      <c r="AG2911" s="22"/>
      <c r="AH2911" s="213" t="s">
        <v>78</v>
      </c>
      <c r="AI2911" s="214"/>
      <c r="AJ2911" s="215" t="s">
        <v>79</v>
      </c>
      <c r="AK2911" s="216"/>
      <c r="AL2911" s="22"/>
      <c r="AM2911" s="44" t="s">
        <v>6</v>
      </c>
      <c r="AO2911" s="135" t="s">
        <v>42</v>
      </c>
      <c r="AP2911" s="33"/>
      <c r="AQ2911" s="32"/>
      <c r="AR2911" s="32"/>
      <c r="AS2911" s="32"/>
      <c r="AT2911" s="32"/>
    </row>
    <row r="2912" spans="2:46" ht="18.649999999999999" customHeight="1" thickTop="1" thickBot="1">
      <c r="D2912" s="1">
        <v>0</v>
      </c>
      <c r="E2912" s="8">
        <f t="shared" ref="E2912" si="13213">$E$9*$B2909</f>
        <v>4.7150271999999838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13214">D2912*I2909+F2912*I2912-E2912*J2909-G2912*J2912</f>
        <v>0</v>
      </c>
      <c r="O2912" s="9">
        <f t="shared" ref="O2912" si="13215">(D2912*J2909+E2912*I2909+F2912*J2912+G2912*I2912)</f>
        <v>4.7150271999999838</v>
      </c>
      <c r="P2912" s="2">
        <f t="shared" ref="P2912" si="13216">D2912*K2909+F2912*K2912-E2912*L2909-G2912*L2912</f>
        <v>2.9496367413517333</v>
      </c>
      <c r="Q2912" s="8">
        <f t="shared" ref="Q2912" si="13217">(D2912*L2909+E2912*K2909+F2912*L2912+G2912*K2912)</f>
        <v>0</v>
      </c>
      <c r="S2912" s="1">
        <v>0</v>
      </c>
      <c r="T2912" s="8">
        <f t="shared" ref="T2912" si="13218">$T$9*$B2909</f>
        <v>10.061292799999963</v>
      </c>
      <c r="U2912" s="2">
        <v>1</v>
      </c>
      <c r="V2912" s="8">
        <v>0</v>
      </c>
      <c r="X2912" s="1">
        <f t="shared" ref="X2912" si="13219">N2912*S2909+P2912*S2912-O2912*T2909-Q2912*T2912</f>
        <v>0</v>
      </c>
      <c r="Y2912" s="9">
        <f t="shared" ref="Y2912" si="13220">(N2912*T2909+O2912*S2909+P2912*T2912+Q2912*S2912)</f>
        <v>34.39218610837753</v>
      </c>
      <c r="Z2912" s="2">
        <f t="shared" ref="Z2912" si="13221">N2912*U2909+P2912*U2912-O2912*V2909-Q2912*V2912</f>
        <v>2.9496367413517333</v>
      </c>
      <c r="AA2912" s="8">
        <f t="shared" ref="AA2912" si="13222">(N2912*V2909+O2912*U2909+P2912*V2912+Q2912*U2912)</f>
        <v>0</v>
      </c>
      <c r="AB2912" s="22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13223">X2912*AC2909+Z2912*AC2912-Y2912*AD2909-AA2912*AD2912</f>
        <v>0</v>
      </c>
      <c r="AI2912" s="9">
        <f t="shared" ref="AI2912" si="13224">(X2912*AD2909+Y2912*AC2909+Z2912*AD2912+AA2912*AC2912)</f>
        <v>34.39218610837753</v>
      </c>
      <c r="AJ2912" s="2">
        <f t="shared" ref="AJ2912" si="13225">X2912*AE2909+Z2912*AE2912-Y2912*AF2909-AA2912*AF2912</f>
        <v>-229.02362254223627</v>
      </c>
      <c r="AK2912" s="8">
        <f t="shared" ref="AK2912" si="13226">(X2912*AF2909+Y2912*AE2909+Z2912*AF2912+AA2912*AE2912)</f>
        <v>0</v>
      </c>
      <c r="AM2912" s="45">
        <f t="shared" ref="AM2912" si="13227">(180/PI())*ATAN(-1*(($AH$9*AJ2909+AL2909+$AH$9*AJ2912+AL2912)/($AH$9*AI2909+AK2909+$AH$9*AI2912+AK2912)))</f>
        <v>73.282984723190737</v>
      </c>
      <c r="AO2912" s="206">
        <f t="shared" ref="AO2912" si="13228">20*LOG(((($AH$9*AH2909+AJ2909-$AH$9*AH2912-AJ2912)^2+($AH$9*AI2909+AK2909-$AH$9*AI2912-AK2912)^2)/(($AH$9*AH2909+AJ2909+$AH$9*AH2912+AJ2912)^2+($AH$9*AI2909+AK2909+$AH$9*AI2912+AK2912)^2))^0.5)</f>
        <v>-3.1674835008461966E-4</v>
      </c>
      <c r="AP2912" s="33"/>
      <c r="AQ2912" s="32"/>
      <c r="AR2912" s="32"/>
      <c r="AS2912" s="32"/>
      <c r="AT2912" s="32"/>
    </row>
    <row r="2913" spans="2:46" ht="18.649999999999999" customHeight="1">
      <c r="AO2913" s="33"/>
      <c r="AP2913" s="33"/>
    </row>
    <row r="2914" spans="2:46" ht="18.649999999999999" customHeight="1" thickBot="1">
      <c r="D2914" s="22" t="s">
        <v>80</v>
      </c>
      <c r="E2914" s="22"/>
      <c r="F2914" s="22"/>
      <c r="G2914" s="22"/>
      <c r="H2914" s="22"/>
      <c r="I2914" s="22" t="s">
        <v>81</v>
      </c>
      <c r="J2914" s="22"/>
      <c r="K2914" s="22"/>
      <c r="L2914" s="22"/>
      <c r="M2914" s="23"/>
      <c r="N2914" s="23"/>
      <c r="O2914" s="24" t="s">
        <v>82</v>
      </c>
      <c r="P2914" s="23"/>
      <c r="Q2914" s="23"/>
      <c r="R2914" s="23"/>
      <c r="S2914" s="22"/>
      <c r="T2914" s="22" t="s">
        <v>83</v>
      </c>
      <c r="U2914" s="23"/>
      <c r="V2914" s="23"/>
      <c r="W2914" s="23"/>
      <c r="X2914" s="23"/>
      <c r="Y2914" s="24" t="s">
        <v>84</v>
      </c>
      <c r="Z2914" s="23"/>
      <c r="AA2914" s="23"/>
      <c r="AB2914" s="23"/>
      <c r="AC2914" s="24" t="s">
        <v>85</v>
      </c>
      <c r="AD2914" s="22"/>
      <c r="AE2914" s="22"/>
      <c r="AF2914" s="22"/>
      <c r="AG2914" s="22"/>
      <c r="AH2914" s="23"/>
      <c r="AI2914" s="24" t="s">
        <v>86</v>
      </c>
      <c r="AJ2914" s="23"/>
      <c r="AK2914" s="23"/>
      <c r="AL2914" s="22"/>
    </row>
    <row r="2915" spans="2:46" ht="18.649999999999999" customHeight="1" thickBot="1">
      <c r="B2915" s="11"/>
      <c r="D2915" s="217" t="s">
        <v>55</v>
      </c>
      <c r="E2915" s="218"/>
      <c r="F2915" s="219" t="s">
        <v>56</v>
      </c>
      <c r="G2915" s="220"/>
      <c r="H2915" s="204"/>
      <c r="I2915" s="217" t="s">
        <v>87</v>
      </c>
      <c r="J2915" s="218"/>
      <c r="K2915" s="219" t="s">
        <v>88</v>
      </c>
      <c r="L2915" s="220"/>
      <c r="M2915" s="23"/>
      <c r="N2915" s="213" t="s">
        <v>57</v>
      </c>
      <c r="O2915" s="214"/>
      <c r="P2915" s="215" t="s">
        <v>58</v>
      </c>
      <c r="Q2915" s="216"/>
      <c r="R2915" s="23"/>
      <c r="S2915" s="217" t="s">
        <v>59</v>
      </c>
      <c r="T2915" s="218"/>
      <c r="U2915" s="219" t="s">
        <v>60</v>
      </c>
      <c r="V2915" s="220"/>
      <c r="W2915" s="22"/>
      <c r="X2915" s="213" t="s">
        <v>61</v>
      </c>
      <c r="Y2915" s="214"/>
      <c r="Z2915" s="215" t="s">
        <v>62</v>
      </c>
      <c r="AA2915" s="216"/>
      <c r="AB2915" s="22"/>
      <c r="AC2915" s="217" t="s">
        <v>63</v>
      </c>
      <c r="AD2915" s="218"/>
      <c r="AE2915" s="219" t="s">
        <v>89</v>
      </c>
      <c r="AF2915" s="220"/>
      <c r="AG2915" s="22"/>
      <c r="AH2915" s="213" t="s">
        <v>64</v>
      </c>
      <c r="AI2915" s="214"/>
      <c r="AJ2915" s="215" t="s">
        <v>65</v>
      </c>
      <c r="AK2915" s="216"/>
      <c r="AL2915" s="22"/>
      <c r="AM2915" s="25" t="s">
        <v>2</v>
      </c>
      <c r="AO2915" s="132" t="s">
        <v>41</v>
      </c>
      <c r="AQ2915" s="32"/>
      <c r="AR2915" s="32"/>
      <c r="AS2915" s="32"/>
      <c r="AT2915" s="32"/>
    </row>
    <row r="2916" spans="2:46" ht="18.649999999999999" customHeight="1" thickTop="1" thickBot="1">
      <c r="B2916" s="36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9">
        <f t="shared" ref="L2916" si="13229">IF(0=(1-$J$9*$K$9*$B2916^2),10^14,$B2916*$K$9/(1-$J$9*$K$9*$B2916^2))</f>
        <v>-0.41240096746926297</v>
      </c>
      <c r="N2916" s="1">
        <f t="shared" ref="N2916" si="13230">D2916*I2916+F2916*I2919-E2916*J2916-G2916*J2919</f>
        <v>1</v>
      </c>
      <c r="O2916" s="9">
        <f t="shared" ref="O2916" si="13231">(D2916*J2916+E2916*I2916+F2916*J2919+G2916*I2919)</f>
        <v>0</v>
      </c>
      <c r="P2916" s="2">
        <f t="shared" ref="P2916" si="13232">D2916*K2916+F2916*K2919-E2916*L2916-G2916*L2919</f>
        <v>0</v>
      </c>
      <c r="Q2916" s="8">
        <f t="shared" ref="Q2916" si="13233">(D2916*L2916+E2916*K2916+F2916*L2919+G2916*K2919)</f>
        <v>-0.41240096746926297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13234">N2916*S2916+P2916*S2919-O2916*T2916-Q2916*T2919</f>
        <v>5.1592611320305322</v>
      </c>
      <c r="Y2916" s="9">
        <f t="shared" ref="Y2916" si="13235">(N2916*T2916+O2916*S2916+P2916*T2919+Q2916*S2919)</f>
        <v>0</v>
      </c>
      <c r="Z2916" s="2">
        <f t="shared" ref="Z2916" si="13236">N2916*U2916+P2916*U2919-O2916*V2916-Q2916*V2919</f>
        <v>0</v>
      </c>
      <c r="AA2916" s="8">
        <f t="shared" ref="AA2916" si="13237">(N2916*V2916+O2916*U2916+P2916*V2919+Q2916*U2919)</f>
        <v>-0.41240096746926297</v>
      </c>
      <c r="AB2916" s="22"/>
      <c r="AC2916" s="1">
        <v>1</v>
      </c>
      <c r="AD2916" s="9">
        <v>0</v>
      </c>
      <c r="AE2916" s="2">
        <v>0</v>
      </c>
      <c r="AF2916" s="9">
        <f t="shared" ref="AF2916" si="13238">$B2916*$AE$9</f>
        <v>6.7611545999999754</v>
      </c>
      <c r="AH2916" s="1">
        <f t="shared" ref="AH2916" si="13239">X2916*AC2916+Z2916*AC2919-Y2916*AD2916-AA2916*AD2919</f>
        <v>5.1592611320305322</v>
      </c>
      <c r="AI2916" s="9">
        <f t="shared" ref="AI2916" si="13240">(X2916*AD2916+Y2916*AC2916+Z2916*AD2919+AA2916*AC2919)</f>
        <v>0</v>
      </c>
      <c r="AJ2916" s="2">
        <f t="shared" ref="AJ2916" si="13241">X2916*AE2916+Z2916*AE2919-Y2916*AF2916-AA2916*AF2919</f>
        <v>0</v>
      </c>
      <c r="AK2916" s="8">
        <f t="shared" ref="AK2916" si="13242">(X2916*AF2916+Y2916*AE2916+Z2916*AF2919+AA2916*AE2919)</f>
        <v>34.47016116796005</v>
      </c>
      <c r="AM2916" s="26">
        <f t="shared" ref="AM2916" si="13243">20*LOG((2*$AH$9)/(($AH$9*AH2916+AJ2916+$AH$9*AH2919+AJ2919)^2+($AH$9*AI2916+AK2916+$AH$9*AI2919+AK2919)^2)^0.5)</f>
        <v>-41.410940876198595</v>
      </c>
      <c r="AO2916" s="133">
        <f t="shared" ref="AO2916" si="13244">((AI2916^2+AJ2916^2+AK2916^2+AL2916^2)/(AI2919^2+AJ2919^2+AK2919^2+AL2919^2))^0.5</f>
        <v>0.14814700200424233</v>
      </c>
      <c r="AP2916" s="13"/>
      <c r="AQ2916" s="32"/>
      <c r="AR2916" s="32"/>
      <c r="AS2916" s="32"/>
      <c r="AT2916" s="32"/>
    </row>
    <row r="2917" spans="2:46" ht="18.649999999999999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O2917" s="134"/>
      <c r="AP2917" s="33"/>
      <c r="AQ2917" s="32"/>
      <c r="AR2917" s="32"/>
      <c r="AS2917" s="32"/>
      <c r="AT2917" s="32"/>
    </row>
    <row r="2918" spans="2:46" ht="18.649999999999999" customHeight="1" thickBot="1">
      <c r="D2918" s="209" t="s">
        <v>66</v>
      </c>
      <c r="E2918" s="210"/>
      <c r="F2918" s="211" t="s">
        <v>67</v>
      </c>
      <c r="G2918" s="212"/>
      <c r="H2918" s="204"/>
      <c r="I2918" s="209" t="s">
        <v>68</v>
      </c>
      <c r="J2918" s="210"/>
      <c r="K2918" s="211" t="s">
        <v>69</v>
      </c>
      <c r="L2918" s="212"/>
      <c r="N2918" s="213" t="s">
        <v>70</v>
      </c>
      <c r="O2918" s="214"/>
      <c r="P2918" s="215" t="s">
        <v>71</v>
      </c>
      <c r="Q2918" s="216"/>
      <c r="S2918" s="209" t="s">
        <v>72</v>
      </c>
      <c r="T2918" s="210"/>
      <c r="U2918" s="211" t="s">
        <v>73</v>
      </c>
      <c r="V2918" s="212"/>
      <c r="W2918" s="22"/>
      <c r="X2918" s="213" t="s">
        <v>74</v>
      </c>
      <c r="Y2918" s="214"/>
      <c r="Z2918" s="215" t="s">
        <v>75</v>
      </c>
      <c r="AA2918" s="216"/>
      <c r="AB2918" s="22"/>
      <c r="AC2918" s="209" t="s">
        <v>76</v>
      </c>
      <c r="AD2918" s="210"/>
      <c r="AE2918" s="211" t="s">
        <v>77</v>
      </c>
      <c r="AF2918" s="212"/>
      <c r="AG2918" s="22"/>
      <c r="AH2918" s="213" t="s">
        <v>78</v>
      </c>
      <c r="AI2918" s="214"/>
      <c r="AJ2918" s="215" t="s">
        <v>79</v>
      </c>
      <c r="AK2918" s="216"/>
      <c r="AL2918" s="22"/>
      <c r="AM2918" s="44" t="s">
        <v>6</v>
      </c>
      <c r="AO2918" s="135" t="s">
        <v>42</v>
      </c>
      <c r="AP2918" s="33"/>
      <c r="AQ2918" s="32"/>
      <c r="AR2918" s="32"/>
      <c r="AS2918" s="32"/>
      <c r="AT2918" s="32"/>
    </row>
    <row r="2919" spans="2:46" ht="18.649999999999999" customHeight="1" thickTop="1" thickBot="1">
      <c r="D2919" s="1">
        <v>0</v>
      </c>
      <c r="E2919" s="8">
        <f t="shared" ref="E2919" si="13245">$E$9*$B2916</f>
        <v>4.7263613999999832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13246">D2919*I2916+F2919*I2919-E2919*J2916-G2919*J2919</f>
        <v>0</v>
      </c>
      <c r="O2919" s="9">
        <f t="shared" ref="O2919" si="13247">(D2919*J2916+E2919*I2916+F2919*J2919+G2919*I2919)</f>
        <v>4.7263613999999832</v>
      </c>
      <c r="P2919" s="2">
        <f t="shared" ref="P2919" si="13248">D2919*K2916+F2919*K2919-E2919*L2916-G2919*L2919</f>
        <v>2.9491560139693735</v>
      </c>
      <c r="Q2919" s="8">
        <f t="shared" ref="Q2919" si="13249">(D2919*L2916+E2919*K2916+F2919*L2919+G2919*K2919)</f>
        <v>0</v>
      </c>
      <c r="S2919" s="1">
        <v>0</v>
      </c>
      <c r="T2919" s="8">
        <f t="shared" ref="T2919" si="13250">$T$9*$B2916</f>
        <v>10.085478599999963</v>
      </c>
      <c r="U2919" s="2">
        <v>1</v>
      </c>
      <c r="V2919" s="8">
        <v>0</v>
      </c>
      <c r="X2919" s="1">
        <f t="shared" ref="X2919" si="13251">N2919*S2916+P2919*S2919-O2919*T2916-Q2919*T2919</f>
        <v>0</v>
      </c>
      <c r="Y2919" s="9">
        <f t="shared" ref="Y2919" si="13252">(N2919*T2916+O2919*S2916+P2919*T2919+Q2919*S2919)</f>
        <v>34.470011266949292</v>
      </c>
      <c r="Z2919" s="2">
        <f t="shared" ref="Z2919" si="13253">N2919*U2916+P2919*U2919-O2919*V2916-Q2919*V2919</f>
        <v>2.9491560139693735</v>
      </c>
      <c r="AA2919" s="8">
        <f t="shared" ref="AA2919" si="13254">(N2919*V2916+O2919*U2916+P2919*V2919+Q2919*U2919)</f>
        <v>0</v>
      </c>
      <c r="AB2919" s="22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13255">X2919*AC2916+Z2919*AC2919-Y2919*AD2916-AA2919*AD2919</f>
        <v>0</v>
      </c>
      <c r="AI2919" s="9">
        <f t="shared" ref="AI2919" si="13256">(X2919*AD2916+Y2919*AC2916+Z2919*AD2919+AA2919*AC2919)</f>
        <v>34.470011266949292</v>
      </c>
      <c r="AJ2919" s="2">
        <f t="shared" ref="AJ2919" si="13257">X2919*AE2916+Z2919*AE2919-Y2919*AF2916-AA2919*AF2919</f>
        <v>-230.1079192256158</v>
      </c>
      <c r="AK2919" s="8">
        <f t="shared" ref="AK2919" si="13258">(X2919*AF2916+Y2919*AE2916+Z2919*AF2919+AA2919*AE2919)</f>
        <v>0</v>
      </c>
      <c r="AM2919" s="45">
        <f t="shared" ref="AM2919" si="13259">(180/PI())*ATAN(-1*(($AH$9*AJ2916+AL2916+$AH$9*AJ2919+AL2919)/($AH$9*AI2916+AK2916+$AH$9*AI2919+AK2919)))</f>
        <v>73.321820649769109</v>
      </c>
      <c r="AO2919" s="206">
        <f t="shared" ref="AO2919" si="13260">20*LOG(((($AH$9*AH2916+AJ2916-$AH$9*AH2919-AJ2919)^2+($AH$9*AI2916+AK2916-$AH$9*AI2919-AK2919)^2)/(($AH$9*AH2916+AJ2916+$AH$9*AH2919+AJ2919)^2+($AH$9*AI2916+AK2916+$AH$9*AI2919+AK2919)^2))^0.5)</f>
        <v>-3.1383828038695333E-4</v>
      </c>
      <c r="AP2919" s="33"/>
      <c r="AQ2919" s="32"/>
      <c r="AR2919" s="32"/>
      <c r="AS2919" s="32"/>
      <c r="AT2919" s="32"/>
    </row>
    <row r="2920" spans="2:46" ht="18.649999999999999" customHeight="1">
      <c r="AO2920" s="33"/>
      <c r="AP2920" s="33"/>
    </row>
    <row r="2921" spans="2:46" ht="18.649999999999999" customHeight="1" thickBot="1">
      <c r="D2921" s="22" t="s">
        <v>80</v>
      </c>
      <c r="E2921" s="22"/>
      <c r="F2921" s="22"/>
      <c r="G2921" s="22"/>
      <c r="H2921" s="22"/>
      <c r="I2921" s="22" t="s">
        <v>81</v>
      </c>
      <c r="J2921" s="22"/>
      <c r="K2921" s="22"/>
      <c r="L2921" s="22"/>
      <c r="M2921" s="23"/>
      <c r="N2921" s="23"/>
      <c r="O2921" s="24" t="s">
        <v>82</v>
      </c>
      <c r="P2921" s="23"/>
      <c r="Q2921" s="23"/>
      <c r="R2921" s="23"/>
      <c r="S2921" s="22"/>
      <c r="T2921" s="22" t="s">
        <v>83</v>
      </c>
      <c r="U2921" s="23"/>
      <c r="V2921" s="23"/>
      <c r="W2921" s="23"/>
      <c r="X2921" s="23"/>
      <c r="Y2921" s="24" t="s">
        <v>84</v>
      </c>
      <c r="Z2921" s="23"/>
      <c r="AA2921" s="23"/>
      <c r="AB2921" s="23"/>
      <c r="AC2921" s="24" t="s">
        <v>85</v>
      </c>
      <c r="AD2921" s="22"/>
      <c r="AE2921" s="22"/>
      <c r="AF2921" s="22"/>
      <c r="AG2921" s="22"/>
      <c r="AH2921" s="23"/>
      <c r="AI2921" s="24" t="s">
        <v>86</v>
      </c>
      <c r="AJ2921" s="23"/>
      <c r="AK2921" s="23"/>
      <c r="AL2921" s="22"/>
    </row>
    <row r="2922" spans="2:46" ht="18.649999999999999" customHeight="1" thickBot="1">
      <c r="B2922" s="11"/>
      <c r="D2922" s="217" t="s">
        <v>55</v>
      </c>
      <c r="E2922" s="218"/>
      <c r="F2922" s="219" t="s">
        <v>56</v>
      </c>
      <c r="G2922" s="220"/>
      <c r="H2922" s="204"/>
      <c r="I2922" s="217" t="s">
        <v>87</v>
      </c>
      <c r="J2922" s="218"/>
      <c r="K2922" s="219" t="s">
        <v>88</v>
      </c>
      <c r="L2922" s="220"/>
      <c r="M2922" s="23"/>
      <c r="N2922" s="213" t="s">
        <v>57</v>
      </c>
      <c r="O2922" s="214"/>
      <c r="P2922" s="215" t="s">
        <v>58</v>
      </c>
      <c r="Q2922" s="216"/>
      <c r="R2922" s="23"/>
      <c r="S2922" s="217" t="s">
        <v>59</v>
      </c>
      <c r="T2922" s="218"/>
      <c r="U2922" s="219" t="s">
        <v>60</v>
      </c>
      <c r="V2922" s="220"/>
      <c r="W2922" s="22"/>
      <c r="X2922" s="213" t="s">
        <v>61</v>
      </c>
      <c r="Y2922" s="214"/>
      <c r="Z2922" s="215" t="s">
        <v>62</v>
      </c>
      <c r="AA2922" s="216"/>
      <c r="AB2922" s="22"/>
      <c r="AC2922" s="217" t="s">
        <v>63</v>
      </c>
      <c r="AD2922" s="218"/>
      <c r="AE2922" s="219" t="s">
        <v>89</v>
      </c>
      <c r="AF2922" s="220"/>
      <c r="AG2922" s="22"/>
      <c r="AH2922" s="213" t="s">
        <v>64</v>
      </c>
      <c r="AI2922" s="214"/>
      <c r="AJ2922" s="215" t="s">
        <v>65</v>
      </c>
      <c r="AK2922" s="216"/>
      <c r="AL2922" s="22"/>
      <c r="AM2922" s="25" t="s">
        <v>2</v>
      </c>
      <c r="AO2922" s="132" t="s">
        <v>41</v>
      </c>
      <c r="AQ2922" s="32"/>
      <c r="AR2922" s="32"/>
      <c r="AS2922" s="32"/>
      <c r="AT2922" s="32"/>
    </row>
    <row r="2923" spans="2:46" ht="18.649999999999999" customHeight="1" thickTop="1" thickBot="1">
      <c r="B2923" s="36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9">
        <f t="shared" ref="L2923" si="13261">IF(0=(1-$J$9*$K$9*$B2923^2),10^14,$B2923*$K$9/(1-$J$9*$K$9*$B2923^2))</f>
        <v>-0.41131367053700663</v>
      </c>
      <c r="N2923" s="1">
        <f t="shared" ref="N2923" si="13262">D2923*I2923+F2923*I2926-E2923*J2923-G2923*J2926</f>
        <v>1</v>
      </c>
      <c r="O2923" s="9">
        <f t="shared" ref="O2923" si="13263">(D2923*J2923+E2923*I2923+F2923*J2926+G2923*I2926)</f>
        <v>0</v>
      </c>
      <c r="P2923" s="2">
        <f t="shared" ref="P2923" si="13264">D2923*K2923+F2923*K2926-E2923*L2923-G2923*L2926</f>
        <v>0</v>
      </c>
      <c r="Q2923" s="8">
        <f t="shared" ref="Q2923" si="13265">(D2923*L2923+E2923*K2923+F2923*L2926+G2923*K2926)</f>
        <v>-0.41131367053700663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13266">N2923*S2923+P2923*S2926-O2923*T2923-Q2923*T2926</f>
        <v>5.1582431722612894</v>
      </c>
      <c r="Y2923" s="9">
        <f t="shared" ref="Y2923" si="13267">(N2923*T2923+O2923*S2923+P2923*T2926+Q2923*S2926)</f>
        <v>0</v>
      </c>
      <c r="Z2923" s="2">
        <f t="shared" ref="Z2923" si="13268">N2923*U2923+P2923*U2926-O2923*V2923-Q2923*V2926</f>
        <v>0</v>
      </c>
      <c r="AA2923" s="8">
        <f t="shared" ref="AA2923" si="13269">(N2923*V2923+O2923*U2923+P2923*V2926+Q2923*U2926)</f>
        <v>-0.41131367053700663</v>
      </c>
      <c r="AB2923" s="22"/>
      <c r="AC2923" s="1">
        <v>1</v>
      </c>
      <c r="AD2923" s="9">
        <v>0</v>
      </c>
      <c r="AE2923" s="2">
        <v>0</v>
      </c>
      <c r="AF2923" s="9">
        <f t="shared" ref="AF2923" si="13270">$B2923*$AE$9</f>
        <v>6.7773683999999754</v>
      </c>
      <c r="AH2923" s="1">
        <f t="shared" ref="AH2923" si="13271">X2923*AC2923+Z2923*AC2926-Y2923*AD2923-AA2923*AD2926</f>
        <v>5.1582431722612894</v>
      </c>
      <c r="AI2923" s="9">
        <f t="shared" ref="AI2923" si="13272">(X2923*AD2923+Y2923*AC2923+Z2923*AD2926+AA2923*AC2926)</f>
        <v>0</v>
      </c>
      <c r="AJ2923" s="2">
        <f t="shared" ref="AJ2923" si="13273">X2923*AE2923+Z2923*AE2926-Y2923*AF2923-AA2923*AF2926</f>
        <v>0</v>
      </c>
      <c r="AK2923" s="8">
        <f t="shared" ref="AK2923" si="13274">(X2923*AF2923+Y2923*AE2923+Z2923*AF2926+AA2923*AE2926)</f>
        <v>34.548000604662285</v>
      </c>
      <c r="AM2923" s="26">
        <f t="shared" ref="AM2923" si="13275">20*LOG((2*$AH$9)/(($AH$9*AH2923+AJ2923+$AH$9*AH2926+AJ2926)^2+($AH$9*AI2923+AK2923+$AH$9*AI2926+AK2926)^2)^0.5)</f>
        <v>-41.450936137535479</v>
      </c>
      <c r="AO2923" s="133">
        <f t="shared" ref="AO2923" si="13276">((AI2923^2+AJ2923^2+AK2923^2+AL2923^2)/(AI2926^2+AJ2926^2+AK2926^2+AL2926^2))^0.5</f>
        <v>0.14779143926977756</v>
      </c>
      <c r="AP2923" s="13"/>
      <c r="AQ2923" s="32"/>
      <c r="AR2923" s="32"/>
      <c r="AS2923" s="32"/>
      <c r="AT2923" s="32"/>
    </row>
    <row r="2924" spans="2:46" ht="18.649999999999999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O2924" s="134"/>
      <c r="AP2924" s="33"/>
      <c r="AQ2924" s="32"/>
      <c r="AR2924" s="32"/>
      <c r="AS2924" s="32"/>
      <c r="AT2924" s="32"/>
    </row>
    <row r="2925" spans="2:46" ht="18.649999999999999" customHeight="1" thickBot="1">
      <c r="D2925" s="209" t="s">
        <v>66</v>
      </c>
      <c r="E2925" s="210"/>
      <c r="F2925" s="211" t="s">
        <v>67</v>
      </c>
      <c r="G2925" s="212"/>
      <c r="H2925" s="204"/>
      <c r="I2925" s="209" t="s">
        <v>68</v>
      </c>
      <c r="J2925" s="210"/>
      <c r="K2925" s="211" t="s">
        <v>69</v>
      </c>
      <c r="L2925" s="212"/>
      <c r="N2925" s="213" t="s">
        <v>70</v>
      </c>
      <c r="O2925" s="214"/>
      <c r="P2925" s="215" t="s">
        <v>71</v>
      </c>
      <c r="Q2925" s="216"/>
      <c r="S2925" s="209" t="s">
        <v>72</v>
      </c>
      <c r="T2925" s="210"/>
      <c r="U2925" s="211" t="s">
        <v>73</v>
      </c>
      <c r="V2925" s="212"/>
      <c r="W2925" s="22"/>
      <c r="X2925" s="213" t="s">
        <v>74</v>
      </c>
      <c r="Y2925" s="214"/>
      <c r="Z2925" s="215" t="s">
        <v>75</v>
      </c>
      <c r="AA2925" s="216"/>
      <c r="AB2925" s="22"/>
      <c r="AC2925" s="209" t="s">
        <v>76</v>
      </c>
      <c r="AD2925" s="210"/>
      <c r="AE2925" s="211" t="s">
        <v>77</v>
      </c>
      <c r="AF2925" s="212"/>
      <c r="AG2925" s="22"/>
      <c r="AH2925" s="213" t="s">
        <v>78</v>
      </c>
      <c r="AI2925" s="214"/>
      <c r="AJ2925" s="215" t="s">
        <v>79</v>
      </c>
      <c r="AK2925" s="216"/>
      <c r="AL2925" s="22"/>
      <c r="AM2925" s="44" t="s">
        <v>6</v>
      </c>
      <c r="AO2925" s="135" t="s">
        <v>42</v>
      </c>
      <c r="AP2925" s="33"/>
      <c r="AQ2925" s="32"/>
      <c r="AR2925" s="32"/>
      <c r="AS2925" s="32"/>
      <c r="AT2925" s="32"/>
    </row>
    <row r="2926" spans="2:46" ht="18.649999999999999" customHeight="1" thickTop="1" thickBot="1">
      <c r="D2926" s="1">
        <v>0</v>
      </c>
      <c r="E2926" s="8">
        <f t="shared" ref="E2926" si="13277">$E$9*$B2923</f>
        <v>4.7376955999999826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13278">D2926*I2923+F2926*I2926-E2926*J2923-G2926*J2926</f>
        <v>0</v>
      </c>
      <c r="O2926" s="9">
        <f t="shared" ref="O2926" si="13279">(D2926*J2923+E2926*I2923+F2926*J2926+G2926*I2926)</f>
        <v>4.7376955999999826</v>
      </c>
      <c r="P2926" s="2">
        <f t="shared" ref="P2926" si="13280">D2926*K2923+F2926*K2926-E2926*L2923-G2926*L2926</f>
        <v>2.9486789671230187</v>
      </c>
      <c r="Q2926" s="8">
        <f t="shared" ref="Q2926" si="13281">(D2926*L2923+E2926*K2923+F2926*L2926+G2926*K2926)</f>
        <v>0</v>
      </c>
      <c r="S2926" s="1">
        <v>0</v>
      </c>
      <c r="T2926" s="8">
        <f t="shared" ref="T2926" si="13282">$T$9*$B2923</f>
        <v>10.109664399999962</v>
      </c>
      <c r="U2926" s="2">
        <v>1</v>
      </c>
      <c r="V2926" s="8">
        <v>0</v>
      </c>
      <c r="X2926" s="1">
        <f t="shared" ref="X2926" si="13283">N2926*S2923+P2926*S2926-O2926*T2923-Q2926*T2926</f>
        <v>0</v>
      </c>
      <c r="Y2926" s="9">
        <f t="shared" ref="Y2926" si="13284">(N2926*T2923+O2926*S2923+P2926*T2926+Q2926*S2926)</f>
        <v>34.547850380952227</v>
      </c>
      <c r="Z2926" s="2">
        <f t="shared" ref="Z2926" si="13285">N2926*U2923+P2926*U2926-O2926*V2923-Q2926*V2926</f>
        <v>2.9486789671230187</v>
      </c>
      <c r="AA2926" s="8">
        <f t="shared" ref="AA2926" si="13286">(N2926*V2923+O2926*U2923+P2926*V2926+Q2926*U2926)</f>
        <v>0</v>
      </c>
      <c r="AB2926" s="22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13287">X2926*AC2923+Z2926*AC2926-Y2926*AD2923-AA2926*AD2926</f>
        <v>0</v>
      </c>
      <c r="AI2926" s="9">
        <f t="shared" ref="AI2926" si="13288">(X2926*AD2923+Y2926*AC2923+Z2926*AD2926+AA2926*AC2926)</f>
        <v>34.547850380952227</v>
      </c>
      <c r="AJ2926" s="2">
        <f t="shared" ref="AJ2926" si="13289">X2926*AE2923+Z2926*AE2926-Y2926*AF2923-AA2926*AF2926</f>
        <v>-231.19483049266972</v>
      </c>
      <c r="AK2926" s="8">
        <f t="shared" ref="AK2926" si="13290">(X2926*AF2923+Y2926*AE2923+Z2926*AF2926+AA2926*AE2926)</f>
        <v>0</v>
      </c>
      <c r="AM2926" s="45">
        <f t="shared" ref="AM2926" si="13291">(180/PI())*ATAN(-1*(($AH$9*AJ2923+AL2923+$AH$9*AJ2926+AL2926)/($AH$9*AI2923+AK2923+$AH$9*AI2926+AK2926)))</f>
        <v>73.360479276628936</v>
      </c>
      <c r="AO2926" s="206">
        <f t="shared" ref="AO2926" si="13292">20*LOG(((($AH$9*AH2923+AJ2923-$AH$9*AH2926-AJ2926)^2+($AH$9*AI2923+AK2923-$AH$9*AI2926-AK2926)^2)/(($AH$9*AH2923+AJ2923+$AH$9*AH2926+AJ2926)^2+($AH$9*AI2923+AK2923+$AH$9*AI2926+AK2926)^2))^0.5)</f>
        <v>-3.1096123003393787E-4</v>
      </c>
      <c r="AP2926" s="33"/>
      <c r="AQ2926" s="32"/>
      <c r="AR2926" s="32"/>
      <c r="AS2926" s="32"/>
      <c r="AT2926" s="32"/>
    </row>
    <row r="2927" spans="2:46" ht="18.649999999999999" customHeight="1">
      <c r="AO2927" s="33"/>
      <c r="AP2927" s="33"/>
    </row>
    <row r="2928" spans="2:46" ht="18.649999999999999" customHeight="1" thickBot="1">
      <c r="D2928" s="22" t="s">
        <v>80</v>
      </c>
      <c r="E2928" s="22"/>
      <c r="F2928" s="22"/>
      <c r="G2928" s="22"/>
      <c r="H2928" s="22"/>
      <c r="I2928" s="22" t="s">
        <v>81</v>
      </c>
      <c r="J2928" s="22"/>
      <c r="K2928" s="22"/>
      <c r="L2928" s="22"/>
      <c r="M2928" s="23"/>
      <c r="N2928" s="23"/>
      <c r="O2928" s="24" t="s">
        <v>82</v>
      </c>
      <c r="P2928" s="23"/>
      <c r="Q2928" s="23"/>
      <c r="R2928" s="23"/>
      <c r="S2928" s="22"/>
      <c r="T2928" s="22" t="s">
        <v>83</v>
      </c>
      <c r="U2928" s="23"/>
      <c r="V2928" s="23"/>
      <c r="W2928" s="23"/>
      <c r="X2928" s="23"/>
      <c r="Y2928" s="24" t="s">
        <v>84</v>
      </c>
      <c r="Z2928" s="23"/>
      <c r="AA2928" s="23"/>
      <c r="AB2928" s="23"/>
      <c r="AC2928" s="24" t="s">
        <v>85</v>
      </c>
      <c r="AD2928" s="22"/>
      <c r="AE2928" s="22"/>
      <c r="AF2928" s="22"/>
      <c r="AG2928" s="22"/>
      <c r="AH2928" s="23"/>
      <c r="AI2928" s="24" t="s">
        <v>86</v>
      </c>
      <c r="AJ2928" s="23"/>
      <c r="AK2928" s="23"/>
      <c r="AL2928" s="22"/>
    </row>
    <row r="2929" spans="2:46" ht="18.649999999999999" customHeight="1" thickBot="1">
      <c r="B2929" s="11"/>
      <c r="D2929" s="217" t="s">
        <v>55</v>
      </c>
      <c r="E2929" s="218"/>
      <c r="F2929" s="219" t="s">
        <v>56</v>
      </c>
      <c r="G2929" s="220"/>
      <c r="H2929" s="204"/>
      <c r="I2929" s="217" t="s">
        <v>87</v>
      </c>
      <c r="J2929" s="218"/>
      <c r="K2929" s="219" t="s">
        <v>88</v>
      </c>
      <c r="L2929" s="220"/>
      <c r="M2929" s="23"/>
      <c r="N2929" s="213" t="s">
        <v>57</v>
      </c>
      <c r="O2929" s="214"/>
      <c r="P2929" s="215" t="s">
        <v>58</v>
      </c>
      <c r="Q2929" s="216"/>
      <c r="R2929" s="23"/>
      <c r="S2929" s="217" t="s">
        <v>59</v>
      </c>
      <c r="T2929" s="218"/>
      <c r="U2929" s="219" t="s">
        <v>60</v>
      </c>
      <c r="V2929" s="220"/>
      <c r="W2929" s="22"/>
      <c r="X2929" s="213" t="s">
        <v>61</v>
      </c>
      <c r="Y2929" s="214"/>
      <c r="Z2929" s="215" t="s">
        <v>62</v>
      </c>
      <c r="AA2929" s="216"/>
      <c r="AB2929" s="22"/>
      <c r="AC2929" s="217" t="s">
        <v>63</v>
      </c>
      <c r="AD2929" s="218"/>
      <c r="AE2929" s="219" t="s">
        <v>89</v>
      </c>
      <c r="AF2929" s="220"/>
      <c r="AG2929" s="22"/>
      <c r="AH2929" s="213" t="s">
        <v>64</v>
      </c>
      <c r="AI2929" s="214"/>
      <c r="AJ2929" s="215" t="s">
        <v>65</v>
      </c>
      <c r="AK2929" s="216"/>
      <c r="AL2929" s="22"/>
      <c r="AM2929" s="25" t="s">
        <v>2</v>
      </c>
      <c r="AO2929" s="132" t="s">
        <v>41</v>
      </c>
      <c r="AQ2929" s="32"/>
      <c r="AR2929" s="32"/>
      <c r="AS2929" s="32"/>
      <c r="AT2929" s="32"/>
    </row>
    <row r="2930" spans="2:46" ht="18.649999999999999" customHeight="1" thickTop="1" thickBot="1">
      <c r="B2930" s="36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9">
        <f t="shared" ref="L2930" si="13293">IF(0=(1-$J$9*$K$9*$B2930^2),10^14,$B2930*$K$9/(1-$J$9*$K$9*$B2930^2))</f>
        <v>-0.41023233056233488</v>
      </c>
      <c r="N2930" s="1">
        <f t="shared" ref="N2930" si="13294">D2930*I2930+F2930*I2933-E2930*J2930-G2930*J2933</f>
        <v>1</v>
      </c>
      <c r="O2930" s="9">
        <f t="shared" ref="O2930" si="13295">(D2930*J2930+E2930*I2930+F2930*J2933+G2930*I2933)</f>
        <v>0</v>
      </c>
      <c r="P2930" s="2">
        <f t="shared" ref="P2930" si="13296">D2930*K2930+F2930*K2933-E2930*L2930-G2930*L2933</f>
        <v>0</v>
      </c>
      <c r="Q2930" s="8">
        <f t="shared" ref="Q2930" si="13297">(D2930*L2930+E2930*K2930+F2930*L2933+G2930*K2933)</f>
        <v>-0.41023233056233488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13298">N2930*S2930+P2930*S2933-O2930*T2930-Q2930*T2933</f>
        <v>5.1572329851155683</v>
      </c>
      <c r="Y2930" s="9">
        <f t="shared" ref="Y2930" si="13299">(N2930*T2930+O2930*S2930+P2930*T2933+Q2930*S2933)</f>
        <v>0</v>
      </c>
      <c r="Z2930" s="2">
        <f t="shared" ref="Z2930" si="13300">N2930*U2930+P2930*U2933-O2930*V2930-Q2930*V2933</f>
        <v>0</v>
      </c>
      <c r="AA2930" s="8">
        <f t="shared" ref="AA2930" si="13301">(N2930*V2930+O2930*U2930+P2930*V2933+Q2930*U2933)</f>
        <v>-0.41023233056233488</v>
      </c>
      <c r="AB2930" s="22"/>
      <c r="AC2930" s="1">
        <v>1</v>
      </c>
      <c r="AD2930" s="9">
        <v>0</v>
      </c>
      <c r="AE2930" s="2">
        <v>0</v>
      </c>
      <c r="AF2930" s="9">
        <f t="shared" ref="AF2930" si="13302">$B2930*$AE$9</f>
        <v>6.7935821999999764</v>
      </c>
      <c r="AH2930" s="1">
        <f t="shared" ref="AH2930" si="13303">X2930*AC2930+Z2930*AC2933-Y2930*AD2930-AA2930*AD2933</f>
        <v>5.1572329851155683</v>
      </c>
      <c r="AI2930" s="9">
        <f t="shared" ref="AI2930" si="13304">(X2930*AD2930+Y2930*AC2930+Z2930*AD2933+AA2930*AC2933)</f>
        <v>0</v>
      </c>
      <c r="AJ2930" s="2">
        <f t="shared" ref="AJ2930" si="13305">X2930*AE2930+Z2930*AE2933-Y2930*AF2930-AA2930*AF2933</f>
        <v>0</v>
      </c>
      <c r="AK2930" s="8">
        <f t="shared" ref="AK2930" si="13306">(X2930*AF2930+Y2930*AE2930+Z2930*AF2933+AA2930*AE2933)</f>
        <v>34.62585387837153</v>
      </c>
      <c r="AM2930" s="26">
        <f t="shared" ref="AM2930" si="13307">20*LOG((2*$AH$9)/(($AH$9*AH2930+AJ2930+$AH$9*AH2933+AJ2933)^2+($AH$9*AI2930+AK2930+$AH$9*AI2933+AK2933)^2)^0.5)</f>
        <v>-41.490844011904116</v>
      </c>
      <c r="AO2930" s="133">
        <f t="shared" ref="AO2930" si="13308">((AI2930^2+AJ2930^2+AK2930^2+AL2930^2)/(AI2933^2+AJ2933^2+AK2933^2+AL2933^2))^0.5</f>
        <v>0.1474375817765084</v>
      </c>
      <c r="AP2930" s="13"/>
      <c r="AQ2930" s="32"/>
      <c r="AR2930" s="32"/>
      <c r="AS2930" s="32"/>
      <c r="AT2930" s="32"/>
    </row>
    <row r="2931" spans="2:46" ht="18.649999999999999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O2931" s="134"/>
      <c r="AP2931" s="33"/>
      <c r="AQ2931" s="32"/>
      <c r="AR2931" s="32"/>
      <c r="AS2931" s="32"/>
      <c r="AT2931" s="32"/>
    </row>
    <row r="2932" spans="2:46" ht="18.649999999999999" customHeight="1" thickBot="1">
      <c r="D2932" s="209" t="s">
        <v>66</v>
      </c>
      <c r="E2932" s="210"/>
      <c r="F2932" s="211" t="s">
        <v>67</v>
      </c>
      <c r="G2932" s="212"/>
      <c r="H2932" s="204"/>
      <c r="I2932" s="209" t="s">
        <v>68</v>
      </c>
      <c r="J2932" s="210"/>
      <c r="K2932" s="211" t="s">
        <v>69</v>
      </c>
      <c r="L2932" s="212"/>
      <c r="N2932" s="213" t="s">
        <v>70</v>
      </c>
      <c r="O2932" s="214"/>
      <c r="P2932" s="215" t="s">
        <v>71</v>
      </c>
      <c r="Q2932" s="216"/>
      <c r="S2932" s="209" t="s">
        <v>72</v>
      </c>
      <c r="T2932" s="210"/>
      <c r="U2932" s="211" t="s">
        <v>73</v>
      </c>
      <c r="V2932" s="212"/>
      <c r="W2932" s="22"/>
      <c r="X2932" s="213" t="s">
        <v>74</v>
      </c>
      <c r="Y2932" s="214"/>
      <c r="Z2932" s="215" t="s">
        <v>75</v>
      </c>
      <c r="AA2932" s="216"/>
      <c r="AB2932" s="22"/>
      <c r="AC2932" s="209" t="s">
        <v>76</v>
      </c>
      <c r="AD2932" s="210"/>
      <c r="AE2932" s="211" t="s">
        <v>77</v>
      </c>
      <c r="AF2932" s="212"/>
      <c r="AG2932" s="22"/>
      <c r="AH2932" s="213" t="s">
        <v>78</v>
      </c>
      <c r="AI2932" s="214"/>
      <c r="AJ2932" s="215" t="s">
        <v>79</v>
      </c>
      <c r="AK2932" s="216"/>
      <c r="AL2932" s="22"/>
      <c r="AM2932" s="44" t="s">
        <v>6</v>
      </c>
      <c r="AO2932" s="135" t="s">
        <v>42</v>
      </c>
      <c r="AP2932" s="33"/>
      <c r="AQ2932" s="32"/>
      <c r="AR2932" s="32"/>
      <c r="AS2932" s="32"/>
      <c r="AT2932" s="32"/>
    </row>
    <row r="2933" spans="2:46" ht="18.649999999999999" customHeight="1" thickTop="1" thickBot="1">
      <c r="D2933" s="1">
        <v>0</v>
      </c>
      <c r="E2933" s="8">
        <f t="shared" ref="E2933" si="13309">$E$9*$B2930</f>
        <v>4.7490297999999838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13310">D2933*I2930+F2933*I2933-E2933*J2930-G2933*J2933</f>
        <v>0</v>
      </c>
      <c r="O2933" s="9">
        <f t="shared" ref="O2933" si="13311">(D2933*J2930+E2933*I2930+F2933*J2933+G2933*I2933)</f>
        <v>4.7490297999999838</v>
      </c>
      <c r="P2933" s="2">
        <f t="shared" ref="P2933" si="13312">D2933*K2930+F2933*K2933-E2933*L2930-G2933*L2933</f>
        <v>2.9482055627639725</v>
      </c>
      <c r="Q2933" s="8">
        <f t="shared" ref="Q2933" si="13313">(D2933*L2930+E2933*K2930+F2933*L2933+G2933*K2933)</f>
        <v>0</v>
      </c>
      <c r="S2933" s="1">
        <v>0</v>
      </c>
      <c r="T2933" s="8">
        <f t="shared" ref="T2933" si="13314">$T$9*$B2930</f>
        <v>10.133850199999964</v>
      </c>
      <c r="U2933" s="2">
        <v>1</v>
      </c>
      <c r="V2933" s="8">
        <v>0</v>
      </c>
      <c r="X2933" s="1">
        <f t="shared" ref="X2933" si="13315">N2933*S2930+P2933*S2933-O2933*T2930-Q2933*T2933</f>
        <v>0</v>
      </c>
      <c r="Y2933" s="9">
        <f t="shared" ref="Y2933" si="13316">(N2933*T2930+O2933*S2930+P2933*T2933+Q2933*S2933)</f>
        <v>34.62570333185667</v>
      </c>
      <c r="Z2933" s="2">
        <f t="shared" ref="Z2933" si="13317">N2933*U2930+P2933*U2933-O2933*V2930-Q2933*V2933</f>
        <v>2.9482055627639725</v>
      </c>
      <c r="AA2933" s="8">
        <f t="shared" ref="AA2933" si="13318">(N2933*V2930+O2933*U2930+P2933*V2933+Q2933*U2933)</f>
        <v>0</v>
      </c>
      <c r="AB2933" s="22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13319">X2933*AC2930+Z2933*AC2933-Y2933*AD2930-AA2933*AD2933</f>
        <v>0</v>
      </c>
      <c r="AI2933" s="9">
        <f t="shared" ref="AI2933" si="13320">(X2933*AD2930+Y2933*AC2930+Z2933*AD2933+AA2933*AC2933)</f>
        <v>34.62570333185667</v>
      </c>
      <c r="AJ2933" s="2">
        <f t="shared" ref="AJ2933" si="13321">X2933*AE2930+Z2933*AE2933-Y2933*AF2930-AA2933*AF2933</f>
        <v>-232.28435625501737</v>
      </c>
      <c r="AK2933" s="8">
        <f t="shared" ref="AK2933" si="13322">(X2933*AF2930+Y2933*AE2930+Z2933*AF2933+AA2933*AE2933)</f>
        <v>0</v>
      </c>
      <c r="AM2933" s="45">
        <f t="shared" ref="AM2933" si="13323">(180/PI())*ATAN(-1*(($AH$9*AJ2930+AL2930+$AH$9*AJ2933+AL2933)/($AH$9*AI2930+AK2930+$AH$9*AI2933+AK2933)))</f>
        <v>73.398961797173015</v>
      </c>
      <c r="AO2933" s="206">
        <f t="shared" ref="AO2933" si="13324">20*LOG(((($AH$9*AH2930+AJ2930-$AH$9*AH2933-AJ2933)^2+($AH$9*AI2930+AK2930-$AH$9*AI2933-AK2933)^2)/(($AH$9*AH2930+AJ2930+$AH$9*AH2933+AJ2933)^2+($AH$9*AI2930+AK2930+$AH$9*AI2933+AK2933)^2))^0.5)</f>
        <v>-3.0811675536324731E-4</v>
      </c>
      <c r="AP2933" s="33"/>
      <c r="AQ2933" s="32"/>
      <c r="AR2933" s="32"/>
      <c r="AS2933" s="32"/>
      <c r="AT2933" s="32"/>
    </row>
    <row r="2934" spans="2:46" ht="18.649999999999999" customHeight="1">
      <c r="AO2934" s="33"/>
      <c r="AP2934" s="33"/>
    </row>
    <row r="2935" spans="2:46" ht="18.649999999999999" customHeight="1" thickBot="1">
      <c r="D2935" s="22" t="s">
        <v>80</v>
      </c>
      <c r="E2935" s="22"/>
      <c r="F2935" s="22"/>
      <c r="G2935" s="22"/>
      <c r="H2935" s="22"/>
      <c r="I2935" s="22" t="s">
        <v>81</v>
      </c>
      <c r="J2935" s="22"/>
      <c r="K2935" s="22"/>
      <c r="L2935" s="22"/>
      <c r="M2935" s="23"/>
      <c r="N2935" s="23"/>
      <c r="O2935" s="24" t="s">
        <v>82</v>
      </c>
      <c r="P2935" s="23"/>
      <c r="Q2935" s="23"/>
      <c r="R2935" s="23"/>
      <c r="S2935" s="22"/>
      <c r="T2935" s="22" t="s">
        <v>83</v>
      </c>
      <c r="U2935" s="23"/>
      <c r="V2935" s="23"/>
      <c r="W2935" s="23"/>
      <c r="X2935" s="23"/>
      <c r="Y2935" s="24" t="s">
        <v>84</v>
      </c>
      <c r="Z2935" s="23"/>
      <c r="AA2935" s="23"/>
      <c r="AB2935" s="23"/>
      <c r="AC2935" s="24" t="s">
        <v>85</v>
      </c>
      <c r="AD2935" s="22"/>
      <c r="AE2935" s="22"/>
      <c r="AF2935" s="22"/>
      <c r="AG2935" s="22"/>
      <c r="AH2935" s="23"/>
      <c r="AI2935" s="24" t="s">
        <v>86</v>
      </c>
      <c r="AJ2935" s="23"/>
      <c r="AK2935" s="23"/>
      <c r="AL2935" s="22"/>
    </row>
    <row r="2936" spans="2:46" ht="18.649999999999999" customHeight="1" thickBot="1">
      <c r="B2936" s="11"/>
      <c r="D2936" s="217" t="s">
        <v>55</v>
      </c>
      <c r="E2936" s="218"/>
      <c r="F2936" s="219" t="s">
        <v>56</v>
      </c>
      <c r="G2936" s="220"/>
      <c r="H2936" s="204"/>
      <c r="I2936" s="217" t="s">
        <v>87</v>
      </c>
      <c r="J2936" s="218"/>
      <c r="K2936" s="219" t="s">
        <v>88</v>
      </c>
      <c r="L2936" s="220"/>
      <c r="M2936" s="23"/>
      <c r="N2936" s="213" t="s">
        <v>57</v>
      </c>
      <c r="O2936" s="214"/>
      <c r="P2936" s="215" t="s">
        <v>58</v>
      </c>
      <c r="Q2936" s="216"/>
      <c r="R2936" s="23"/>
      <c r="S2936" s="217" t="s">
        <v>59</v>
      </c>
      <c r="T2936" s="218"/>
      <c r="U2936" s="219" t="s">
        <v>60</v>
      </c>
      <c r="V2936" s="220"/>
      <c r="W2936" s="22"/>
      <c r="X2936" s="213" t="s">
        <v>61</v>
      </c>
      <c r="Y2936" s="214"/>
      <c r="Z2936" s="215" t="s">
        <v>62</v>
      </c>
      <c r="AA2936" s="216"/>
      <c r="AB2936" s="22"/>
      <c r="AC2936" s="217" t="s">
        <v>63</v>
      </c>
      <c r="AD2936" s="218"/>
      <c r="AE2936" s="219" t="s">
        <v>89</v>
      </c>
      <c r="AF2936" s="220"/>
      <c r="AG2936" s="22"/>
      <c r="AH2936" s="213" t="s">
        <v>64</v>
      </c>
      <c r="AI2936" s="214"/>
      <c r="AJ2936" s="215" t="s">
        <v>65</v>
      </c>
      <c r="AK2936" s="216"/>
      <c r="AL2936" s="22"/>
      <c r="AM2936" s="25" t="s">
        <v>2</v>
      </c>
      <c r="AO2936" s="132" t="s">
        <v>41</v>
      </c>
      <c r="AQ2936" s="32"/>
      <c r="AR2936" s="32"/>
      <c r="AS2936" s="32"/>
      <c r="AT2936" s="32"/>
    </row>
    <row r="2937" spans="2:46" ht="18.649999999999999" customHeight="1" thickTop="1" thickBot="1">
      <c r="B2937" s="36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9">
        <f t="shared" ref="L2937" si="13325">IF(0=(1-$J$9*$K$9*$B2937^2),10^14,$B2937*$K$9/(1-$J$9*$K$9*$B2937^2))</f>
        <v>-0.40915689710722442</v>
      </c>
      <c r="N2937" s="1">
        <f t="shared" ref="N2937" si="13326">D2937*I2937+F2937*I2940-E2937*J2937-G2937*J2940</f>
        <v>1</v>
      </c>
      <c r="O2937" s="9">
        <f t="shared" ref="O2937" si="13327">(D2937*J2937+E2937*I2937+F2937*J2940+G2937*I2940)</f>
        <v>0</v>
      </c>
      <c r="P2937" s="2">
        <f t="shared" ref="P2937" si="13328">D2937*K2937+F2937*K2940-E2937*L2937-G2937*L2940</f>
        <v>0</v>
      </c>
      <c r="Q2937" s="8">
        <f t="shared" ref="Q2937" si="13329">(D2937*L2937+E2937*K2937+F2937*L2940+G2937*K2940)</f>
        <v>-0.40915689710722442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13330">N2937*S2937+P2937*S2940-O2937*T2937-Q2937*T2940</f>
        <v>5.1562304904634617</v>
      </c>
      <c r="Y2937" s="9">
        <f t="shared" ref="Y2937" si="13331">(N2937*T2937+O2937*S2937+P2937*T2940+Q2937*S2940)</f>
        <v>0</v>
      </c>
      <c r="Z2937" s="2">
        <f t="shared" ref="Z2937" si="13332">N2937*U2937+P2937*U2940-O2937*V2937-Q2937*V2940</f>
        <v>0</v>
      </c>
      <c r="AA2937" s="8">
        <f t="shared" ref="AA2937" si="13333">(N2937*V2937+O2937*U2937+P2937*V2940+Q2937*U2940)</f>
        <v>-0.40915689710722442</v>
      </c>
      <c r="AB2937" s="22"/>
      <c r="AC2937" s="1">
        <v>1</v>
      </c>
      <c r="AD2937" s="9">
        <v>0</v>
      </c>
      <c r="AE2937" s="2">
        <v>0</v>
      </c>
      <c r="AF2937" s="9">
        <f t="shared" ref="AF2937" si="13334">$B2937*$AE$9</f>
        <v>6.8097959999999675</v>
      </c>
      <c r="AH2937" s="1">
        <f t="shared" ref="AH2937" si="13335">X2937*AC2937+Z2937*AC2940-Y2937*AD2937-AA2937*AD2940</f>
        <v>5.1562304904634617</v>
      </c>
      <c r="AI2937" s="9">
        <f t="shared" ref="AI2937" si="13336">(X2937*AD2937+Y2937*AC2937+Z2937*AD2940+AA2937*AC2940)</f>
        <v>0</v>
      </c>
      <c r="AJ2937" s="2">
        <f t="shared" ref="AJ2937" si="13337">X2937*AE2937+Z2937*AE2940-Y2937*AF2937-AA2937*AF2940</f>
        <v>0</v>
      </c>
      <c r="AK2937" s="8">
        <f t="shared" ref="AK2937" si="13338">(X2937*AF2937+Y2937*AE2937+Z2937*AF2940+AA2937*AE2940)</f>
        <v>34.703720871928731</v>
      </c>
      <c r="AM2937" s="26">
        <f t="shared" ref="AM2937" si="13339">20*LOG((2*$AH$9)/(($AH$9*AH2937+AJ2937+$AH$9*AH2940+AJ2940)^2+($AH$9*AI2937+AK2937+$AH$9*AI2940+AK2940)^2)^0.5)</f>
        <v>-41.530664852703083</v>
      </c>
      <c r="AO2937" s="133">
        <f t="shared" ref="AO2937" si="13340">((AI2937^2+AJ2937^2+AK2937^2+AL2937^2)/(AI2940^2+AJ2940^2+AK2940^2+AL2940^2))^0.5</f>
        <v>0.14708541726915123</v>
      </c>
      <c r="AP2937" s="13"/>
      <c r="AQ2937" s="32"/>
      <c r="AR2937" s="32"/>
      <c r="AS2937" s="32"/>
      <c r="AT2937" s="32"/>
    </row>
    <row r="2938" spans="2:46" ht="18.649999999999999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O2938" s="134"/>
      <c r="AP2938" s="33"/>
      <c r="AQ2938" s="32"/>
      <c r="AR2938" s="32"/>
      <c r="AS2938" s="32"/>
      <c r="AT2938" s="32"/>
    </row>
    <row r="2939" spans="2:46" ht="18.649999999999999" customHeight="1" thickBot="1">
      <c r="D2939" s="209" t="s">
        <v>66</v>
      </c>
      <c r="E2939" s="210"/>
      <c r="F2939" s="211" t="s">
        <v>67</v>
      </c>
      <c r="G2939" s="212"/>
      <c r="H2939" s="204"/>
      <c r="I2939" s="209" t="s">
        <v>68</v>
      </c>
      <c r="J2939" s="210"/>
      <c r="K2939" s="211" t="s">
        <v>69</v>
      </c>
      <c r="L2939" s="212"/>
      <c r="N2939" s="213" t="s">
        <v>70</v>
      </c>
      <c r="O2939" s="214"/>
      <c r="P2939" s="215" t="s">
        <v>71</v>
      </c>
      <c r="Q2939" s="216"/>
      <c r="S2939" s="209" t="s">
        <v>72</v>
      </c>
      <c r="T2939" s="210"/>
      <c r="U2939" s="211" t="s">
        <v>73</v>
      </c>
      <c r="V2939" s="212"/>
      <c r="W2939" s="22"/>
      <c r="X2939" s="213" t="s">
        <v>74</v>
      </c>
      <c r="Y2939" s="214"/>
      <c r="Z2939" s="215" t="s">
        <v>75</v>
      </c>
      <c r="AA2939" s="216"/>
      <c r="AB2939" s="22"/>
      <c r="AC2939" s="209" t="s">
        <v>76</v>
      </c>
      <c r="AD2939" s="210"/>
      <c r="AE2939" s="211" t="s">
        <v>77</v>
      </c>
      <c r="AF2939" s="212"/>
      <c r="AG2939" s="22"/>
      <c r="AH2939" s="213" t="s">
        <v>78</v>
      </c>
      <c r="AI2939" s="214"/>
      <c r="AJ2939" s="215" t="s">
        <v>79</v>
      </c>
      <c r="AK2939" s="216"/>
      <c r="AL2939" s="22"/>
      <c r="AM2939" s="44" t="s">
        <v>6</v>
      </c>
      <c r="AO2939" s="135" t="s">
        <v>42</v>
      </c>
      <c r="AP2939" s="33"/>
      <c r="AQ2939" s="32"/>
      <c r="AR2939" s="32"/>
      <c r="AS2939" s="32"/>
      <c r="AT2939" s="32"/>
    </row>
    <row r="2940" spans="2:46" ht="18.649999999999999" customHeight="1" thickTop="1" thickBot="1">
      <c r="D2940" s="1">
        <v>0</v>
      </c>
      <c r="E2940" s="8">
        <f t="shared" ref="E2940" si="13341">$E$9*$B2937</f>
        <v>4.7603639999999778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13342">D2940*I2937+F2940*I2940-E2940*J2937-G2940*J2940</f>
        <v>0</v>
      </c>
      <c r="O2940" s="9">
        <f t="shared" ref="O2940" si="13343">(D2940*J2937+E2940*I2937+F2940*J2940+G2940*I2940)</f>
        <v>4.7603639999999778</v>
      </c>
      <c r="P2940" s="2">
        <f t="shared" ref="P2940" si="13344">D2940*K2937+F2940*K2940-E2940*L2937-G2940*L2940</f>
        <v>2.9477357633409262</v>
      </c>
      <c r="Q2940" s="8">
        <f t="shared" ref="Q2940" si="13345">(D2940*L2937+E2940*K2937+F2940*L2940+G2940*K2940)</f>
        <v>0</v>
      </c>
      <c r="S2940" s="1">
        <v>0</v>
      </c>
      <c r="T2940" s="8">
        <f t="shared" ref="T2940" si="13346">$T$9*$B2937</f>
        <v>10.158035999999951</v>
      </c>
      <c r="U2940" s="2">
        <v>1</v>
      </c>
      <c r="V2940" s="8">
        <v>0</v>
      </c>
      <c r="X2940" s="1">
        <f t="shared" ref="X2940" si="13347">N2940*S2937+P2940*S2940-O2940*T2937-Q2940*T2940</f>
        <v>0</v>
      </c>
      <c r="Y2940" s="9">
        <f t="shared" ref="Y2940" si="13348">(N2940*T2937+O2940*S2937+P2940*T2940+Q2940*S2940)</f>
        <v>34.703570002504442</v>
      </c>
      <c r="Z2940" s="2">
        <f t="shared" ref="Z2940" si="13349">N2940*U2937+P2940*U2940-O2940*V2937-Q2940*V2940</f>
        <v>2.9477357633409262</v>
      </c>
      <c r="AA2940" s="8">
        <f t="shared" ref="AA2940" si="13350">(N2940*V2937+O2940*U2937+P2940*V2940+Q2940*U2940)</f>
        <v>0</v>
      </c>
      <c r="AB2940" s="22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13351">X2940*AC2937+Z2940*AC2940-Y2940*AD2937-AA2940*AD2940</f>
        <v>0</v>
      </c>
      <c r="AI2940" s="9">
        <f t="shared" ref="AI2940" si="13352">(X2940*AD2937+Y2940*AC2937+Z2940*AD2940+AA2940*AC2940)</f>
        <v>34.703570002504442</v>
      </c>
      <c r="AJ2940" s="2">
        <f t="shared" ref="AJ2940" si="13353">X2940*AE2937+Z2940*AE2940-Y2940*AF2937-AA2940*AF2940</f>
        <v>-233.37649642543269</v>
      </c>
      <c r="AK2940" s="8">
        <f t="shared" ref="AK2940" si="13354">(X2940*AF2937+Y2940*AE2937+Z2940*AF2940+AA2940*AE2940)</f>
        <v>0</v>
      </c>
      <c r="AM2940" s="45">
        <f t="shared" ref="AM2940" si="13355">(180/PI())*ATAN(-1*(($AH$9*AJ2937+AL2937+$AH$9*AJ2940+AL2940)/($AH$9*AI2937+AK2937+$AH$9*AI2940+AK2940)))</f>
        <v>73.437269394273727</v>
      </c>
      <c r="AO2940" s="206">
        <f t="shared" ref="AO2940" si="13356">20*LOG(((($AH$9*AH2937+AJ2937-$AH$9*AH2940-AJ2940)^2+($AH$9*AI2937+AK2937-$AH$9*AI2940-AK2940)^2)/(($AH$9*AH2937+AJ2937+$AH$9*AH2940+AJ2940)^2+($AH$9*AI2937+AK2937+$AH$9*AI2940+AK2940)^2))^0.5)</f>
        <v>-3.0530441956625826E-4</v>
      </c>
      <c r="AP2940" s="33"/>
      <c r="AQ2940" s="32"/>
      <c r="AR2940" s="32"/>
      <c r="AS2940" s="32"/>
      <c r="AT2940" s="32"/>
    </row>
    <row r="2941" spans="2:46" ht="18.649999999999999" customHeight="1">
      <c r="AO2941" s="33"/>
      <c r="AP2941" s="33"/>
    </row>
    <row r="2942" spans="2:46" ht="18.649999999999999" customHeight="1" thickBot="1">
      <c r="D2942" s="22" t="s">
        <v>80</v>
      </c>
      <c r="E2942" s="22"/>
      <c r="F2942" s="22"/>
      <c r="G2942" s="22"/>
      <c r="H2942" s="22"/>
      <c r="I2942" s="22" t="s">
        <v>81</v>
      </c>
      <c r="J2942" s="22"/>
      <c r="K2942" s="22"/>
      <c r="L2942" s="22"/>
      <c r="M2942" s="23"/>
      <c r="N2942" s="23"/>
      <c r="O2942" s="24" t="s">
        <v>82</v>
      </c>
      <c r="P2942" s="23"/>
      <c r="Q2942" s="23"/>
      <c r="R2942" s="23"/>
      <c r="S2942" s="22"/>
      <c r="T2942" s="22" t="s">
        <v>83</v>
      </c>
      <c r="U2942" s="23"/>
      <c r="V2942" s="23"/>
      <c r="W2942" s="23"/>
      <c r="X2942" s="23"/>
      <c r="Y2942" s="24" t="s">
        <v>84</v>
      </c>
      <c r="Z2942" s="23"/>
      <c r="AA2942" s="23"/>
      <c r="AB2942" s="23"/>
      <c r="AC2942" s="24" t="s">
        <v>85</v>
      </c>
      <c r="AD2942" s="22"/>
      <c r="AE2942" s="22"/>
      <c r="AF2942" s="22"/>
      <c r="AG2942" s="22"/>
      <c r="AH2942" s="23"/>
      <c r="AI2942" s="24" t="s">
        <v>86</v>
      </c>
      <c r="AJ2942" s="23"/>
      <c r="AK2942" s="23"/>
      <c r="AL2942" s="22"/>
    </row>
    <row r="2943" spans="2:46" ht="18.649999999999999" customHeight="1" thickBot="1">
      <c r="B2943" s="11"/>
      <c r="D2943" s="217" t="s">
        <v>55</v>
      </c>
      <c r="E2943" s="218"/>
      <c r="F2943" s="219" t="s">
        <v>56</v>
      </c>
      <c r="G2943" s="220"/>
      <c r="H2943" s="204"/>
      <c r="I2943" s="217" t="s">
        <v>87</v>
      </c>
      <c r="J2943" s="218"/>
      <c r="K2943" s="219" t="s">
        <v>88</v>
      </c>
      <c r="L2943" s="220"/>
      <c r="M2943" s="23"/>
      <c r="N2943" s="213" t="s">
        <v>57</v>
      </c>
      <c r="O2943" s="214"/>
      <c r="P2943" s="215" t="s">
        <v>58</v>
      </c>
      <c r="Q2943" s="216"/>
      <c r="R2943" s="23"/>
      <c r="S2943" s="217" t="s">
        <v>59</v>
      </c>
      <c r="T2943" s="218"/>
      <c r="U2943" s="219" t="s">
        <v>60</v>
      </c>
      <c r="V2943" s="220"/>
      <c r="W2943" s="22"/>
      <c r="X2943" s="213" t="s">
        <v>61</v>
      </c>
      <c r="Y2943" s="214"/>
      <c r="Z2943" s="215" t="s">
        <v>62</v>
      </c>
      <c r="AA2943" s="216"/>
      <c r="AB2943" s="22"/>
      <c r="AC2943" s="217" t="s">
        <v>63</v>
      </c>
      <c r="AD2943" s="218"/>
      <c r="AE2943" s="219" t="s">
        <v>89</v>
      </c>
      <c r="AF2943" s="220"/>
      <c r="AG2943" s="22"/>
      <c r="AH2943" s="213" t="s">
        <v>64</v>
      </c>
      <c r="AI2943" s="214"/>
      <c r="AJ2943" s="215" t="s">
        <v>65</v>
      </c>
      <c r="AK2943" s="216"/>
      <c r="AL2943" s="22"/>
      <c r="AM2943" s="25" t="s">
        <v>2</v>
      </c>
      <c r="AO2943" s="132" t="s">
        <v>41</v>
      </c>
      <c r="AQ2943" s="32"/>
      <c r="AR2943" s="32"/>
      <c r="AS2943" s="32"/>
      <c r="AT2943" s="32"/>
    </row>
    <row r="2944" spans="2:46" ht="18.649999999999999" customHeight="1" thickTop="1" thickBot="1">
      <c r="B2944" s="36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9">
        <f t="shared" ref="L2944" si="13357">IF(0=(1-$J$9*$K$9*$B2944^2),10^14,$B2944*$K$9/(1-$J$9*$K$9*$B2944^2))</f>
        <v>-0.40808732031545653</v>
      </c>
      <c r="N2944" s="1">
        <f t="shared" ref="N2944" si="13358">D2944*I2944+F2944*I2947-E2944*J2944-G2944*J2947</f>
        <v>1</v>
      </c>
      <c r="O2944" s="9">
        <f t="shared" ref="O2944" si="13359">(D2944*J2944+E2944*I2944+F2944*J2947+G2944*I2947)</f>
        <v>0</v>
      </c>
      <c r="P2944" s="2">
        <f t="shared" ref="P2944" si="13360">D2944*K2944+F2944*K2947-E2944*L2944-G2944*L2947</f>
        <v>0</v>
      </c>
      <c r="Q2944" s="8">
        <f t="shared" ref="Q2944" si="13361">(D2944*L2944+E2944*K2944+F2944*L2947+G2944*K2947)</f>
        <v>-0.40808732031545653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13362">N2944*S2944+P2944*S2947-O2944*T2944-Q2944*T2947</f>
        <v>5.1552356092196048</v>
      </c>
      <c r="Y2944" s="9">
        <f t="shared" ref="Y2944" si="13363">(N2944*T2944+O2944*S2944+P2944*T2947+Q2944*S2947)</f>
        <v>0</v>
      </c>
      <c r="Z2944" s="2">
        <f t="shared" ref="Z2944" si="13364">N2944*U2944+P2944*U2947-O2944*V2944-Q2944*V2947</f>
        <v>0</v>
      </c>
      <c r="AA2944" s="8">
        <f t="shared" ref="AA2944" si="13365">(N2944*V2944+O2944*U2944+P2944*V2947+Q2944*U2947)</f>
        <v>-0.40808732031545653</v>
      </c>
      <c r="AB2944" s="22"/>
      <c r="AC2944" s="1">
        <v>1</v>
      </c>
      <c r="AD2944" s="9">
        <v>0</v>
      </c>
      <c r="AE2944" s="2">
        <v>0</v>
      </c>
      <c r="AF2944" s="9">
        <f t="shared" ref="AF2944" si="13366">$B2944*$AE$9</f>
        <v>6.8260097999999685</v>
      </c>
      <c r="AH2944" s="1">
        <f t="shared" ref="AH2944" si="13367">X2944*AC2944+Z2944*AC2947-Y2944*AD2944-AA2944*AD2947</f>
        <v>5.1552356092196048</v>
      </c>
      <c r="AI2944" s="9">
        <f t="shared" ref="AI2944" si="13368">(X2944*AD2944+Y2944*AC2944+Z2944*AD2947+AA2944*AC2947)</f>
        <v>0</v>
      </c>
      <c r="AJ2944" s="2">
        <f t="shared" ref="AJ2944" si="13369">X2944*AE2944+Z2944*AE2947-Y2944*AF2944-AA2944*AF2947</f>
        <v>0</v>
      </c>
      <c r="AK2944" s="8">
        <f t="shared" ref="AK2944" si="13370">(X2944*AF2944+Y2944*AE2944+Z2944*AF2947+AA2944*AE2947)</f>
        <v>34.781601469526372</v>
      </c>
      <c r="AM2944" s="26">
        <f t="shared" ref="AM2944" si="13371">20*LOG((2*$AH$9)/(($AH$9*AH2944+AJ2944+$AH$9*AH2947+AJ2947)^2+($AH$9*AI2944+AK2944+$AH$9*AI2947+AK2947)^2)^0.5)</f>
        <v>-41.570399011470585</v>
      </c>
      <c r="AO2944" s="133">
        <f t="shared" ref="AO2944" si="13372">((AI2944^2+AJ2944^2+AK2944^2+AL2944^2)/(AI2947^2+AJ2947^2+AK2947^2+AL2947^2))^0.5</f>
        <v>0.14673493360973042</v>
      </c>
      <c r="AP2944" s="13"/>
      <c r="AQ2944" s="32"/>
      <c r="AR2944" s="32"/>
      <c r="AS2944" s="32"/>
      <c r="AT2944" s="32"/>
    </row>
    <row r="2945" spans="2:46" ht="18.649999999999999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O2945" s="134"/>
      <c r="AP2945" s="33"/>
      <c r="AQ2945" s="32"/>
      <c r="AR2945" s="32"/>
      <c r="AS2945" s="32"/>
      <c r="AT2945" s="32"/>
    </row>
    <row r="2946" spans="2:46" ht="18.649999999999999" customHeight="1" thickBot="1">
      <c r="D2946" s="209" t="s">
        <v>66</v>
      </c>
      <c r="E2946" s="210"/>
      <c r="F2946" s="211" t="s">
        <v>67</v>
      </c>
      <c r="G2946" s="212"/>
      <c r="H2946" s="204"/>
      <c r="I2946" s="209" t="s">
        <v>68</v>
      </c>
      <c r="J2946" s="210"/>
      <c r="K2946" s="211" t="s">
        <v>69</v>
      </c>
      <c r="L2946" s="212"/>
      <c r="N2946" s="213" t="s">
        <v>70</v>
      </c>
      <c r="O2946" s="214"/>
      <c r="P2946" s="215" t="s">
        <v>71</v>
      </c>
      <c r="Q2946" s="216"/>
      <c r="S2946" s="209" t="s">
        <v>72</v>
      </c>
      <c r="T2946" s="210"/>
      <c r="U2946" s="211" t="s">
        <v>73</v>
      </c>
      <c r="V2946" s="212"/>
      <c r="W2946" s="22"/>
      <c r="X2946" s="213" t="s">
        <v>74</v>
      </c>
      <c r="Y2946" s="214"/>
      <c r="Z2946" s="215" t="s">
        <v>75</v>
      </c>
      <c r="AA2946" s="216"/>
      <c r="AB2946" s="22"/>
      <c r="AC2946" s="209" t="s">
        <v>76</v>
      </c>
      <c r="AD2946" s="210"/>
      <c r="AE2946" s="211" t="s">
        <v>77</v>
      </c>
      <c r="AF2946" s="212"/>
      <c r="AG2946" s="22"/>
      <c r="AH2946" s="213" t="s">
        <v>78</v>
      </c>
      <c r="AI2946" s="214"/>
      <c r="AJ2946" s="215" t="s">
        <v>79</v>
      </c>
      <c r="AK2946" s="216"/>
      <c r="AL2946" s="22"/>
      <c r="AM2946" s="44" t="s">
        <v>6</v>
      </c>
      <c r="AO2946" s="135" t="s">
        <v>42</v>
      </c>
      <c r="AP2946" s="33"/>
      <c r="AQ2946" s="32"/>
      <c r="AR2946" s="32"/>
      <c r="AS2946" s="32"/>
      <c r="AT2946" s="32"/>
    </row>
    <row r="2947" spans="2:46" ht="18.649999999999999" customHeight="1" thickTop="1" thickBot="1">
      <c r="D2947" s="1">
        <v>0</v>
      </c>
      <c r="E2947" s="8">
        <f t="shared" ref="E2947" si="13373">$E$9*$B2944</f>
        <v>4.7716981999999781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13374">D2947*I2944+F2947*I2947-E2947*J2944-G2947*J2947</f>
        <v>0</v>
      </c>
      <c r="O2947" s="9">
        <f t="shared" ref="O2947" si="13375">(D2947*J2944+E2947*I2944+F2947*J2947+G2947*I2947)</f>
        <v>4.7716981999999781</v>
      </c>
      <c r="P2947" s="2">
        <f t="shared" ref="P2947" si="13376">D2947*K2944+F2947*K2947-E2947*L2944-G2947*L2947</f>
        <v>2.9472695317920783</v>
      </c>
      <c r="Q2947" s="8">
        <f t="shared" ref="Q2947" si="13377">(D2947*L2944+E2947*K2944+F2947*L2947+G2947*K2947)</f>
        <v>0</v>
      </c>
      <c r="S2947" s="1">
        <v>0</v>
      </c>
      <c r="T2947" s="8">
        <f t="shared" ref="T2947" si="13378">$T$9*$B2944</f>
        <v>10.182221799999953</v>
      </c>
      <c r="U2947" s="2">
        <v>1</v>
      </c>
      <c r="V2947" s="8">
        <v>0</v>
      </c>
      <c r="X2947" s="1">
        <f t="shared" ref="X2947" si="13379">N2947*S2944+P2947*S2947-O2947*T2944-Q2947*T2947</f>
        <v>0</v>
      </c>
      <c r="Y2947" s="9">
        <f t="shared" ref="Y2947" si="13380">(N2947*T2944+O2947*S2944+P2947*T2947+Q2947*S2947)</f>
        <v>34.781450277088936</v>
      </c>
      <c r="Z2947" s="2">
        <f t="shared" ref="Z2947" si="13381">N2947*U2944+P2947*U2947-O2947*V2944-Q2947*V2947</f>
        <v>2.9472695317920783</v>
      </c>
      <c r="AA2947" s="8">
        <f t="shared" ref="AA2947" si="13382">(N2947*V2944+O2947*U2944+P2947*V2947+Q2947*U2947)</f>
        <v>0</v>
      </c>
      <c r="AB2947" s="22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13383">X2947*AC2944+Z2947*AC2947-Y2947*AD2944-AA2947*AD2947</f>
        <v>0</v>
      </c>
      <c r="AI2947" s="9">
        <f t="shared" ref="AI2947" si="13384">(X2947*AD2944+Y2947*AC2944+Z2947*AD2947+AA2947*AC2947)</f>
        <v>34.781450277088936</v>
      </c>
      <c r="AJ2947" s="2">
        <f t="shared" ref="AJ2947" si="13385">X2947*AE2944+Z2947*AE2947-Y2947*AF2944-AA2947*AF2947</f>
        <v>-234.47125091782863</v>
      </c>
      <c r="AK2947" s="8">
        <f t="shared" ref="AK2947" si="13386">(X2947*AF2944+Y2947*AE2944+Z2947*AF2947+AA2947*AE2947)</f>
        <v>0</v>
      </c>
      <c r="AM2947" s="45">
        <f t="shared" ref="AM2947" si="13387">(180/PI())*ATAN(-1*(($AH$9*AJ2944+AL2944+$AH$9*AJ2947+AL2947)/($AH$9*AI2944+AK2944+$AH$9*AI2947+AK2947)))</f>
        <v>73.475403240387223</v>
      </c>
      <c r="AO2947" s="206">
        <f t="shared" ref="AO2947" si="13388">20*LOG(((($AH$9*AH2944+AJ2944-$AH$9*AH2947-AJ2947)^2+($AH$9*AI2944+AK2944-$AH$9*AI2947-AK2947)^2)/(($AH$9*AH2944+AJ2944+$AH$9*AH2947+AJ2947)^2+($AH$9*AI2944+AK2944+$AH$9*AI2947+AK2947)^2))^0.5)</f>
        <v>-3.0252379256458462E-4</v>
      </c>
      <c r="AP2947" s="33"/>
      <c r="AQ2947" s="32"/>
      <c r="AR2947" s="32"/>
      <c r="AS2947" s="32"/>
      <c r="AT2947" s="32"/>
    </row>
    <row r="2948" spans="2:46" ht="18.649999999999999" customHeight="1">
      <c r="AO2948" s="33"/>
      <c r="AP2948" s="33"/>
    </row>
    <row r="2949" spans="2:46" ht="18.649999999999999" customHeight="1" thickBot="1">
      <c r="D2949" s="22" t="s">
        <v>80</v>
      </c>
      <c r="E2949" s="22"/>
      <c r="F2949" s="22"/>
      <c r="G2949" s="22"/>
      <c r="H2949" s="22"/>
      <c r="I2949" s="22" t="s">
        <v>81</v>
      </c>
      <c r="J2949" s="22"/>
      <c r="K2949" s="22"/>
      <c r="L2949" s="22"/>
      <c r="M2949" s="23"/>
      <c r="N2949" s="23"/>
      <c r="O2949" s="24" t="s">
        <v>82</v>
      </c>
      <c r="P2949" s="23"/>
      <c r="Q2949" s="23"/>
      <c r="R2949" s="23"/>
      <c r="S2949" s="22"/>
      <c r="T2949" s="22" t="s">
        <v>83</v>
      </c>
      <c r="U2949" s="23"/>
      <c r="V2949" s="23"/>
      <c r="W2949" s="23"/>
      <c r="X2949" s="23"/>
      <c r="Y2949" s="24" t="s">
        <v>84</v>
      </c>
      <c r="Z2949" s="23"/>
      <c r="AA2949" s="23"/>
      <c r="AB2949" s="23"/>
      <c r="AC2949" s="24" t="s">
        <v>85</v>
      </c>
      <c r="AD2949" s="22"/>
      <c r="AE2949" s="22"/>
      <c r="AF2949" s="22"/>
      <c r="AG2949" s="22"/>
      <c r="AH2949" s="23"/>
      <c r="AI2949" s="24" t="s">
        <v>86</v>
      </c>
      <c r="AJ2949" s="23"/>
      <c r="AK2949" s="23"/>
      <c r="AL2949" s="22"/>
    </row>
    <row r="2950" spans="2:46" ht="18.649999999999999" customHeight="1" thickBot="1">
      <c r="B2950" s="11"/>
      <c r="D2950" s="217" t="s">
        <v>55</v>
      </c>
      <c r="E2950" s="218"/>
      <c r="F2950" s="219" t="s">
        <v>56</v>
      </c>
      <c r="G2950" s="220"/>
      <c r="H2950" s="204"/>
      <c r="I2950" s="217" t="s">
        <v>87</v>
      </c>
      <c r="J2950" s="218"/>
      <c r="K2950" s="219" t="s">
        <v>88</v>
      </c>
      <c r="L2950" s="220"/>
      <c r="M2950" s="23"/>
      <c r="N2950" s="213" t="s">
        <v>57</v>
      </c>
      <c r="O2950" s="214"/>
      <c r="P2950" s="215" t="s">
        <v>58</v>
      </c>
      <c r="Q2950" s="216"/>
      <c r="R2950" s="23"/>
      <c r="S2950" s="217" t="s">
        <v>59</v>
      </c>
      <c r="T2950" s="218"/>
      <c r="U2950" s="219" t="s">
        <v>60</v>
      </c>
      <c r="V2950" s="220"/>
      <c r="W2950" s="22"/>
      <c r="X2950" s="213" t="s">
        <v>61</v>
      </c>
      <c r="Y2950" s="214"/>
      <c r="Z2950" s="215" t="s">
        <v>62</v>
      </c>
      <c r="AA2950" s="216"/>
      <c r="AB2950" s="22"/>
      <c r="AC2950" s="217" t="s">
        <v>63</v>
      </c>
      <c r="AD2950" s="218"/>
      <c r="AE2950" s="219" t="s">
        <v>89</v>
      </c>
      <c r="AF2950" s="220"/>
      <c r="AG2950" s="22"/>
      <c r="AH2950" s="213" t="s">
        <v>64</v>
      </c>
      <c r="AI2950" s="214"/>
      <c r="AJ2950" s="215" t="s">
        <v>65</v>
      </c>
      <c r="AK2950" s="216"/>
      <c r="AL2950" s="22"/>
      <c r="AM2950" s="25" t="s">
        <v>2</v>
      </c>
      <c r="AO2950" s="132" t="s">
        <v>41</v>
      </c>
      <c r="AQ2950" s="32"/>
      <c r="AR2950" s="32"/>
      <c r="AS2950" s="32"/>
      <c r="AT2950" s="32"/>
    </row>
    <row r="2951" spans="2:46" ht="18.649999999999999" customHeight="1" thickTop="1" thickBot="1">
      <c r="B2951" s="36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9">
        <f t="shared" ref="L2951" si="13389">IF(0=(1-$J$9*$K$9*$B2951^2),10^14,$B2951*$K$9/(1-$J$9*$K$9*$B2951^2))</f>
        <v>-0.40702355090411013</v>
      </c>
      <c r="N2951" s="1">
        <f t="shared" ref="N2951" si="13390">D2951*I2951+F2951*I2954-E2951*J2951-G2951*J2954</f>
        <v>1</v>
      </c>
      <c r="O2951" s="9">
        <f t="shared" ref="O2951" si="13391">(D2951*J2951+E2951*I2951+F2951*J2954+G2951*I2954)</f>
        <v>0</v>
      </c>
      <c r="P2951" s="2">
        <f t="shared" ref="P2951" si="13392">D2951*K2951+F2951*K2954-E2951*L2951-G2951*L2954</f>
        <v>0</v>
      </c>
      <c r="Q2951" s="8">
        <f t="shared" ref="Q2951" si="13393">(D2951*L2951+E2951*K2951+F2951*L2954+G2951*K2954)</f>
        <v>-0.40702355090411013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13394">N2951*S2951+P2951*S2954-O2951*T2951-Q2951*T2954</f>
        <v>5.1542482633266768</v>
      </c>
      <c r="Y2951" s="9">
        <f t="shared" ref="Y2951" si="13395">(N2951*T2951+O2951*S2951+P2951*T2954+Q2951*S2954)</f>
        <v>0</v>
      </c>
      <c r="Z2951" s="2">
        <f t="shared" ref="Z2951" si="13396">N2951*U2951+P2951*U2954-O2951*V2951-Q2951*V2954</f>
        <v>0</v>
      </c>
      <c r="AA2951" s="8">
        <f t="shared" ref="AA2951" si="13397">(N2951*V2951+O2951*U2951+P2951*V2954+Q2951*U2954)</f>
        <v>-0.40702355090411013</v>
      </c>
      <c r="AB2951" s="22"/>
      <c r="AC2951" s="1">
        <v>1</v>
      </c>
      <c r="AD2951" s="9">
        <v>0</v>
      </c>
      <c r="AE2951" s="2">
        <v>0</v>
      </c>
      <c r="AF2951" s="9">
        <f t="shared" ref="AF2951" si="13398">$B2951*$AE$9</f>
        <v>6.8422235999999685</v>
      </c>
      <c r="AH2951" s="1">
        <f t="shared" ref="AH2951" si="13399">X2951*AC2951+Z2951*AC2954-Y2951*AD2951-AA2951*AD2954</f>
        <v>5.1542482633266768</v>
      </c>
      <c r="AI2951" s="9">
        <f t="shared" ref="AI2951" si="13400">(X2951*AD2951+Y2951*AC2951+Z2951*AD2954+AA2951*AC2954)</f>
        <v>0</v>
      </c>
      <c r="AJ2951" s="2">
        <f t="shared" ref="AJ2951" si="13401">X2951*AE2951+Z2951*AE2954-Y2951*AF2951-AA2951*AF2954</f>
        <v>0</v>
      </c>
      <c r="AK2951" s="8">
        <f t="shared" ref="AK2951" si="13402">(X2951*AF2951+Y2951*AE2951+Z2951*AF2954+AA2951*AE2954)</f>
        <v>34.859495556688536</v>
      </c>
      <c r="AM2951" s="26">
        <f t="shared" ref="AM2951" si="13403">20*LOG((2*$AH$9)/(($AH$9*AH2951+AJ2951+$AH$9*AH2954+AJ2954)^2+($AH$9*AI2951+AK2951+$AH$9*AI2954+AK2954)^2)^0.5)</f>
        <v>-41.610046837893258</v>
      </c>
      <c r="AO2951" s="133">
        <f t="shared" ref="AO2951" si="13404">((AI2951^2+AJ2951^2+AK2951^2+AL2951^2)/(AI2954^2+AJ2954^2+AK2954^2+AL2954^2))^0.5</f>
        <v>0.14638611877617813</v>
      </c>
      <c r="AP2951" s="13"/>
      <c r="AQ2951" s="32"/>
      <c r="AR2951" s="32"/>
      <c r="AS2951" s="32"/>
      <c r="AT2951" s="32"/>
    </row>
    <row r="2952" spans="2:46" ht="18.649999999999999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O2952" s="134"/>
      <c r="AP2952" s="33"/>
      <c r="AQ2952" s="32"/>
      <c r="AR2952" s="32"/>
      <c r="AS2952" s="32"/>
      <c r="AT2952" s="32"/>
    </row>
    <row r="2953" spans="2:46" ht="18.649999999999999" customHeight="1" thickBot="1">
      <c r="D2953" s="209" t="s">
        <v>66</v>
      </c>
      <c r="E2953" s="210"/>
      <c r="F2953" s="211" t="s">
        <v>67</v>
      </c>
      <c r="G2953" s="212"/>
      <c r="H2953" s="204"/>
      <c r="I2953" s="209" t="s">
        <v>68</v>
      </c>
      <c r="J2953" s="210"/>
      <c r="K2953" s="211" t="s">
        <v>69</v>
      </c>
      <c r="L2953" s="212"/>
      <c r="N2953" s="213" t="s">
        <v>70</v>
      </c>
      <c r="O2953" s="214"/>
      <c r="P2953" s="215" t="s">
        <v>71</v>
      </c>
      <c r="Q2953" s="216"/>
      <c r="S2953" s="209" t="s">
        <v>72</v>
      </c>
      <c r="T2953" s="210"/>
      <c r="U2953" s="211" t="s">
        <v>73</v>
      </c>
      <c r="V2953" s="212"/>
      <c r="W2953" s="22"/>
      <c r="X2953" s="213" t="s">
        <v>74</v>
      </c>
      <c r="Y2953" s="214"/>
      <c r="Z2953" s="215" t="s">
        <v>75</v>
      </c>
      <c r="AA2953" s="216"/>
      <c r="AB2953" s="22"/>
      <c r="AC2953" s="209" t="s">
        <v>76</v>
      </c>
      <c r="AD2953" s="210"/>
      <c r="AE2953" s="211" t="s">
        <v>77</v>
      </c>
      <c r="AF2953" s="212"/>
      <c r="AG2953" s="22"/>
      <c r="AH2953" s="213" t="s">
        <v>78</v>
      </c>
      <c r="AI2953" s="214"/>
      <c r="AJ2953" s="215" t="s">
        <v>79</v>
      </c>
      <c r="AK2953" s="216"/>
      <c r="AL2953" s="22"/>
      <c r="AM2953" s="44" t="s">
        <v>6</v>
      </c>
      <c r="AO2953" s="135" t="s">
        <v>42</v>
      </c>
      <c r="AP2953" s="33"/>
      <c r="AQ2953" s="32"/>
      <c r="AR2953" s="32"/>
      <c r="AS2953" s="32"/>
      <c r="AT2953" s="32"/>
    </row>
    <row r="2954" spans="2:46" ht="18.649999999999999" customHeight="1" thickTop="1" thickBot="1">
      <c r="D2954" s="1">
        <v>0</v>
      </c>
      <c r="E2954" s="8">
        <f t="shared" ref="E2954" si="13405">$E$9*$B2951</f>
        <v>4.7830323999999775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13406">D2954*I2951+F2954*I2954-E2954*J2951-G2954*J2954</f>
        <v>0</v>
      </c>
      <c r="O2954" s="9">
        <f t="shared" ref="O2954" si="13407">(D2954*J2951+E2954*I2951+F2954*J2954+G2954*I2954)</f>
        <v>4.7830323999999775</v>
      </c>
      <c r="P2954" s="2">
        <f t="shared" ref="P2954" si="13408">D2954*K2951+F2954*K2954-E2954*L2951-G2954*L2954</f>
        <v>2.946806831537399</v>
      </c>
      <c r="Q2954" s="8">
        <f t="shared" ref="Q2954" si="13409">(D2954*L2951+E2954*K2951+F2954*L2954+G2954*K2954)</f>
        <v>0</v>
      </c>
      <c r="S2954" s="1">
        <v>0</v>
      </c>
      <c r="T2954" s="8">
        <f t="shared" ref="T2954" si="13410">$T$9*$B2951</f>
        <v>10.206407599999952</v>
      </c>
      <c r="U2954" s="2">
        <v>1</v>
      </c>
      <c r="V2954" s="8">
        <v>0</v>
      </c>
      <c r="X2954" s="1">
        <f t="shared" ref="X2954" si="13411">N2954*S2951+P2954*S2954-O2954*T2951-Q2954*T2954</f>
        <v>0</v>
      </c>
      <c r="Y2954" s="9">
        <f t="shared" ref="Y2954" si="13412">(N2954*T2951+O2954*S2951+P2954*T2954+Q2954*S2954)</f>
        <v>34.859344041135067</v>
      </c>
      <c r="Z2954" s="2">
        <f t="shared" ref="Z2954" si="13413">N2954*U2951+P2954*U2954-O2954*V2951-Q2954*V2954</f>
        <v>2.946806831537399</v>
      </c>
      <c r="AA2954" s="8">
        <f t="shared" ref="AA2954" si="13414">(N2954*V2951+O2954*U2951+P2954*V2954+Q2954*U2954)</f>
        <v>0</v>
      </c>
      <c r="AB2954" s="22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13415">X2954*AC2951+Z2954*AC2954-Y2954*AD2951-AA2954*AD2954</f>
        <v>0</v>
      </c>
      <c r="AI2954" s="9">
        <f t="shared" ref="AI2954" si="13416">(X2954*AD2951+Y2954*AC2951+Z2954*AD2954+AA2954*AC2954)</f>
        <v>34.859344041135067</v>
      </c>
      <c r="AJ2954" s="2">
        <f t="shared" ref="AJ2954" si="13417">X2954*AE2951+Z2954*AE2954-Y2954*AF2951-AA2954*AF2954</f>
        <v>-235.56861964723524</v>
      </c>
      <c r="AK2954" s="8">
        <f t="shared" ref="AK2954" si="13418">(X2954*AF2951+Y2954*AE2951+Z2954*AF2954+AA2954*AE2954)</f>
        <v>0</v>
      </c>
      <c r="AM2954" s="45">
        <f t="shared" ref="AM2954" si="13419">(180/PI())*ATAN(-1*(($AH$9*AJ2951+AL2951+$AH$9*AJ2954+AL2954)/($AH$9*AI2951+AK2951+$AH$9*AI2954+AK2954)))</f>
        <v>73.513364497666217</v>
      </c>
      <c r="AO2954" s="206">
        <f t="shared" ref="AO2954" si="13420">20*LOG(((($AH$9*AH2951+AJ2951-$AH$9*AH2954-AJ2954)^2+($AH$9*AI2951+AK2951-$AH$9*AI2954-AK2954)^2)/(($AH$9*AH2951+AJ2951+$AH$9*AH2954+AJ2954)^2+($AH$9*AI2951+AK2951+$AH$9*AI2954+AK2954)^2))^0.5)</f>
        <v>-2.997744508972206E-4</v>
      </c>
      <c r="AP2954" s="33"/>
      <c r="AQ2954" s="32"/>
      <c r="AR2954" s="32"/>
      <c r="AS2954" s="32"/>
      <c r="AT2954" s="32"/>
    </row>
    <row r="2955" spans="2:46" ht="18.649999999999999" customHeight="1">
      <c r="AO2955" s="33"/>
      <c r="AP2955" s="33"/>
    </row>
    <row r="2956" spans="2:46" ht="18.649999999999999" customHeight="1" thickBot="1">
      <c r="D2956" s="22" t="s">
        <v>80</v>
      </c>
      <c r="E2956" s="22"/>
      <c r="F2956" s="22"/>
      <c r="G2956" s="22"/>
      <c r="H2956" s="22"/>
      <c r="I2956" s="22" t="s">
        <v>81</v>
      </c>
      <c r="J2956" s="22"/>
      <c r="K2956" s="22"/>
      <c r="L2956" s="22"/>
      <c r="M2956" s="23"/>
      <c r="N2956" s="23"/>
      <c r="O2956" s="24" t="s">
        <v>82</v>
      </c>
      <c r="P2956" s="23"/>
      <c r="Q2956" s="23"/>
      <c r="R2956" s="23"/>
      <c r="S2956" s="22"/>
      <c r="T2956" s="22" t="s">
        <v>83</v>
      </c>
      <c r="U2956" s="23"/>
      <c r="V2956" s="23"/>
      <c r="W2956" s="23"/>
      <c r="X2956" s="23"/>
      <c r="Y2956" s="24" t="s">
        <v>84</v>
      </c>
      <c r="Z2956" s="23"/>
      <c r="AA2956" s="23"/>
      <c r="AB2956" s="23"/>
      <c r="AC2956" s="24" t="s">
        <v>85</v>
      </c>
      <c r="AD2956" s="22"/>
      <c r="AE2956" s="22"/>
      <c r="AF2956" s="22"/>
      <c r="AG2956" s="22"/>
      <c r="AH2956" s="23"/>
      <c r="AI2956" s="24" t="s">
        <v>86</v>
      </c>
      <c r="AJ2956" s="23"/>
      <c r="AK2956" s="23"/>
      <c r="AL2956" s="22"/>
    </row>
    <row r="2957" spans="2:46" ht="18.649999999999999" customHeight="1" thickBot="1">
      <c r="B2957" s="11"/>
      <c r="D2957" s="217" t="s">
        <v>55</v>
      </c>
      <c r="E2957" s="218"/>
      <c r="F2957" s="219" t="s">
        <v>56</v>
      </c>
      <c r="G2957" s="220"/>
      <c r="H2957" s="204"/>
      <c r="I2957" s="217" t="s">
        <v>87</v>
      </c>
      <c r="J2957" s="218"/>
      <c r="K2957" s="219" t="s">
        <v>88</v>
      </c>
      <c r="L2957" s="220"/>
      <c r="M2957" s="23"/>
      <c r="N2957" s="213" t="s">
        <v>57</v>
      </c>
      <c r="O2957" s="214"/>
      <c r="P2957" s="215" t="s">
        <v>58</v>
      </c>
      <c r="Q2957" s="216"/>
      <c r="R2957" s="23"/>
      <c r="S2957" s="217" t="s">
        <v>59</v>
      </c>
      <c r="T2957" s="218"/>
      <c r="U2957" s="219" t="s">
        <v>60</v>
      </c>
      <c r="V2957" s="220"/>
      <c r="W2957" s="22"/>
      <c r="X2957" s="213" t="s">
        <v>61</v>
      </c>
      <c r="Y2957" s="214"/>
      <c r="Z2957" s="215" t="s">
        <v>62</v>
      </c>
      <c r="AA2957" s="216"/>
      <c r="AB2957" s="22"/>
      <c r="AC2957" s="217" t="s">
        <v>63</v>
      </c>
      <c r="AD2957" s="218"/>
      <c r="AE2957" s="219" t="s">
        <v>89</v>
      </c>
      <c r="AF2957" s="220"/>
      <c r="AG2957" s="22"/>
      <c r="AH2957" s="213" t="s">
        <v>64</v>
      </c>
      <c r="AI2957" s="214"/>
      <c r="AJ2957" s="215" t="s">
        <v>65</v>
      </c>
      <c r="AK2957" s="216"/>
      <c r="AL2957" s="22"/>
      <c r="AM2957" s="25" t="s">
        <v>2</v>
      </c>
      <c r="AO2957" s="132" t="s">
        <v>41</v>
      </c>
      <c r="AQ2957" s="32"/>
      <c r="AR2957" s="32"/>
      <c r="AS2957" s="32"/>
      <c r="AT2957" s="32"/>
    </row>
    <row r="2958" spans="2:46" ht="18.649999999999999" customHeight="1" thickTop="1" thickBot="1">
      <c r="B2958" s="36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9">
        <f t="shared" ref="L2958" si="13421">IF(0=(1-$J$9*$K$9*$B2958^2),10^14,$B2958*$K$9/(1-$J$9*$K$9*$B2958^2))</f>
        <v>-0.40596554015519831</v>
      </c>
      <c r="N2958" s="1">
        <f t="shared" ref="N2958" si="13422">D2958*I2958+F2958*I2961-E2958*J2958-G2958*J2961</f>
        <v>1</v>
      </c>
      <c r="O2958" s="9">
        <f t="shared" ref="O2958" si="13423">(D2958*J2958+E2958*I2958+F2958*J2961+G2958*I2961)</f>
        <v>0</v>
      </c>
      <c r="P2958" s="2">
        <f t="shared" ref="P2958" si="13424">D2958*K2958+F2958*K2961-E2958*L2958-G2958*L2961</f>
        <v>0</v>
      </c>
      <c r="Q2958" s="8">
        <f t="shared" ref="Q2958" si="13425">(D2958*L2958+E2958*K2958+F2958*L2961+G2958*K2961)</f>
        <v>-0.40596554015519831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13426">N2958*S2958+P2958*S2961-O2958*T2958-Q2958*T2961</f>
        <v>5.1532683757391871</v>
      </c>
      <c r="Y2958" s="9">
        <f t="shared" ref="Y2958" si="13427">(N2958*T2958+O2958*S2958+P2958*T2961+Q2958*S2961)</f>
        <v>0</v>
      </c>
      <c r="Z2958" s="2">
        <f t="shared" ref="Z2958" si="13428">N2958*U2958+P2958*U2961-O2958*V2958-Q2958*V2961</f>
        <v>0</v>
      </c>
      <c r="AA2958" s="8">
        <f t="shared" ref="AA2958" si="13429">(N2958*V2958+O2958*U2958+P2958*V2961+Q2958*U2961)</f>
        <v>-0.40596554015519831</v>
      </c>
      <c r="AB2958" s="22"/>
      <c r="AC2958" s="1">
        <v>1</v>
      </c>
      <c r="AD2958" s="9">
        <v>0</v>
      </c>
      <c r="AE2958" s="2">
        <v>0</v>
      </c>
      <c r="AF2958" s="9">
        <f t="shared" ref="AF2958" si="13430">$B2958*$AE$9</f>
        <v>6.8584373999999677</v>
      </c>
      <c r="AH2958" s="1">
        <f t="shared" ref="AH2958" si="13431">X2958*AC2958+Z2958*AC2961-Y2958*AD2958-AA2958*AD2961</f>
        <v>5.1532683757391871</v>
      </c>
      <c r="AI2958" s="9">
        <f t="shared" ref="AI2958" si="13432">(X2958*AD2958+Y2958*AC2958+Z2958*AD2961+AA2958*AC2961)</f>
        <v>0</v>
      </c>
      <c r="AJ2958" s="2">
        <f t="shared" ref="AJ2958" si="13433">X2958*AE2958+Z2958*AE2961-Y2958*AF2958-AA2958*AF2961</f>
        <v>0</v>
      </c>
      <c r="AK2958" s="8">
        <f t="shared" ref="AK2958" si="13434">(X2958*AF2958+Y2958*AE2958+Z2958*AF2961+AA2958*AE2961)</f>
        <v>34.937403020251523</v>
      </c>
      <c r="AM2958" s="26">
        <f t="shared" ref="AM2958" si="13435">20*LOG((2*$AH$9)/(($AH$9*AH2958+AJ2958+$AH$9*AH2961+AJ2961)^2+($AH$9*AI2958+AK2958+$AH$9*AI2961+AK2961)^2)^0.5)</f>
        <v>-41.649608679815238</v>
      </c>
      <c r="AO2958" s="133">
        <f t="shared" ref="AO2958" si="13436">((AI2958^2+AJ2958^2+AK2958^2+AL2958^2)/(AI2961^2+AJ2961^2+AK2961^2+AL2961^2))^0.5</f>
        <v>0.14603896086095092</v>
      </c>
      <c r="AP2958" s="13"/>
      <c r="AQ2958" s="32"/>
      <c r="AR2958" s="32"/>
      <c r="AS2958" s="32"/>
      <c r="AT2958" s="32"/>
    </row>
    <row r="2959" spans="2:46" ht="18.649999999999999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O2959" s="134"/>
      <c r="AP2959" s="33"/>
      <c r="AQ2959" s="32"/>
      <c r="AR2959" s="32"/>
      <c r="AS2959" s="32"/>
      <c r="AT2959" s="32"/>
    </row>
    <row r="2960" spans="2:46" ht="18.649999999999999" customHeight="1" thickBot="1">
      <c r="D2960" s="209" t="s">
        <v>66</v>
      </c>
      <c r="E2960" s="210"/>
      <c r="F2960" s="211" t="s">
        <v>67</v>
      </c>
      <c r="G2960" s="212"/>
      <c r="H2960" s="204"/>
      <c r="I2960" s="209" t="s">
        <v>68</v>
      </c>
      <c r="J2960" s="210"/>
      <c r="K2960" s="211" t="s">
        <v>69</v>
      </c>
      <c r="L2960" s="212"/>
      <c r="N2960" s="213" t="s">
        <v>70</v>
      </c>
      <c r="O2960" s="214"/>
      <c r="P2960" s="215" t="s">
        <v>71</v>
      </c>
      <c r="Q2960" s="216"/>
      <c r="S2960" s="209" t="s">
        <v>72</v>
      </c>
      <c r="T2960" s="210"/>
      <c r="U2960" s="211" t="s">
        <v>73</v>
      </c>
      <c r="V2960" s="212"/>
      <c r="W2960" s="22"/>
      <c r="X2960" s="213" t="s">
        <v>74</v>
      </c>
      <c r="Y2960" s="214"/>
      <c r="Z2960" s="215" t="s">
        <v>75</v>
      </c>
      <c r="AA2960" s="216"/>
      <c r="AB2960" s="22"/>
      <c r="AC2960" s="209" t="s">
        <v>76</v>
      </c>
      <c r="AD2960" s="210"/>
      <c r="AE2960" s="211" t="s">
        <v>77</v>
      </c>
      <c r="AF2960" s="212"/>
      <c r="AG2960" s="22"/>
      <c r="AH2960" s="213" t="s">
        <v>78</v>
      </c>
      <c r="AI2960" s="214"/>
      <c r="AJ2960" s="215" t="s">
        <v>79</v>
      </c>
      <c r="AK2960" s="216"/>
      <c r="AL2960" s="22"/>
      <c r="AM2960" s="44" t="s">
        <v>6</v>
      </c>
      <c r="AO2960" s="135" t="s">
        <v>42</v>
      </c>
      <c r="AP2960" s="33"/>
      <c r="AQ2960" s="32"/>
      <c r="AR2960" s="32"/>
      <c r="AS2960" s="32"/>
      <c r="AT2960" s="32"/>
    </row>
    <row r="2961" spans="2:46" ht="18.649999999999999" customHeight="1" thickTop="1" thickBot="1">
      <c r="D2961" s="1">
        <v>0</v>
      </c>
      <c r="E2961" s="8">
        <f t="shared" ref="E2961" si="13437">$E$9*$B2958</f>
        <v>4.7943665999999778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13438">D2961*I2958+F2961*I2961-E2961*J2958-G2961*J2961</f>
        <v>0</v>
      </c>
      <c r="O2961" s="9">
        <f t="shared" ref="O2961" si="13439">(D2961*J2958+E2961*I2958+F2961*J2961+G2961*I2961)</f>
        <v>4.7943665999999778</v>
      </c>
      <c r="P2961" s="2">
        <f t="shared" ref="P2961" si="13440">D2961*K2958+F2961*K2961-E2961*L2958-G2961*L2961</f>
        <v>2.9463476264710327</v>
      </c>
      <c r="Q2961" s="8">
        <f t="shared" ref="Q2961" si="13441">(D2961*L2958+E2961*K2958+F2961*L2961+G2961*K2961)</f>
        <v>0</v>
      </c>
      <c r="S2961" s="1">
        <v>0</v>
      </c>
      <c r="T2961" s="8">
        <f t="shared" ref="T2961" si="13442">$T$9*$B2958</f>
        <v>10.230593399999952</v>
      </c>
      <c r="U2961" s="2">
        <v>1</v>
      </c>
      <c r="V2961" s="8">
        <v>0</v>
      </c>
      <c r="X2961" s="1">
        <f t="shared" ref="X2961" si="13443">N2961*S2958+P2961*S2961-O2961*T2958-Q2961*T2961</f>
        <v>0</v>
      </c>
      <c r="Y2961" s="9">
        <f t="shared" ref="Y2961" si="13444">(N2961*T2958+O2961*S2958+P2961*T2961+Q2961*S2961)</f>
        <v>34.93725118148005</v>
      </c>
      <c r="Z2961" s="2">
        <f t="shared" ref="Z2961" si="13445">N2961*U2958+P2961*U2961-O2961*V2958-Q2961*V2961</f>
        <v>2.9463476264710327</v>
      </c>
      <c r="AA2961" s="8">
        <f t="shared" ref="AA2961" si="13446">(N2961*V2958+O2961*U2958+P2961*V2961+Q2961*U2961)</f>
        <v>0</v>
      </c>
      <c r="AB2961" s="22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13447">X2961*AC2958+Z2961*AC2961-Y2961*AD2958-AA2961*AD2961</f>
        <v>0</v>
      </c>
      <c r="AI2961" s="9">
        <f t="shared" ref="AI2961" si="13448">(X2961*AD2958+Y2961*AC2958+Z2961*AD2961+AA2961*AC2961)</f>
        <v>34.93725118148005</v>
      </c>
      <c r="AJ2961" s="2">
        <f t="shared" ref="AJ2961" si="13449">X2961*AE2958+Z2961*AE2961-Y2961*AF2958-AA2961*AF2961</f>
        <v>-236.66860252978481</v>
      </c>
      <c r="AK2961" s="8">
        <f t="shared" ref="AK2961" si="13450">(X2961*AF2958+Y2961*AE2958+Z2961*AF2961+AA2961*AE2961)</f>
        <v>0</v>
      </c>
      <c r="AM2961" s="45">
        <f t="shared" ref="AM2961" si="13451">(180/PI())*ATAN(-1*(($AH$9*AJ2958+AL2958+$AH$9*AJ2961+AL2961)/($AH$9*AI2958+AK2958+$AH$9*AI2961+AK2961)))</f>
        <v>73.551154318071298</v>
      </c>
      <c r="AO2961" s="206">
        <f t="shared" ref="AO2961" si="13452">20*LOG(((($AH$9*AH2958+AJ2958-$AH$9*AH2961-AJ2961)^2+($AH$9*AI2958+AK2958-$AH$9*AI2961-AK2961)^2)/(($AH$9*AH2958+AJ2958+$AH$9*AH2961+AJ2961)^2+($AH$9*AI2958+AK2958+$AH$9*AI2961+AK2961)^2))^0.5)</f>
        <v>-2.9705597760672008E-4</v>
      </c>
      <c r="AP2961" s="33"/>
      <c r="AQ2961" s="32"/>
      <c r="AR2961" s="32"/>
      <c r="AS2961" s="32"/>
      <c r="AT2961" s="32"/>
    </row>
    <row r="2962" spans="2:46" ht="18.649999999999999" customHeight="1">
      <c r="AO2962" s="33"/>
      <c r="AP2962" s="33"/>
    </row>
    <row r="2963" spans="2:46" ht="18.649999999999999" customHeight="1" thickBot="1">
      <c r="D2963" s="22" t="s">
        <v>80</v>
      </c>
      <c r="E2963" s="22"/>
      <c r="F2963" s="22"/>
      <c r="G2963" s="22"/>
      <c r="H2963" s="22"/>
      <c r="I2963" s="22" t="s">
        <v>81</v>
      </c>
      <c r="J2963" s="22"/>
      <c r="K2963" s="22"/>
      <c r="L2963" s="22"/>
      <c r="M2963" s="23"/>
      <c r="N2963" s="23"/>
      <c r="O2963" s="24" t="s">
        <v>82</v>
      </c>
      <c r="P2963" s="23"/>
      <c r="Q2963" s="23"/>
      <c r="R2963" s="23"/>
      <c r="S2963" s="22"/>
      <c r="T2963" s="22" t="s">
        <v>83</v>
      </c>
      <c r="U2963" s="23"/>
      <c r="V2963" s="23"/>
      <c r="W2963" s="23"/>
      <c r="X2963" s="23"/>
      <c r="Y2963" s="24" t="s">
        <v>84</v>
      </c>
      <c r="Z2963" s="23"/>
      <c r="AA2963" s="23"/>
      <c r="AB2963" s="23"/>
      <c r="AC2963" s="24" t="s">
        <v>85</v>
      </c>
      <c r="AD2963" s="22"/>
      <c r="AE2963" s="22"/>
      <c r="AF2963" s="22"/>
      <c r="AG2963" s="22"/>
      <c r="AH2963" s="23"/>
      <c r="AI2963" s="24" t="s">
        <v>86</v>
      </c>
      <c r="AJ2963" s="23"/>
      <c r="AK2963" s="23"/>
      <c r="AL2963" s="22"/>
    </row>
    <row r="2964" spans="2:46" ht="18.649999999999999" customHeight="1" thickBot="1">
      <c r="B2964" s="11"/>
      <c r="D2964" s="217" t="s">
        <v>55</v>
      </c>
      <c r="E2964" s="218"/>
      <c r="F2964" s="219" t="s">
        <v>56</v>
      </c>
      <c r="G2964" s="220"/>
      <c r="H2964" s="204"/>
      <c r="I2964" s="217" t="s">
        <v>87</v>
      </c>
      <c r="J2964" s="218"/>
      <c r="K2964" s="219" t="s">
        <v>88</v>
      </c>
      <c r="L2964" s="220"/>
      <c r="M2964" s="23"/>
      <c r="N2964" s="213" t="s">
        <v>57</v>
      </c>
      <c r="O2964" s="214"/>
      <c r="P2964" s="215" t="s">
        <v>58</v>
      </c>
      <c r="Q2964" s="216"/>
      <c r="R2964" s="23"/>
      <c r="S2964" s="217" t="s">
        <v>59</v>
      </c>
      <c r="T2964" s="218"/>
      <c r="U2964" s="219" t="s">
        <v>60</v>
      </c>
      <c r="V2964" s="220"/>
      <c r="W2964" s="22"/>
      <c r="X2964" s="213" t="s">
        <v>61</v>
      </c>
      <c r="Y2964" s="214"/>
      <c r="Z2964" s="215" t="s">
        <v>62</v>
      </c>
      <c r="AA2964" s="216"/>
      <c r="AB2964" s="22"/>
      <c r="AC2964" s="217" t="s">
        <v>63</v>
      </c>
      <c r="AD2964" s="218"/>
      <c r="AE2964" s="219" t="s">
        <v>89</v>
      </c>
      <c r="AF2964" s="220"/>
      <c r="AG2964" s="22"/>
      <c r="AH2964" s="213" t="s">
        <v>64</v>
      </c>
      <c r="AI2964" s="214"/>
      <c r="AJ2964" s="215" t="s">
        <v>65</v>
      </c>
      <c r="AK2964" s="216"/>
      <c r="AL2964" s="22"/>
      <c r="AM2964" s="25" t="s">
        <v>2</v>
      </c>
      <c r="AO2964" s="132" t="s">
        <v>41</v>
      </c>
      <c r="AQ2964" s="32"/>
      <c r="AR2964" s="32"/>
      <c r="AS2964" s="32"/>
      <c r="AT2964" s="32"/>
    </row>
    <row r="2965" spans="2:46" ht="18.649999999999999" customHeight="1" thickTop="1" thickBot="1">
      <c r="B2965" s="36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9">
        <f t="shared" ref="L2965" si="13453">IF(0=(1-$J$9*$K$9*$B2965^2),10^14,$B2965*$K$9/(1-$J$9*$K$9*$B2965^2))</f>
        <v>-0.40491323990745681</v>
      </c>
      <c r="N2965" s="1">
        <f t="shared" ref="N2965" si="13454">D2965*I2965+F2965*I2968-E2965*J2965-G2965*J2968</f>
        <v>1</v>
      </c>
      <c r="O2965" s="9">
        <f t="shared" ref="O2965" si="13455">(D2965*J2965+E2965*I2965+F2965*J2968+G2965*I2968)</f>
        <v>0</v>
      </c>
      <c r="P2965" s="2">
        <f t="shared" ref="P2965" si="13456">D2965*K2965+F2965*K2968-E2965*L2965-G2965*L2968</f>
        <v>0</v>
      </c>
      <c r="Q2965" s="8">
        <f t="shared" ref="Q2965" si="13457">(D2965*L2965+E2965*K2965+F2965*L2968+G2965*K2968)</f>
        <v>-0.40491323990745681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13458">N2965*S2965+P2965*S2968-O2965*T2965-Q2965*T2968</f>
        <v>5.1522958704075776</v>
      </c>
      <c r="Y2965" s="9">
        <f t="shared" ref="Y2965" si="13459">(N2965*T2965+O2965*S2965+P2965*T2968+Q2965*S2968)</f>
        <v>0</v>
      </c>
      <c r="Z2965" s="2">
        <f t="shared" ref="Z2965" si="13460">N2965*U2965+P2965*U2968-O2965*V2965-Q2965*V2968</f>
        <v>0</v>
      </c>
      <c r="AA2965" s="8">
        <f t="shared" ref="AA2965" si="13461">(N2965*V2965+O2965*U2965+P2965*V2968+Q2965*U2968)</f>
        <v>-0.40491323990745681</v>
      </c>
      <c r="AB2965" s="22"/>
      <c r="AC2965" s="1">
        <v>1</v>
      </c>
      <c r="AD2965" s="9">
        <v>0</v>
      </c>
      <c r="AE2965" s="2">
        <v>0</v>
      </c>
      <c r="AF2965" s="9">
        <f t="shared" ref="AF2965" si="13462">$B2965*$AE$9</f>
        <v>6.8746511999999678</v>
      </c>
      <c r="AH2965" s="1">
        <f t="shared" ref="AH2965" si="13463">X2965*AC2965+Z2965*AC2968-Y2965*AD2965-AA2965*AD2968</f>
        <v>5.1522958704075776</v>
      </c>
      <c r="AI2965" s="9">
        <f t="shared" ref="AI2965" si="13464">(X2965*AD2965+Y2965*AC2965+Z2965*AD2968+AA2965*AC2968)</f>
        <v>0</v>
      </c>
      <c r="AJ2965" s="2">
        <f t="shared" ref="AJ2965" si="13465">X2965*AE2965+Z2965*AE2968-Y2965*AF2965-AA2965*AF2968</f>
        <v>0</v>
      </c>
      <c r="AK2965" s="8">
        <f t="shared" ref="AK2965" si="13466">(X2965*AF2965+Y2965*AE2965+Z2965*AF2968+AA2965*AE2968)</f>
        <v>35.015323748344876</v>
      </c>
      <c r="AM2965" s="26">
        <f t="shared" ref="AM2965" si="13467">20*LOG((2*$AH$9)/(($AH$9*AH2965+AJ2965+$AH$9*AH2968+AJ2968)^2+($AH$9*AI2965+AK2965+$AH$9*AI2968+AK2968)^2)^0.5)</f>
        <v>-41.689084883247077</v>
      </c>
      <c r="AO2965" s="133">
        <f t="shared" ref="AO2965" si="13468">((AI2965^2+AJ2965^2+AK2965^2+AL2965^2)/(AI2968^2+AJ2968^2+AK2968^2+AL2968^2))^0.5</f>
        <v>0.14569344806966866</v>
      </c>
      <c r="AP2965" s="13"/>
      <c r="AQ2965" s="32"/>
      <c r="AR2965" s="32"/>
      <c r="AS2965" s="32"/>
      <c r="AT2965" s="32"/>
    </row>
    <row r="2966" spans="2:46" ht="18.649999999999999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O2966" s="134"/>
      <c r="AP2966" s="33"/>
      <c r="AQ2966" s="32"/>
      <c r="AR2966" s="32"/>
      <c r="AS2966" s="32"/>
      <c r="AT2966" s="32"/>
    </row>
    <row r="2967" spans="2:46" ht="18.649999999999999" customHeight="1" thickBot="1">
      <c r="D2967" s="209" t="s">
        <v>66</v>
      </c>
      <c r="E2967" s="210"/>
      <c r="F2967" s="211" t="s">
        <v>67</v>
      </c>
      <c r="G2967" s="212"/>
      <c r="H2967" s="204"/>
      <c r="I2967" s="209" t="s">
        <v>68</v>
      </c>
      <c r="J2967" s="210"/>
      <c r="K2967" s="211" t="s">
        <v>69</v>
      </c>
      <c r="L2967" s="212"/>
      <c r="N2967" s="213" t="s">
        <v>70</v>
      </c>
      <c r="O2967" s="214"/>
      <c r="P2967" s="215" t="s">
        <v>71</v>
      </c>
      <c r="Q2967" s="216"/>
      <c r="S2967" s="209" t="s">
        <v>72</v>
      </c>
      <c r="T2967" s="210"/>
      <c r="U2967" s="211" t="s">
        <v>73</v>
      </c>
      <c r="V2967" s="212"/>
      <c r="W2967" s="22"/>
      <c r="X2967" s="213" t="s">
        <v>74</v>
      </c>
      <c r="Y2967" s="214"/>
      <c r="Z2967" s="215" t="s">
        <v>75</v>
      </c>
      <c r="AA2967" s="216"/>
      <c r="AB2967" s="22"/>
      <c r="AC2967" s="209" t="s">
        <v>76</v>
      </c>
      <c r="AD2967" s="210"/>
      <c r="AE2967" s="211" t="s">
        <v>77</v>
      </c>
      <c r="AF2967" s="212"/>
      <c r="AG2967" s="22"/>
      <c r="AH2967" s="213" t="s">
        <v>78</v>
      </c>
      <c r="AI2967" s="214"/>
      <c r="AJ2967" s="215" t="s">
        <v>79</v>
      </c>
      <c r="AK2967" s="216"/>
      <c r="AL2967" s="22"/>
      <c r="AM2967" s="44" t="s">
        <v>6</v>
      </c>
      <c r="AO2967" s="135" t="s">
        <v>42</v>
      </c>
      <c r="AP2967" s="33"/>
      <c r="AQ2967" s="32"/>
      <c r="AR2967" s="32"/>
      <c r="AS2967" s="32"/>
      <c r="AT2967" s="32"/>
    </row>
    <row r="2968" spans="2:46" ht="18.649999999999999" customHeight="1" thickTop="1" thickBot="1">
      <c r="D2968" s="1">
        <v>0</v>
      </c>
      <c r="E2968" s="8">
        <f t="shared" ref="E2968" si="13469">$E$9*$B2965</f>
        <v>4.8057007999999772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13470">D2968*I2965+F2968*I2968-E2968*J2965-G2968*J2968</f>
        <v>0</v>
      </c>
      <c r="O2968" s="9">
        <f t="shared" ref="O2968" si="13471">(D2968*J2965+E2968*I2965+F2968*J2968+G2968*I2968)</f>
        <v>4.8057007999999772</v>
      </c>
      <c r="P2968" s="2">
        <f t="shared" ref="P2968" si="13472">D2968*K2965+F2968*K2968-E2968*L2965-G2968*L2968</f>
        <v>2.9458918809538481</v>
      </c>
      <c r="Q2968" s="8">
        <f t="shared" ref="Q2968" si="13473">(D2968*L2965+E2968*K2965+F2968*L2968+G2968*K2968)</f>
        <v>0</v>
      </c>
      <c r="S2968" s="1">
        <v>0</v>
      </c>
      <c r="T2968" s="8">
        <f t="shared" ref="T2968" si="13474">$T$9*$B2965</f>
        <v>10.25477919999995</v>
      </c>
      <c r="U2968" s="2">
        <v>1</v>
      </c>
      <c r="V2968" s="8">
        <v>0</v>
      </c>
      <c r="X2968" s="1">
        <f t="shared" ref="X2968" si="13475">N2968*S2965+P2968*S2968-O2968*T2965-Q2968*T2968</f>
        <v>0</v>
      </c>
      <c r="Y2968" s="9">
        <f t="shared" ref="Y2968" si="13476">(N2968*T2965+O2968*S2965+P2968*T2968+Q2968*S2968)</f>
        <v>35.015171586254226</v>
      </c>
      <c r="Z2968" s="2">
        <f t="shared" ref="Z2968" si="13477">N2968*U2965+P2968*U2968-O2968*V2965-Q2968*V2968</f>
        <v>2.9458918809538481</v>
      </c>
      <c r="AA2968" s="8">
        <f t="shared" ref="AA2968" si="13478">(N2968*V2965+O2968*U2965+P2968*V2968+Q2968*U2968)</f>
        <v>0</v>
      </c>
      <c r="AB2968" s="22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13479">X2968*AC2965+Z2968*AC2968-Y2968*AD2965-AA2968*AD2968</f>
        <v>0</v>
      </c>
      <c r="AI2968" s="9">
        <f t="shared" ref="AI2968" si="13480">(X2968*AD2965+Y2968*AC2965+Z2968*AD2968+AA2968*AC2968)</f>
        <v>35.015171586254226</v>
      </c>
      <c r="AJ2968" s="2">
        <f t="shared" ref="AJ2968" si="13481">X2968*AE2965+Z2968*AE2968-Y2968*AF2965-AA2968*AF2968</f>
        <v>-237.77119948269356</v>
      </c>
      <c r="AK2968" s="8">
        <f t="shared" ref="AK2968" si="13482">(X2968*AF2965+Y2968*AE2965+Z2968*AF2968+AA2968*AE2968)</f>
        <v>0</v>
      </c>
      <c r="AM2968" s="45">
        <f t="shared" ref="AM2968" si="13483">(180/PI())*ATAN(-1*(($AH$9*AJ2965+AL2965+$AH$9*AJ2968+AL2968)/($AH$9*AI2965+AK2965+$AH$9*AI2968+AK2968)))</f>
        <v>73.588773843480894</v>
      </c>
      <c r="AO2968" s="206">
        <f t="shared" ref="AO2968" si="13484">20*LOG(((($AH$9*AH2965+AJ2965-$AH$9*AH2968-AJ2968)^2+($AH$9*AI2965+AK2965-$AH$9*AI2968-AK2968)^2)/(($AH$9*AH2965+AJ2965+$AH$9*AH2968+AJ2968)^2+($AH$9*AI2965+AK2965+$AH$9*AI2968+AK2968)^2))^0.5)</f>
        <v>-2.9436796211862638E-4</v>
      </c>
      <c r="AP2968" s="33"/>
      <c r="AQ2968" s="32"/>
      <c r="AR2968" s="32"/>
      <c r="AS2968" s="32"/>
      <c r="AT2968" s="32"/>
    </row>
    <row r="2969" spans="2:46" ht="18.649999999999999" customHeight="1">
      <c r="AO2969" s="33"/>
      <c r="AP2969" s="33"/>
    </row>
    <row r="2970" spans="2:46" ht="18.649999999999999" customHeight="1" thickBot="1">
      <c r="D2970" s="22" t="s">
        <v>80</v>
      </c>
      <c r="E2970" s="22"/>
      <c r="F2970" s="22"/>
      <c r="G2970" s="22"/>
      <c r="H2970" s="22"/>
      <c r="I2970" s="22" t="s">
        <v>81</v>
      </c>
      <c r="J2970" s="22"/>
      <c r="K2970" s="22"/>
      <c r="L2970" s="22"/>
      <c r="M2970" s="23"/>
      <c r="N2970" s="23"/>
      <c r="O2970" s="24" t="s">
        <v>82</v>
      </c>
      <c r="P2970" s="23"/>
      <c r="Q2970" s="23"/>
      <c r="R2970" s="23"/>
      <c r="S2970" s="22"/>
      <c r="T2970" s="22" t="s">
        <v>83</v>
      </c>
      <c r="U2970" s="23"/>
      <c r="V2970" s="23"/>
      <c r="W2970" s="23"/>
      <c r="X2970" s="23"/>
      <c r="Y2970" s="24" t="s">
        <v>84</v>
      </c>
      <c r="Z2970" s="23"/>
      <c r="AA2970" s="23"/>
      <c r="AB2970" s="23"/>
      <c r="AC2970" s="24" t="s">
        <v>85</v>
      </c>
      <c r="AD2970" s="22"/>
      <c r="AE2970" s="22"/>
      <c r="AF2970" s="22"/>
      <c r="AG2970" s="22"/>
      <c r="AH2970" s="23"/>
      <c r="AI2970" s="24" t="s">
        <v>86</v>
      </c>
      <c r="AJ2970" s="23"/>
      <c r="AK2970" s="23"/>
      <c r="AL2970" s="22"/>
    </row>
    <row r="2971" spans="2:46" ht="18.649999999999999" customHeight="1" thickBot="1">
      <c r="B2971" s="11"/>
      <c r="D2971" s="217" t="s">
        <v>55</v>
      </c>
      <c r="E2971" s="218"/>
      <c r="F2971" s="219" t="s">
        <v>56</v>
      </c>
      <c r="G2971" s="220"/>
      <c r="H2971" s="204"/>
      <c r="I2971" s="217" t="s">
        <v>87</v>
      </c>
      <c r="J2971" s="218"/>
      <c r="K2971" s="219" t="s">
        <v>88</v>
      </c>
      <c r="L2971" s="220"/>
      <c r="M2971" s="23"/>
      <c r="N2971" s="213" t="s">
        <v>57</v>
      </c>
      <c r="O2971" s="214"/>
      <c r="P2971" s="215" t="s">
        <v>58</v>
      </c>
      <c r="Q2971" s="216"/>
      <c r="R2971" s="23"/>
      <c r="S2971" s="217" t="s">
        <v>59</v>
      </c>
      <c r="T2971" s="218"/>
      <c r="U2971" s="219" t="s">
        <v>60</v>
      </c>
      <c r="V2971" s="220"/>
      <c r="W2971" s="22"/>
      <c r="X2971" s="213" t="s">
        <v>61</v>
      </c>
      <c r="Y2971" s="214"/>
      <c r="Z2971" s="215" t="s">
        <v>62</v>
      </c>
      <c r="AA2971" s="216"/>
      <c r="AB2971" s="22"/>
      <c r="AC2971" s="217" t="s">
        <v>63</v>
      </c>
      <c r="AD2971" s="218"/>
      <c r="AE2971" s="219" t="s">
        <v>89</v>
      </c>
      <c r="AF2971" s="220"/>
      <c r="AG2971" s="22"/>
      <c r="AH2971" s="213" t="s">
        <v>64</v>
      </c>
      <c r="AI2971" s="214"/>
      <c r="AJ2971" s="215" t="s">
        <v>65</v>
      </c>
      <c r="AK2971" s="216"/>
      <c r="AL2971" s="22"/>
      <c r="AM2971" s="25" t="s">
        <v>2</v>
      </c>
      <c r="AO2971" s="132" t="s">
        <v>41</v>
      </c>
      <c r="AQ2971" s="32"/>
      <c r="AR2971" s="32"/>
      <c r="AS2971" s="32"/>
      <c r="AT2971" s="32"/>
    </row>
    <row r="2972" spans="2:46" ht="18.649999999999999" customHeight="1" thickTop="1" thickBot="1">
      <c r="B2972" s="36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9">
        <f t="shared" ref="L2972" si="13485">IF(0=(1-$J$9*$K$9*$B2972^2),10^14,$B2972*$K$9/(1-$J$9*$K$9*$B2972^2))</f>
        <v>-0.40386660254827633</v>
      </c>
      <c r="N2972" s="1">
        <f t="shared" ref="N2972" si="13486">D2972*I2972+F2972*I2975-E2972*J2972-G2972*J2975</f>
        <v>1</v>
      </c>
      <c r="O2972" s="9">
        <f t="shared" ref="O2972" si="13487">(D2972*J2972+E2972*I2972+F2972*J2975+G2972*I2975)</f>
        <v>0</v>
      </c>
      <c r="P2972" s="2">
        <f t="shared" ref="P2972" si="13488">D2972*K2972+F2972*K2975-E2972*L2972-G2972*L2975</f>
        <v>0</v>
      </c>
      <c r="Q2972" s="8">
        <f t="shared" ref="Q2972" si="13489">(D2972*L2972+E2972*K2972+F2972*L2975+G2972*K2975)</f>
        <v>-0.40386660254827633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13490">N2972*S2972+P2972*S2975-O2972*T2972-Q2972*T2975</f>
        <v>5.1513306722626231</v>
      </c>
      <c r="Y2972" s="9">
        <f t="shared" ref="Y2972" si="13491">(N2972*T2972+O2972*S2972+P2972*T2975+Q2972*S2975)</f>
        <v>0</v>
      </c>
      <c r="Z2972" s="2">
        <f t="shared" ref="Z2972" si="13492">N2972*U2972+P2972*U2975-O2972*V2972-Q2972*V2975</f>
        <v>0</v>
      </c>
      <c r="AA2972" s="8">
        <f t="shared" ref="AA2972" si="13493">(N2972*V2972+O2972*U2972+P2972*V2975+Q2972*U2975)</f>
        <v>-0.40386660254827633</v>
      </c>
      <c r="AB2972" s="22"/>
      <c r="AC2972" s="1">
        <v>1</v>
      </c>
      <c r="AD2972" s="9">
        <v>0</v>
      </c>
      <c r="AE2972" s="2">
        <v>0</v>
      </c>
      <c r="AF2972" s="9">
        <f t="shared" ref="AF2972" si="13494">$B2972*$AE$9</f>
        <v>6.8908649999999669</v>
      </c>
      <c r="AH2972" s="1">
        <f t="shared" ref="AH2972" si="13495">X2972*AC2972+Z2972*AC2975-Y2972*AD2972-AA2972*AD2975</f>
        <v>5.1513306722626231</v>
      </c>
      <c r="AI2972" s="9">
        <f t="shared" ref="AI2972" si="13496">(X2972*AD2972+Y2972*AC2972+Z2972*AD2975+AA2972*AC2975)</f>
        <v>0</v>
      </c>
      <c r="AJ2972" s="2">
        <f t="shared" ref="AJ2972" si="13497">X2972*AE2972+Z2972*AE2975-Y2972*AF2972-AA2972*AF2975</f>
        <v>0</v>
      </c>
      <c r="AK2972" s="8">
        <f t="shared" ref="AK2972" si="13498">(X2972*AF2972+Y2972*AE2972+Z2972*AF2975+AA2972*AE2975)</f>
        <v>35.093257630372534</v>
      </c>
      <c r="AM2972" s="26">
        <f t="shared" ref="AM2972" si="13499">20*LOG((2*$AH$9)/(($AH$9*AH2972+AJ2972+$AH$9*AH2975+AJ2975)^2+($AH$9*AI2972+AK2972+$AH$9*AI2975+AK2975)^2)^0.5)</f>
        <v>-41.728475792374802</v>
      </c>
      <c r="AO2972" s="133">
        <f t="shared" ref="AO2972" si="13500">((AI2972^2+AJ2972^2+AK2972^2+AL2972^2)/(AI2975^2+AJ2975^2+AK2975^2+AL2975^2))^0.5</f>
        <v>0.14534956871977103</v>
      </c>
      <c r="AP2972" s="13"/>
      <c r="AQ2972" s="32"/>
      <c r="AR2972" s="32"/>
      <c r="AS2972" s="32"/>
      <c r="AT2972" s="32"/>
    </row>
    <row r="2973" spans="2:46" ht="18.649999999999999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O2973" s="134"/>
      <c r="AP2973" s="33"/>
      <c r="AQ2973" s="32"/>
      <c r="AR2973" s="32"/>
      <c r="AS2973" s="32"/>
      <c r="AT2973" s="32"/>
    </row>
    <row r="2974" spans="2:46" ht="18.649999999999999" customHeight="1" thickBot="1">
      <c r="D2974" s="209" t="s">
        <v>66</v>
      </c>
      <c r="E2974" s="210"/>
      <c r="F2974" s="211" t="s">
        <v>67</v>
      </c>
      <c r="G2974" s="212"/>
      <c r="H2974" s="204"/>
      <c r="I2974" s="209" t="s">
        <v>68</v>
      </c>
      <c r="J2974" s="210"/>
      <c r="K2974" s="211" t="s">
        <v>69</v>
      </c>
      <c r="L2974" s="212"/>
      <c r="N2974" s="213" t="s">
        <v>70</v>
      </c>
      <c r="O2974" s="214"/>
      <c r="P2974" s="215" t="s">
        <v>71</v>
      </c>
      <c r="Q2974" s="216"/>
      <c r="S2974" s="209" t="s">
        <v>72</v>
      </c>
      <c r="T2974" s="210"/>
      <c r="U2974" s="211" t="s">
        <v>73</v>
      </c>
      <c r="V2974" s="212"/>
      <c r="W2974" s="22"/>
      <c r="X2974" s="213" t="s">
        <v>74</v>
      </c>
      <c r="Y2974" s="214"/>
      <c r="Z2974" s="215" t="s">
        <v>75</v>
      </c>
      <c r="AA2974" s="216"/>
      <c r="AB2974" s="22"/>
      <c r="AC2974" s="209" t="s">
        <v>76</v>
      </c>
      <c r="AD2974" s="210"/>
      <c r="AE2974" s="211" t="s">
        <v>77</v>
      </c>
      <c r="AF2974" s="212"/>
      <c r="AG2974" s="22"/>
      <c r="AH2974" s="213" t="s">
        <v>78</v>
      </c>
      <c r="AI2974" s="214"/>
      <c r="AJ2974" s="215" t="s">
        <v>79</v>
      </c>
      <c r="AK2974" s="216"/>
      <c r="AL2974" s="22"/>
      <c r="AM2974" s="44" t="s">
        <v>6</v>
      </c>
      <c r="AO2974" s="135" t="s">
        <v>42</v>
      </c>
      <c r="AP2974" s="33"/>
      <c r="AQ2974" s="32"/>
      <c r="AR2974" s="32"/>
      <c r="AS2974" s="32"/>
      <c r="AT2974" s="32"/>
    </row>
    <row r="2975" spans="2:46" ht="18.649999999999999" customHeight="1" thickTop="1" thickBot="1">
      <c r="D2975" s="1">
        <v>0</v>
      </c>
      <c r="E2975" s="8">
        <f t="shared" ref="E2975" si="13501">$E$9*$B2972</f>
        <v>4.8170349999999775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13502">D2975*I2972+F2975*I2975-E2975*J2972-G2975*J2975</f>
        <v>0</v>
      </c>
      <c r="O2975" s="9">
        <f t="shared" ref="O2975" si="13503">(D2975*J2972+E2975*I2972+F2975*J2975+G2975*I2975)</f>
        <v>4.8170349999999775</v>
      </c>
      <c r="P2975" s="2">
        <f t="shared" ref="P2975" si="13504">D2975*K2972+F2975*K2975-E2975*L2972-G2975*L2975</f>
        <v>2.9454395598061271</v>
      </c>
      <c r="Q2975" s="8">
        <f t="shared" ref="Q2975" si="13505">(D2975*L2972+E2975*K2972+F2975*L2975+G2975*K2975)</f>
        <v>0</v>
      </c>
      <c r="S2975" s="1">
        <v>0</v>
      </c>
      <c r="T2975" s="8">
        <f t="shared" ref="T2975" si="13506">$T$9*$B2972</f>
        <v>10.27896499999995</v>
      </c>
      <c r="U2975" s="2">
        <v>1</v>
      </c>
      <c r="V2975" s="8">
        <v>0</v>
      </c>
      <c r="X2975" s="1">
        <f t="shared" ref="X2975" si="13507">N2975*S2972+P2975*S2975-O2975*T2972-Q2975*T2975</f>
        <v>0</v>
      </c>
      <c r="Y2975" s="9">
        <f t="shared" ref="Y2975" si="13508">(N2975*T2972+O2975*S2972+P2975*T2975+Q2975*S2975)</f>
        <v>35.09310514486242</v>
      </c>
      <c r="Z2975" s="2">
        <f t="shared" ref="Z2975" si="13509">N2975*U2972+P2975*U2975-O2975*V2972-Q2975*V2975</f>
        <v>2.9454395598061271</v>
      </c>
      <c r="AA2975" s="8">
        <f t="shared" ref="AA2975" si="13510">(N2975*V2972+O2975*U2972+P2975*V2975+Q2975*U2975)</f>
        <v>0</v>
      </c>
      <c r="AB2975" s="22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13511">X2975*AC2972+Z2975*AC2975-Y2975*AD2972-AA2975*AD2975</f>
        <v>0</v>
      </c>
      <c r="AI2975" s="9">
        <f t="shared" ref="AI2975" si="13512">(X2975*AD2972+Y2975*AC2972+Z2975*AD2975+AA2975*AC2975)</f>
        <v>35.09310514486242</v>
      </c>
      <c r="AJ2975" s="2">
        <f t="shared" ref="AJ2975" si="13513">X2975*AE2972+Z2975*AE2975-Y2975*AF2972-AA2975*AF2975</f>
        <v>-238.87641042424511</v>
      </c>
      <c r="AK2975" s="8">
        <f t="shared" ref="AK2975" si="13514">(X2975*AF2972+Y2975*AE2972+Z2975*AF2975+AA2975*AE2975)</f>
        <v>0</v>
      </c>
      <c r="AM2975" s="45">
        <f t="shared" ref="AM2975" si="13515">(180/PI())*ATAN(-1*(($AH$9*AJ2972+AL2972+$AH$9*AJ2975+AL2975)/($AH$9*AI2972+AK2972+$AH$9*AI2975+AK2975)))</f>
        <v>73.62622420579973</v>
      </c>
      <c r="AO2975" s="206">
        <f t="shared" ref="AO2975" si="13516">20*LOG(((($AH$9*AH2972+AJ2972-$AH$9*AH2975-AJ2975)^2+($AH$9*AI2972+AK2972-$AH$9*AI2975-AK2975)^2)/(($AH$9*AH2972+AJ2972+$AH$9*AH2975+AJ2975)^2+($AH$9*AI2972+AK2972+$AH$9*AI2975+AK2975)^2))^0.5)</f>
        <v>-2.9171000014790506E-4</v>
      </c>
      <c r="AP2975" s="33"/>
      <c r="AQ2975" s="32"/>
      <c r="AR2975" s="32"/>
      <c r="AS2975" s="32"/>
      <c r="AT2975" s="32"/>
    </row>
    <row r="2976" spans="2:46" ht="18.649999999999999" customHeight="1">
      <c r="AO2976" s="33"/>
      <c r="AP2976" s="33"/>
    </row>
    <row r="2977" spans="2:46" ht="18.649999999999999" customHeight="1" thickBot="1">
      <c r="D2977" s="22" t="s">
        <v>80</v>
      </c>
      <c r="E2977" s="22"/>
      <c r="F2977" s="22"/>
      <c r="G2977" s="22"/>
      <c r="H2977" s="22"/>
      <c r="I2977" s="22" t="s">
        <v>81</v>
      </c>
      <c r="J2977" s="22"/>
      <c r="K2977" s="22"/>
      <c r="L2977" s="22"/>
      <c r="M2977" s="23"/>
      <c r="N2977" s="23"/>
      <c r="O2977" s="24" t="s">
        <v>82</v>
      </c>
      <c r="P2977" s="23"/>
      <c r="Q2977" s="23"/>
      <c r="R2977" s="23"/>
      <c r="S2977" s="22"/>
      <c r="T2977" s="22" t="s">
        <v>83</v>
      </c>
      <c r="U2977" s="23"/>
      <c r="V2977" s="23"/>
      <c r="W2977" s="23"/>
      <c r="X2977" s="23"/>
      <c r="Y2977" s="24" t="s">
        <v>84</v>
      </c>
      <c r="Z2977" s="23"/>
      <c r="AA2977" s="23"/>
      <c r="AB2977" s="23"/>
      <c r="AC2977" s="24" t="s">
        <v>85</v>
      </c>
      <c r="AD2977" s="22"/>
      <c r="AE2977" s="22"/>
      <c r="AF2977" s="22"/>
      <c r="AG2977" s="22"/>
      <c r="AH2977" s="23"/>
      <c r="AI2977" s="24" t="s">
        <v>86</v>
      </c>
      <c r="AJ2977" s="23"/>
      <c r="AK2977" s="23"/>
      <c r="AL2977" s="22"/>
    </row>
    <row r="2978" spans="2:46" ht="18.649999999999999" customHeight="1" thickBot="1">
      <c r="B2978" s="11"/>
      <c r="D2978" s="217" t="s">
        <v>55</v>
      </c>
      <c r="E2978" s="218"/>
      <c r="F2978" s="219" t="s">
        <v>56</v>
      </c>
      <c r="G2978" s="220"/>
      <c r="H2978" s="204"/>
      <c r="I2978" s="217" t="s">
        <v>87</v>
      </c>
      <c r="J2978" s="218"/>
      <c r="K2978" s="219" t="s">
        <v>88</v>
      </c>
      <c r="L2978" s="220"/>
      <c r="M2978" s="23"/>
      <c r="N2978" s="213" t="s">
        <v>57</v>
      </c>
      <c r="O2978" s="214"/>
      <c r="P2978" s="215" t="s">
        <v>58</v>
      </c>
      <c r="Q2978" s="216"/>
      <c r="R2978" s="23"/>
      <c r="S2978" s="217" t="s">
        <v>59</v>
      </c>
      <c r="T2978" s="218"/>
      <c r="U2978" s="219" t="s">
        <v>60</v>
      </c>
      <c r="V2978" s="220"/>
      <c r="W2978" s="22"/>
      <c r="X2978" s="213" t="s">
        <v>61</v>
      </c>
      <c r="Y2978" s="214"/>
      <c r="Z2978" s="215" t="s">
        <v>62</v>
      </c>
      <c r="AA2978" s="216"/>
      <c r="AB2978" s="22"/>
      <c r="AC2978" s="217" t="s">
        <v>63</v>
      </c>
      <c r="AD2978" s="218"/>
      <c r="AE2978" s="219" t="s">
        <v>89</v>
      </c>
      <c r="AF2978" s="220"/>
      <c r="AG2978" s="22"/>
      <c r="AH2978" s="213" t="s">
        <v>64</v>
      </c>
      <c r="AI2978" s="214"/>
      <c r="AJ2978" s="215" t="s">
        <v>65</v>
      </c>
      <c r="AK2978" s="216"/>
      <c r="AL2978" s="22"/>
      <c r="AM2978" s="25" t="s">
        <v>2</v>
      </c>
      <c r="AO2978" s="132" t="s">
        <v>41</v>
      </c>
      <c r="AQ2978" s="32"/>
      <c r="AR2978" s="32"/>
      <c r="AS2978" s="32"/>
      <c r="AT2978" s="32"/>
    </row>
    <row r="2979" spans="2:46" ht="18.649999999999999" customHeight="1" thickTop="1" thickBot="1">
      <c r="B2979" s="36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9">
        <f t="shared" ref="L2979" si="13517">IF(0=(1-$J$9*$K$9*$B2979^2),10^14,$B2979*$K$9/(1-$J$9*$K$9*$B2979^2))</f>
        <v>-0.40282558100577515</v>
      </c>
      <c r="N2979" s="1">
        <f t="shared" ref="N2979" si="13518">D2979*I2979+F2979*I2982-E2979*J2979-G2979*J2982</f>
        <v>1</v>
      </c>
      <c r="O2979" s="9">
        <f t="shared" ref="O2979" si="13519">(D2979*J2979+E2979*I2979+F2979*J2982+G2979*I2982)</f>
        <v>0</v>
      </c>
      <c r="P2979" s="2">
        <f t="shared" ref="P2979" si="13520">D2979*K2979+F2979*K2982-E2979*L2979-G2979*L2982</f>
        <v>0</v>
      </c>
      <c r="Q2979" s="8">
        <f t="shared" ref="Q2979" si="13521">(D2979*L2979+E2979*K2979+F2979*L2982+G2979*K2982)</f>
        <v>-0.40282558100577515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13522">N2979*S2979+P2979*S2982-O2979*T2979-Q2979*T2982</f>
        <v>5.1503727072000975</v>
      </c>
      <c r="Y2979" s="9">
        <f t="shared" ref="Y2979" si="13523">(N2979*T2979+O2979*S2979+P2979*T2982+Q2979*S2982)</f>
        <v>0</v>
      </c>
      <c r="Z2979" s="2">
        <f t="shared" ref="Z2979" si="13524">N2979*U2979+P2979*U2982-O2979*V2979-Q2979*V2982</f>
        <v>0</v>
      </c>
      <c r="AA2979" s="8">
        <f t="shared" ref="AA2979" si="13525">(N2979*V2979+O2979*U2979+P2979*V2982+Q2979*U2982)</f>
        <v>-0.40282558100577515</v>
      </c>
      <c r="AB2979" s="22"/>
      <c r="AC2979" s="1">
        <v>1</v>
      </c>
      <c r="AD2979" s="9">
        <v>0</v>
      </c>
      <c r="AE2979" s="2">
        <v>0</v>
      </c>
      <c r="AF2979" s="9">
        <f t="shared" ref="AF2979" si="13526">$B2979*$AE$9</f>
        <v>6.9070787999999679</v>
      </c>
      <c r="AH2979" s="1">
        <f t="shared" ref="AH2979" si="13527">X2979*AC2979+Z2979*AC2982-Y2979*AD2979-AA2979*AD2982</f>
        <v>5.1503727072000975</v>
      </c>
      <c r="AI2979" s="9">
        <f t="shared" ref="AI2979" si="13528">(X2979*AD2979+Y2979*AC2979+Z2979*AD2982+AA2979*AC2982)</f>
        <v>0</v>
      </c>
      <c r="AJ2979" s="2">
        <f t="shared" ref="AJ2979" si="13529">X2979*AE2979+Z2979*AE2982-Y2979*AF2979-AA2979*AF2982</f>
        <v>0</v>
      </c>
      <c r="AK2979" s="8">
        <f t="shared" ref="AK2979" si="13530">(X2979*AF2979+Y2979*AE2979+Z2979*AF2982+AA2979*AE2982)</f>
        <v>35.171204556994454</v>
      </c>
      <c r="AM2979" s="26">
        <f t="shared" ref="AM2979" si="13531">20*LOG((2*$AH$9)/(($AH$9*AH2979+AJ2979+$AH$9*AH2982+AJ2982)^2+($AH$9*AI2979+AK2979+$AH$9*AI2982+AK2982)^2)^0.5)</f>
        <v>-41.767781749568883</v>
      </c>
      <c r="AO2979" s="133">
        <f t="shared" ref="AO2979" si="13532">((AI2979^2+AJ2979^2+AK2979^2+AL2979^2)/(AI2982^2+AJ2982^2+AK2982^2+AL2982^2))^0.5</f>
        <v>0.1450073112391945</v>
      </c>
      <c r="AP2979" s="13"/>
      <c r="AQ2979" s="32"/>
      <c r="AR2979" s="32"/>
      <c r="AS2979" s="32"/>
      <c r="AT2979" s="32"/>
    </row>
    <row r="2980" spans="2:46" ht="18.649999999999999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O2980" s="134"/>
      <c r="AP2980" s="33"/>
      <c r="AQ2980" s="32"/>
      <c r="AR2980" s="32"/>
      <c r="AS2980" s="32"/>
      <c r="AT2980" s="32"/>
    </row>
    <row r="2981" spans="2:46" ht="18.649999999999999" customHeight="1" thickBot="1">
      <c r="D2981" s="209" t="s">
        <v>66</v>
      </c>
      <c r="E2981" s="210"/>
      <c r="F2981" s="211" t="s">
        <v>67</v>
      </c>
      <c r="G2981" s="212"/>
      <c r="H2981" s="204"/>
      <c r="I2981" s="209" t="s">
        <v>68</v>
      </c>
      <c r="J2981" s="210"/>
      <c r="K2981" s="211" t="s">
        <v>69</v>
      </c>
      <c r="L2981" s="212"/>
      <c r="N2981" s="213" t="s">
        <v>70</v>
      </c>
      <c r="O2981" s="214"/>
      <c r="P2981" s="215" t="s">
        <v>71</v>
      </c>
      <c r="Q2981" s="216"/>
      <c r="S2981" s="209" t="s">
        <v>72</v>
      </c>
      <c r="T2981" s="210"/>
      <c r="U2981" s="211" t="s">
        <v>73</v>
      </c>
      <c r="V2981" s="212"/>
      <c r="W2981" s="22"/>
      <c r="X2981" s="213" t="s">
        <v>74</v>
      </c>
      <c r="Y2981" s="214"/>
      <c r="Z2981" s="215" t="s">
        <v>75</v>
      </c>
      <c r="AA2981" s="216"/>
      <c r="AB2981" s="22"/>
      <c r="AC2981" s="209" t="s">
        <v>76</v>
      </c>
      <c r="AD2981" s="210"/>
      <c r="AE2981" s="211" t="s">
        <v>77</v>
      </c>
      <c r="AF2981" s="212"/>
      <c r="AG2981" s="22"/>
      <c r="AH2981" s="213" t="s">
        <v>78</v>
      </c>
      <c r="AI2981" s="214"/>
      <c r="AJ2981" s="215" t="s">
        <v>79</v>
      </c>
      <c r="AK2981" s="216"/>
      <c r="AL2981" s="22"/>
      <c r="AM2981" s="44" t="s">
        <v>6</v>
      </c>
      <c r="AO2981" s="135" t="s">
        <v>42</v>
      </c>
      <c r="AP2981" s="33"/>
      <c r="AQ2981" s="32"/>
      <c r="AR2981" s="32"/>
      <c r="AS2981" s="32"/>
      <c r="AT2981" s="32"/>
    </row>
    <row r="2982" spans="2:46" ht="18.649999999999999" customHeight="1" thickTop="1" thickBot="1">
      <c r="D2982" s="1">
        <v>0</v>
      </c>
      <c r="E2982" s="8">
        <f t="shared" ref="E2982" si="13533">$E$9*$B2979</f>
        <v>4.8283691999999778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13534">D2982*I2979+F2982*I2982-E2982*J2979-G2982*J2982</f>
        <v>0</v>
      </c>
      <c r="O2982" s="9">
        <f t="shared" ref="O2982" si="13535">(D2982*J2979+E2982*I2979+F2982*J2982+G2982*I2982)</f>
        <v>4.8283691999999778</v>
      </c>
      <c r="P2982" s="2">
        <f t="shared" ref="P2982" si="13536">D2982*K2979+F2982*K2982-E2982*L2979-G2982*L2982</f>
        <v>2.9449906283003808</v>
      </c>
      <c r="Q2982" s="8">
        <f t="shared" ref="Q2982" si="13537">(D2982*L2979+E2982*K2979+F2982*L2982+G2982*K2982)</f>
        <v>0</v>
      </c>
      <c r="S2982" s="1">
        <v>0</v>
      </c>
      <c r="T2982" s="8">
        <f t="shared" ref="T2982" si="13538">$T$9*$B2979</f>
        <v>10.303150799999951</v>
      </c>
      <c r="U2982" s="2">
        <v>1</v>
      </c>
      <c r="V2982" s="8">
        <v>0</v>
      </c>
      <c r="X2982" s="1">
        <f t="shared" ref="X2982" si="13539">N2982*S2979+P2982*S2982-O2982*T2979-Q2982*T2982</f>
        <v>0</v>
      </c>
      <c r="Y2982" s="9">
        <f t="shared" ref="Y2982" si="13540">(N2982*T2979+O2982*S2979+P2982*T2982+Q2982*S2982)</f>
        <v>35.171051747965407</v>
      </c>
      <c r="Z2982" s="2">
        <f t="shared" ref="Z2982" si="13541">N2982*U2979+P2982*U2982-O2982*V2979-Q2982*V2982</f>
        <v>2.9449906283003808</v>
      </c>
      <c r="AA2982" s="8">
        <f t="shared" ref="AA2982" si="13542">(N2982*V2979+O2982*U2979+P2982*V2982+Q2982*U2982)</f>
        <v>0</v>
      </c>
      <c r="AB2982" s="22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13543">X2982*AC2979+Z2982*AC2982-Y2982*AD2979-AA2982*AD2982</f>
        <v>0</v>
      </c>
      <c r="AI2982" s="9">
        <f t="shared" ref="AI2982" si="13544">(X2982*AD2979+Y2982*AC2979+Z2982*AD2982+AA2982*AC2982)</f>
        <v>35.171051747965407</v>
      </c>
      <c r="AJ2982" s="2">
        <f t="shared" ref="AJ2982" si="13545">X2982*AE2979+Z2982*AE2982-Y2982*AF2979-AA2982*AF2982</f>
        <v>-239.98423527377329</v>
      </c>
      <c r="AK2982" s="8">
        <f t="shared" ref="AK2982" si="13546">(X2982*AF2979+Y2982*AE2979+Z2982*AF2982+AA2982*AE2982)</f>
        <v>0</v>
      </c>
      <c r="AM2982" s="45">
        <f t="shared" ref="AM2982" si="13547">(180/PI())*ATAN(-1*(($AH$9*AJ2979+AL2979+$AH$9*AJ2982+AL2982)/($AH$9*AI2979+AK2979+$AH$9*AI2982+AK2982)))</f>
        <v>73.663506527065991</v>
      </c>
      <c r="AO2982" s="206">
        <f t="shared" ref="AO2982" si="13548">20*LOG(((($AH$9*AH2979+AJ2979-$AH$9*AH2982-AJ2982)^2+($AH$9*AI2979+AK2979-$AH$9*AI2982-AK2982)^2)/(($AH$9*AH2979+AJ2979+$AH$9*AH2982+AJ2982)^2+($AH$9*AI2979+AK2979+$AH$9*AI2982+AK2982)^2))^0.5)</f>
        <v>-2.8908169357355325E-4</v>
      </c>
      <c r="AP2982" s="33"/>
      <c r="AQ2982" s="32"/>
      <c r="AR2982" s="32"/>
      <c r="AS2982" s="32"/>
      <c r="AT2982" s="32"/>
    </row>
    <row r="2983" spans="2:46" ht="18.649999999999999" customHeight="1">
      <c r="AO2983" s="33"/>
      <c r="AP2983" s="33"/>
    </row>
    <row r="2984" spans="2:46" ht="18.649999999999999" customHeight="1" thickBot="1">
      <c r="D2984" s="22" t="s">
        <v>80</v>
      </c>
      <c r="E2984" s="22"/>
      <c r="F2984" s="22"/>
      <c r="G2984" s="22"/>
      <c r="H2984" s="22"/>
      <c r="I2984" s="22" t="s">
        <v>81</v>
      </c>
      <c r="J2984" s="22"/>
      <c r="K2984" s="22"/>
      <c r="L2984" s="22"/>
      <c r="M2984" s="23"/>
      <c r="N2984" s="23"/>
      <c r="O2984" s="24" t="s">
        <v>82</v>
      </c>
      <c r="P2984" s="23"/>
      <c r="Q2984" s="23"/>
      <c r="R2984" s="23"/>
      <c r="S2984" s="22"/>
      <c r="T2984" s="22" t="s">
        <v>83</v>
      </c>
      <c r="U2984" s="23"/>
      <c r="V2984" s="23"/>
      <c r="W2984" s="23"/>
      <c r="X2984" s="23"/>
      <c r="Y2984" s="24" t="s">
        <v>84</v>
      </c>
      <c r="Z2984" s="23"/>
      <c r="AA2984" s="23"/>
      <c r="AB2984" s="23"/>
      <c r="AC2984" s="24" t="s">
        <v>85</v>
      </c>
      <c r="AD2984" s="22"/>
      <c r="AE2984" s="22"/>
      <c r="AF2984" s="22"/>
      <c r="AG2984" s="22"/>
      <c r="AH2984" s="23"/>
      <c r="AI2984" s="24" t="s">
        <v>86</v>
      </c>
      <c r="AJ2984" s="23"/>
      <c r="AK2984" s="23"/>
      <c r="AL2984" s="22"/>
    </row>
    <row r="2985" spans="2:46" ht="18.649999999999999" customHeight="1" thickBot="1">
      <c r="B2985" s="11"/>
      <c r="D2985" s="217" t="s">
        <v>55</v>
      </c>
      <c r="E2985" s="218"/>
      <c r="F2985" s="219" t="s">
        <v>56</v>
      </c>
      <c r="G2985" s="220"/>
      <c r="H2985" s="204"/>
      <c r="I2985" s="217" t="s">
        <v>87</v>
      </c>
      <c r="J2985" s="218"/>
      <c r="K2985" s="219" t="s">
        <v>88</v>
      </c>
      <c r="L2985" s="220"/>
      <c r="M2985" s="23"/>
      <c r="N2985" s="213" t="s">
        <v>57</v>
      </c>
      <c r="O2985" s="214"/>
      <c r="P2985" s="215" t="s">
        <v>58</v>
      </c>
      <c r="Q2985" s="216"/>
      <c r="R2985" s="23"/>
      <c r="S2985" s="217" t="s">
        <v>59</v>
      </c>
      <c r="T2985" s="218"/>
      <c r="U2985" s="219" t="s">
        <v>60</v>
      </c>
      <c r="V2985" s="220"/>
      <c r="W2985" s="22"/>
      <c r="X2985" s="213" t="s">
        <v>61</v>
      </c>
      <c r="Y2985" s="214"/>
      <c r="Z2985" s="215" t="s">
        <v>62</v>
      </c>
      <c r="AA2985" s="216"/>
      <c r="AB2985" s="22"/>
      <c r="AC2985" s="217" t="s">
        <v>63</v>
      </c>
      <c r="AD2985" s="218"/>
      <c r="AE2985" s="219" t="s">
        <v>89</v>
      </c>
      <c r="AF2985" s="220"/>
      <c r="AG2985" s="22"/>
      <c r="AH2985" s="213" t="s">
        <v>64</v>
      </c>
      <c r="AI2985" s="214"/>
      <c r="AJ2985" s="215" t="s">
        <v>65</v>
      </c>
      <c r="AK2985" s="216"/>
      <c r="AL2985" s="22"/>
      <c r="AM2985" s="25" t="s">
        <v>2</v>
      </c>
      <c r="AO2985" s="132" t="s">
        <v>41</v>
      </c>
      <c r="AQ2985" s="32"/>
      <c r="AR2985" s="32"/>
      <c r="AS2985" s="32"/>
      <c r="AT2985" s="32"/>
    </row>
    <row r="2986" spans="2:46" ht="18.649999999999999" customHeight="1" thickTop="1" thickBot="1">
      <c r="B2986" s="36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9">
        <f t="shared" ref="L2986" si="13549">IF(0=(1-$J$9*$K$9*$B2986^2),10^14,$B2986*$K$9/(1-$J$9*$K$9*$B2986^2))</f>
        <v>-0.40179012874101228</v>
      </c>
      <c r="N2986" s="1">
        <f t="shared" ref="N2986" si="13550">D2986*I2986+F2986*I2989-E2986*J2986-G2986*J2989</f>
        <v>1</v>
      </c>
      <c r="O2986" s="9">
        <f t="shared" ref="O2986" si="13551">(D2986*J2986+E2986*I2986+F2986*J2989+G2986*I2989)</f>
        <v>0</v>
      </c>
      <c r="P2986" s="2">
        <f t="shared" ref="P2986" si="13552">D2986*K2986+F2986*K2989-E2986*L2986-G2986*L2989</f>
        <v>0</v>
      </c>
      <c r="Q2986" s="8">
        <f t="shared" ref="Q2986" si="13553">(D2986*L2986+E2986*K2986+F2986*L2989+G2986*K2989)</f>
        <v>-0.40179012874101228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13554">N2986*S2986+P2986*S2989-O2986*T2986-Q2986*T2989</f>
        <v>5.1494219020657486</v>
      </c>
      <c r="Y2986" s="9">
        <f t="shared" ref="Y2986" si="13555">(N2986*T2986+O2986*S2986+P2986*T2989+Q2986*S2989)</f>
        <v>0</v>
      </c>
      <c r="Z2986" s="2">
        <f t="shared" ref="Z2986" si="13556">N2986*U2986+P2986*U2989-O2986*V2986-Q2986*V2989</f>
        <v>0</v>
      </c>
      <c r="AA2986" s="8">
        <f t="shared" ref="AA2986" si="13557">(N2986*V2986+O2986*U2986+P2986*V2989+Q2986*U2989)</f>
        <v>-0.40179012874101228</v>
      </c>
      <c r="AB2986" s="22"/>
      <c r="AC2986" s="1">
        <v>1</v>
      </c>
      <c r="AD2986" s="9">
        <v>0</v>
      </c>
      <c r="AE2986" s="2">
        <v>0</v>
      </c>
      <c r="AF2986" s="9">
        <f t="shared" ref="AF2986" si="13558">$B2986*$AE$9</f>
        <v>6.9232925999999679</v>
      </c>
      <c r="AH2986" s="1">
        <f t="shared" ref="AH2986" si="13559">X2986*AC2986+Z2986*AC2989-Y2986*AD2986-AA2986*AD2989</f>
        <v>5.1494219020657486</v>
      </c>
      <c r="AI2986" s="9">
        <f t="shared" ref="AI2986" si="13560">(X2986*AD2986+Y2986*AC2986+Z2986*AD2989+AA2986*AC2989)</f>
        <v>0</v>
      </c>
      <c r="AJ2986" s="2">
        <f t="shared" ref="AJ2986" si="13561">X2986*AE2986+Z2986*AE2989-Y2986*AF2986-AA2986*AF2989</f>
        <v>0</v>
      </c>
      <c r="AK2986" s="8">
        <f t="shared" ref="AK2986" si="13562">(X2986*AF2986+Y2986*AE2986+Z2986*AF2989+AA2986*AE2989)</f>
        <v>35.249164420108542</v>
      </c>
      <c r="AM2986" s="26">
        <f t="shared" ref="AM2986" si="13563">20*LOG((2*$AH$9)/(($AH$9*AH2986+AJ2986+$AH$9*AH2989+AJ2989)^2+($AH$9*AI2986+AK2986+$AH$9*AI2989+AK2989)^2)^0.5)</f>
        <v>-41.807003095393362</v>
      </c>
      <c r="AO2986" s="133">
        <f t="shared" ref="AO2986" si="13564">((AI2986^2+AJ2986^2+AK2986^2+AL2986^2)/(AI2989^2+AJ2989^2+AK2989^2+AL2989^2))^0.5</f>
        <v>0.14466666416506729</v>
      </c>
      <c r="AP2986" s="13"/>
      <c r="AQ2986" s="32"/>
      <c r="AR2986" s="32"/>
      <c r="AS2986" s="32"/>
      <c r="AT2986" s="32"/>
    </row>
    <row r="2987" spans="2:46" ht="18.649999999999999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O2987" s="134"/>
      <c r="AP2987" s="33"/>
      <c r="AQ2987" s="32"/>
      <c r="AR2987" s="32"/>
      <c r="AS2987" s="32"/>
      <c r="AT2987" s="32"/>
    </row>
    <row r="2988" spans="2:46" ht="18.649999999999999" customHeight="1" thickBot="1">
      <c r="D2988" s="209" t="s">
        <v>66</v>
      </c>
      <c r="E2988" s="210"/>
      <c r="F2988" s="211" t="s">
        <v>67</v>
      </c>
      <c r="G2988" s="212"/>
      <c r="H2988" s="204"/>
      <c r="I2988" s="209" t="s">
        <v>68</v>
      </c>
      <c r="J2988" s="210"/>
      <c r="K2988" s="211" t="s">
        <v>69</v>
      </c>
      <c r="L2988" s="212"/>
      <c r="N2988" s="213" t="s">
        <v>70</v>
      </c>
      <c r="O2988" s="214"/>
      <c r="P2988" s="215" t="s">
        <v>71</v>
      </c>
      <c r="Q2988" s="216"/>
      <c r="S2988" s="209" t="s">
        <v>72</v>
      </c>
      <c r="T2988" s="210"/>
      <c r="U2988" s="211" t="s">
        <v>73</v>
      </c>
      <c r="V2988" s="212"/>
      <c r="W2988" s="22"/>
      <c r="X2988" s="213" t="s">
        <v>74</v>
      </c>
      <c r="Y2988" s="214"/>
      <c r="Z2988" s="215" t="s">
        <v>75</v>
      </c>
      <c r="AA2988" s="216"/>
      <c r="AB2988" s="22"/>
      <c r="AC2988" s="209" t="s">
        <v>76</v>
      </c>
      <c r="AD2988" s="210"/>
      <c r="AE2988" s="211" t="s">
        <v>77</v>
      </c>
      <c r="AF2988" s="212"/>
      <c r="AG2988" s="22"/>
      <c r="AH2988" s="213" t="s">
        <v>78</v>
      </c>
      <c r="AI2988" s="214"/>
      <c r="AJ2988" s="215" t="s">
        <v>79</v>
      </c>
      <c r="AK2988" s="216"/>
      <c r="AL2988" s="22"/>
      <c r="AM2988" s="44" t="s">
        <v>6</v>
      </c>
      <c r="AO2988" s="135" t="s">
        <v>42</v>
      </c>
      <c r="AP2988" s="33"/>
      <c r="AQ2988" s="32"/>
      <c r="AR2988" s="32"/>
      <c r="AS2988" s="32"/>
      <c r="AT2988" s="32"/>
    </row>
    <row r="2989" spans="2:46" ht="18.649999999999999" customHeight="1" thickTop="1" thickBot="1">
      <c r="D2989" s="1">
        <v>0</v>
      </c>
      <c r="E2989" s="8">
        <f t="shared" ref="E2989" si="13565">$E$9*$B2986</f>
        <v>4.8397033999999781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13566">D2989*I2986+F2989*I2989-E2989*J2986-G2989*J2989</f>
        <v>0</v>
      </c>
      <c r="O2989" s="9">
        <f t="shared" ref="O2989" si="13567">(D2989*J2986+E2989*I2986+F2989*J2989+G2989*I2989)</f>
        <v>4.8397033999999781</v>
      </c>
      <c r="P2989" s="2">
        <f t="shared" ref="P2989" si="13568">D2989*K2986+F2989*K2989-E2989*L2986-G2989*L2989</f>
        <v>2.944545052154306</v>
      </c>
      <c r="Q2989" s="8">
        <f t="shared" ref="Q2989" si="13569">(D2989*L2986+E2989*K2986+F2989*L2989+G2989*K2989)</f>
        <v>0</v>
      </c>
      <c r="S2989" s="1">
        <v>0</v>
      </c>
      <c r="T2989" s="8">
        <f t="shared" ref="T2989" si="13570">$T$9*$B2986</f>
        <v>10.327336599999951</v>
      </c>
      <c r="U2989" s="2">
        <v>1</v>
      </c>
      <c r="V2989" s="8">
        <v>0</v>
      </c>
      <c r="X2989" s="1">
        <f t="shared" ref="X2989" si="13571">N2989*S2986+P2989*S2989-O2989*T2986-Q2989*T2989</f>
        <v>0</v>
      </c>
      <c r="Y2989" s="9">
        <f t="shared" ref="Y2989" si="13572">(N2989*T2986+O2989*S2986+P2989*T2989+Q2989*S2989)</f>
        <v>35.249011287461904</v>
      </c>
      <c r="Z2989" s="2">
        <f t="shared" ref="Z2989" si="13573">N2989*U2986+P2989*U2989-O2989*V2986-Q2989*V2989</f>
        <v>2.944545052154306</v>
      </c>
      <c r="AA2989" s="8">
        <f t="shared" ref="AA2989" si="13574">(N2989*V2986+O2989*U2986+P2989*V2989+Q2989*U2989)</f>
        <v>0</v>
      </c>
      <c r="AB2989" s="22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13575">X2989*AC2986+Z2989*AC2989-Y2989*AD2986-AA2989*AD2989</f>
        <v>0</v>
      </c>
      <c r="AI2989" s="9">
        <f t="shared" ref="AI2989" si="13576">(X2989*AD2986+Y2989*AC2986+Z2989*AD2989+AA2989*AC2989)</f>
        <v>35.249011287461904</v>
      </c>
      <c r="AJ2989" s="2">
        <f t="shared" ref="AJ2989" si="13577">X2989*AE2986+Z2989*AE2989-Y2989*AF2986-AA2989*AF2989</f>
        <v>-241.09467395164606</v>
      </c>
      <c r="AK2989" s="8">
        <f t="shared" ref="AK2989" si="13578">(X2989*AF2986+Y2989*AE2986+Z2989*AF2989+AA2989*AE2989)</f>
        <v>0</v>
      </c>
      <c r="AM2989" s="45">
        <f t="shared" ref="AM2989" si="13579">(180/PI())*ATAN(-1*(($AH$9*AJ2986+AL2986+$AH$9*AJ2989+AL2989)/($AH$9*AI2986+AK2986+$AH$9*AI2989+AK2989)))</f>
        <v>73.700621919557051</v>
      </c>
      <c r="AO2989" s="206">
        <f t="shared" ref="AO2989" si="13580">20*LOG(((($AH$9*AH2986+AJ2986-$AH$9*AH2989-AJ2989)^2+($AH$9*AI2986+AK2986-$AH$9*AI2989-AK2989)^2)/(($AH$9*AH2986+AJ2986+$AH$9*AH2989+AJ2989)^2+($AH$9*AI2986+AK2986+$AH$9*AI2989+AK2989)^2))^0.5)</f>
        <v>-2.8648265034021182E-4</v>
      </c>
      <c r="AP2989" s="33"/>
      <c r="AQ2989" s="32"/>
      <c r="AR2989" s="32"/>
      <c r="AS2989" s="32"/>
      <c r="AT2989" s="32"/>
    </row>
    <row r="2990" spans="2:46" ht="18.649999999999999" customHeight="1">
      <c r="AO2990" s="33"/>
      <c r="AP2990" s="33"/>
    </row>
    <row r="2991" spans="2:46" ht="18.649999999999999" customHeight="1" thickBot="1">
      <c r="D2991" s="22" t="s">
        <v>80</v>
      </c>
      <c r="E2991" s="22"/>
      <c r="F2991" s="22"/>
      <c r="G2991" s="22"/>
      <c r="H2991" s="22"/>
      <c r="I2991" s="22" t="s">
        <v>81</v>
      </c>
      <c r="J2991" s="22"/>
      <c r="K2991" s="22"/>
      <c r="L2991" s="22"/>
      <c r="M2991" s="23"/>
      <c r="N2991" s="23"/>
      <c r="O2991" s="24" t="s">
        <v>82</v>
      </c>
      <c r="P2991" s="23"/>
      <c r="Q2991" s="23"/>
      <c r="R2991" s="23"/>
      <c r="S2991" s="22"/>
      <c r="T2991" s="22" t="s">
        <v>83</v>
      </c>
      <c r="U2991" s="23"/>
      <c r="V2991" s="23"/>
      <c r="W2991" s="23"/>
      <c r="X2991" s="23"/>
      <c r="Y2991" s="24" t="s">
        <v>84</v>
      </c>
      <c r="Z2991" s="23"/>
      <c r="AA2991" s="23"/>
      <c r="AB2991" s="23"/>
      <c r="AC2991" s="24" t="s">
        <v>85</v>
      </c>
      <c r="AD2991" s="22"/>
      <c r="AE2991" s="22"/>
      <c r="AF2991" s="22"/>
      <c r="AG2991" s="22"/>
      <c r="AH2991" s="23"/>
      <c r="AI2991" s="24" t="s">
        <v>86</v>
      </c>
      <c r="AJ2991" s="23"/>
      <c r="AK2991" s="23"/>
      <c r="AL2991" s="22"/>
    </row>
    <row r="2992" spans="2:46" ht="18.649999999999999" customHeight="1" thickBot="1">
      <c r="B2992" s="11"/>
      <c r="D2992" s="217" t="s">
        <v>55</v>
      </c>
      <c r="E2992" s="218"/>
      <c r="F2992" s="219" t="s">
        <v>56</v>
      </c>
      <c r="G2992" s="220"/>
      <c r="H2992" s="204"/>
      <c r="I2992" s="217" t="s">
        <v>87</v>
      </c>
      <c r="J2992" s="218"/>
      <c r="K2992" s="219" t="s">
        <v>88</v>
      </c>
      <c r="L2992" s="220"/>
      <c r="M2992" s="23"/>
      <c r="N2992" s="213" t="s">
        <v>57</v>
      </c>
      <c r="O2992" s="214"/>
      <c r="P2992" s="215" t="s">
        <v>58</v>
      </c>
      <c r="Q2992" s="216"/>
      <c r="R2992" s="23"/>
      <c r="S2992" s="217" t="s">
        <v>59</v>
      </c>
      <c r="T2992" s="218"/>
      <c r="U2992" s="219" t="s">
        <v>60</v>
      </c>
      <c r="V2992" s="220"/>
      <c r="W2992" s="22"/>
      <c r="X2992" s="213" t="s">
        <v>61</v>
      </c>
      <c r="Y2992" s="214"/>
      <c r="Z2992" s="215" t="s">
        <v>62</v>
      </c>
      <c r="AA2992" s="216"/>
      <c r="AB2992" s="22"/>
      <c r="AC2992" s="217" t="s">
        <v>63</v>
      </c>
      <c r="AD2992" s="218"/>
      <c r="AE2992" s="219" t="s">
        <v>89</v>
      </c>
      <c r="AF2992" s="220"/>
      <c r="AG2992" s="22"/>
      <c r="AH2992" s="213" t="s">
        <v>64</v>
      </c>
      <c r="AI2992" s="214"/>
      <c r="AJ2992" s="215" t="s">
        <v>65</v>
      </c>
      <c r="AK2992" s="216"/>
      <c r="AL2992" s="22"/>
      <c r="AM2992" s="25" t="s">
        <v>2</v>
      </c>
      <c r="AO2992" s="132" t="s">
        <v>41</v>
      </c>
      <c r="AQ2992" s="32"/>
      <c r="AR2992" s="32"/>
      <c r="AS2992" s="32"/>
      <c r="AT2992" s="32"/>
    </row>
    <row r="2993" spans="2:46" ht="18.649999999999999" customHeight="1" thickTop="1" thickBot="1">
      <c r="B2993" s="36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9">
        <f t="shared" ref="L2993" si="13581">IF(0=(1-$J$9*$K$9*$B2993^2),10^14,$B2993*$K$9/(1-$J$9*$K$9*$B2993^2))</f>
        <v>-0.40076019974033489</v>
      </c>
      <c r="N2993" s="1">
        <f t="shared" ref="N2993" si="13582">D2993*I2993+F2993*I2996-E2993*J2993-G2993*J2996</f>
        <v>1</v>
      </c>
      <c r="O2993" s="9">
        <f t="shared" ref="O2993" si="13583">(D2993*J2993+E2993*I2993+F2993*J2996+G2993*I2996)</f>
        <v>0</v>
      </c>
      <c r="P2993" s="2">
        <f t="shared" ref="P2993" si="13584">D2993*K2993+F2993*K2996-E2993*L2993-G2993*L2996</f>
        <v>0</v>
      </c>
      <c r="Q2993" s="8">
        <f t="shared" ref="Q2993" si="13585">(D2993*L2993+E2993*K2993+F2993*L2996+G2993*K2996)</f>
        <v>-0.40076019974033489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13586">N2993*S2993+P2993*S2996-O2993*T2993-Q2993*T2996</f>
        <v>5.1484781846405312</v>
      </c>
      <c r="Y2993" s="9">
        <f t="shared" ref="Y2993" si="13587">(N2993*T2993+O2993*S2993+P2993*T2996+Q2993*S2996)</f>
        <v>0</v>
      </c>
      <c r="Z2993" s="2">
        <f t="shared" ref="Z2993" si="13588">N2993*U2993+P2993*U2996-O2993*V2993-Q2993*V2996</f>
        <v>0</v>
      </c>
      <c r="AA2993" s="8">
        <f t="shared" ref="AA2993" si="13589">(N2993*V2993+O2993*U2993+P2993*V2996+Q2993*U2996)</f>
        <v>-0.40076019974033489</v>
      </c>
      <c r="AB2993" s="22"/>
      <c r="AC2993" s="1">
        <v>1</v>
      </c>
      <c r="AD2993" s="9">
        <v>0</v>
      </c>
      <c r="AE2993" s="2">
        <v>0</v>
      </c>
      <c r="AF2993" s="9">
        <f t="shared" ref="AF2993" si="13590">$B2993*$AE$9</f>
        <v>6.9395063999999671</v>
      </c>
      <c r="AH2993" s="1">
        <f t="shared" ref="AH2993" si="13591">X2993*AC2993+Z2993*AC2996-Y2993*AD2993-AA2993*AD2996</f>
        <v>5.1484781846405312</v>
      </c>
      <c r="AI2993" s="9">
        <f t="shared" ref="AI2993" si="13592">(X2993*AD2993+Y2993*AC2993+Z2993*AD2996+AA2993*AC2996)</f>
        <v>0</v>
      </c>
      <c r="AJ2993" s="2">
        <f t="shared" ref="AJ2993" si="13593">X2993*AE2993+Z2993*AE2996-Y2993*AF2993-AA2993*AF2996</f>
        <v>0</v>
      </c>
      <c r="AK2993" s="8">
        <f t="shared" ref="AK2993" si="13594">(X2993*AF2993+Y2993*AE2993+Z2993*AF2996+AA2993*AE2996)</f>
        <v>35.327137112832844</v>
      </c>
      <c r="AM2993" s="26">
        <f t="shared" ref="AM2993" si="13595">20*LOG((2*$AH$9)/(($AH$9*AH2993+AJ2993+$AH$9*AH2996+AJ2996)^2+($AH$9*AI2993+AK2993+$AH$9*AI2996+AK2996)^2)^0.5)</f>
        <v>-41.846140168614866</v>
      </c>
      <c r="AO2993" s="133">
        <f t="shared" ref="AO2993" si="13596">((AI2993^2+AJ2993^2+AK2993^2+AL2993^2)/(AI2996^2+AJ2996^2+AK2996^2+AL2996^2))^0.5</f>
        <v>0.14432761614242298</v>
      </c>
      <c r="AP2993" s="13"/>
      <c r="AQ2993" s="32"/>
      <c r="AR2993" s="32"/>
      <c r="AS2993" s="32"/>
      <c r="AT2993" s="32"/>
    </row>
    <row r="2994" spans="2:46" ht="18.649999999999999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O2994" s="134"/>
      <c r="AP2994" s="33"/>
      <c r="AQ2994" s="32"/>
      <c r="AR2994" s="32"/>
      <c r="AS2994" s="32"/>
      <c r="AT2994" s="32"/>
    </row>
    <row r="2995" spans="2:46" ht="18.649999999999999" customHeight="1" thickBot="1">
      <c r="D2995" s="209" t="s">
        <v>66</v>
      </c>
      <c r="E2995" s="210"/>
      <c r="F2995" s="211" t="s">
        <v>67</v>
      </c>
      <c r="G2995" s="212"/>
      <c r="H2995" s="204"/>
      <c r="I2995" s="209" t="s">
        <v>68</v>
      </c>
      <c r="J2995" s="210"/>
      <c r="K2995" s="211" t="s">
        <v>69</v>
      </c>
      <c r="L2995" s="212"/>
      <c r="N2995" s="213" t="s">
        <v>70</v>
      </c>
      <c r="O2995" s="214"/>
      <c r="P2995" s="215" t="s">
        <v>71</v>
      </c>
      <c r="Q2995" s="216"/>
      <c r="S2995" s="209" t="s">
        <v>72</v>
      </c>
      <c r="T2995" s="210"/>
      <c r="U2995" s="211" t="s">
        <v>73</v>
      </c>
      <c r="V2995" s="212"/>
      <c r="W2995" s="22"/>
      <c r="X2995" s="213" t="s">
        <v>74</v>
      </c>
      <c r="Y2995" s="214"/>
      <c r="Z2995" s="215" t="s">
        <v>75</v>
      </c>
      <c r="AA2995" s="216"/>
      <c r="AB2995" s="22"/>
      <c r="AC2995" s="209" t="s">
        <v>76</v>
      </c>
      <c r="AD2995" s="210"/>
      <c r="AE2995" s="211" t="s">
        <v>77</v>
      </c>
      <c r="AF2995" s="212"/>
      <c r="AG2995" s="22"/>
      <c r="AH2995" s="213" t="s">
        <v>78</v>
      </c>
      <c r="AI2995" s="214"/>
      <c r="AJ2995" s="215" t="s">
        <v>79</v>
      </c>
      <c r="AK2995" s="216"/>
      <c r="AL2995" s="22"/>
      <c r="AM2995" s="44" t="s">
        <v>6</v>
      </c>
      <c r="AO2995" s="135" t="s">
        <v>42</v>
      </c>
      <c r="AP2995" s="33"/>
      <c r="AQ2995" s="32"/>
      <c r="AR2995" s="32"/>
      <c r="AS2995" s="32"/>
      <c r="AT2995" s="32"/>
    </row>
    <row r="2996" spans="2:46" ht="18.649999999999999" customHeight="1" thickTop="1" thickBot="1">
      <c r="D2996" s="1">
        <v>0</v>
      </c>
      <c r="E2996" s="8">
        <f t="shared" ref="E2996" si="13597">$E$9*$B2993</f>
        <v>4.8510375999999775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13598">D2996*I2993+F2996*I2996-E2996*J2993-G2996*J2996</f>
        <v>0</v>
      </c>
      <c r="O2996" s="9">
        <f t="shared" ref="O2996" si="13599">(D2996*J2993+E2996*I2993+F2996*J2996+G2996*I2996)</f>
        <v>4.8510375999999775</v>
      </c>
      <c r="P2996" s="2">
        <f t="shared" ref="P2996" si="13600">D2996*K2993+F2996*K2996-E2996*L2993-G2996*L2996</f>
        <v>2.9441027975238656</v>
      </c>
      <c r="Q2996" s="8">
        <f t="shared" ref="Q2996" si="13601">(D2996*L2993+E2996*K2993+F2996*L2996+G2996*K2996)</f>
        <v>0</v>
      </c>
      <c r="S2996" s="1">
        <v>0</v>
      </c>
      <c r="T2996" s="8">
        <f t="shared" ref="T2996" si="13602">$T$9*$B2993</f>
        <v>10.351522399999951</v>
      </c>
      <c r="U2996" s="2">
        <v>1</v>
      </c>
      <c r="V2996" s="8">
        <v>0</v>
      </c>
      <c r="X2996" s="1">
        <f t="shared" ref="X2996" si="13603">N2996*S2993+P2996*S2996-O2996*T2993-Q2996*T2996</f>
        <v>0</v>
      </c>
      <c r="Y2996" s="9">
        <f t="shared" ref="Y2996" si="13604">(N2996*T2993+O2996*S2993+P2996*T2996+Q2996*S2996)</f>
        <v>35.326983656470794</v>
      </c>
      <c r="Z2996" s="2">
        <f t="shared" ref="Z2996" si="13605">N2996*U2993+P2996*U2996-O2996*V2993-Q2996*V2996</f>
        <v>2.9441027975238656</v>
      </c>
      <c r="AA2996" s="8">
        <f t="shared" ref="AA2996" si="13606">(N2996*V2993+O2996*U2993+P2996*V2996+Q2996*U2996)</f>
        <v>0</v>
      </c>
      <c r="AB2996" s="22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13607">X2996*AC2993+Z2996*AC2996-Y2996*AD2993-AA2996*AD2996</f>
        <v>0</v>
      </c>
      <c r="AI2996" s="9">
        <f t="shared" ref="AI2996" si="13608">(X2996*AD2993+Y2996*AC2993+Z2996*AD2996+AA2996*AC2996)</f>
        <v>35.326983656470794</v>
      </c>
      <c r="AJ2996" s="2">
        <f t="shared" ref="AJ2996" si="13609">X2996*AE2993+Z2996*AE2996-Y2996*AF2993-AA2996*AF2996</f>
        <v>-242.20772637924944</v>
      </c>
      <c r="AK2996" s="8">
        <f t="shared" ref="AK2996" si="13610">(X2996*AF2993+Y2996*AE2993+Z2996*AF2996+AA2996*AE2996)</f>
        <v>0</v>
      </c>
      <c r="AM2996" s="45">
        <f t="shared" ref="AM2996" si="13611">(180/PI())*ATAN(-1*(($AH$9*AJ2993+AL2993+$AH$9*AJ2996+AL2996)/($AH$9*AI2993+AK2993+$AH$9*AI2996+AK2996)))</f>
        <v>73.73757148589398</v>
      </c>
      <c r="AO2996" s="206">
        <f t="shared" ref="AO2996" si="13612">20*LOG(((($AH$9*AH2993+AJ2993-$AH$9*AH2996-AJ2996)^2+($AH$9*AI2993+AK2993-$AH$9*AI2996-AK2996)^2)/(($AH$9*AH2993+AJ2993+$AH$9*AH2996+AJ2996)^2+($AH$9*AI2993+AK2993+$AH$9*AI2996+AK2996)^2))^0.5)</f>
        <v>-2.8391248435784977E-4</v>
      </c>
      <c r="AP2996" s="33"/>
      <c r="AQ2996" s="32"/>
      <c r="AR2996" s="32"/>
      <c r="AS2996" s="32"/>
      <c r="AT2996" s="32"/>
    </row>
    <row r="2997" spans="2:46" ht="18.649999999999999" customHeight="1">
      <c r="AO2997" s="33"/>
      <c r="AP2997" s="33"/>
    </row>
    <row r="2998" spans="2:46" ht="18.649999999999999" customHeight="1" thickBot="1">
      <c r="D2998" s="22" t="s">
        <v>80</v>
      </c>
      <c r="E2998" s="22"/>
      <c r="F2998" s="22"/>
      <c r="G2998" s="22"/>
      <c r="H2998" s="22"/>
      <c r="I2998" s="22" t="s">
        <v>81</v>
      </c>
      <c r="J2998" s="22"/>
      <c r="K2998" s="22"/>
      <c r="L2998" s="22"/>
      <c r="M2998" s="23"/>
      <c r="N2998" s="23"/>
      <c r="O2998" s="24" t="s">
        <v>82</v>
      </c>
      <c r="P2998" s="23"/>
      <c r="Q2998" s="23"/>
      <c r="R2998" s="23"/>
      <c r="S2998" s="22"/>
      <c r="T2998" s="22" t="s">
        <v>83</v>
      </c>
      <c r="U2998" s="23"/>
      <c r="V2998" s="23"/>
      <c r="W2998" s="23"/>
      <c r="X2998" s="23"/>
      <c r="Y2998" s="24" t="s">
        <v>84</v>
      </c>
      <c r="Z2998" s="23"/>
      <c r="AA2998" s="23"/>
      <c r="AB2998" s="23"/>
      <c r="AC2998" s="24" t="s">
        <v>85</v>
      </c>
      <c r="AD2998" s="22"/>
      <c r="AE2998" s="22"/>
      <c r="AF2998" s="22"/>
      <c r="AG2998" s="22"/>
      <c r="AH2998" s="23"/>
      <c r="AI2998" s="24" t="s">
        <v>86</v>
      </c>
      <c r="AJ2998" s="23"/>
      <c r="AK2998" s="23"/>
      <c r="AL2998" s="22"/>
    </row>
    <row r="2999" spans="2:46" ht="18.649999999999999" customHeight="1" thickBot="1">
      <c r="B2999" s="11"/>
      <c r="D2999" s="217" t="s">
        <v>55</v>
      </c>
      <c r="E2999" s="218"/>
      <c r="F2999" s="219" t="s">
        <v>56</v>
      </c>
      <c r="G2999" s="220"/>
      <c r="H2999" s="204"/>
      <c r="I2999" s="217" t="s">
        <v>87</v>
      </c>
      <c r="J2999" s="218"/>
      <c r="K2999" s="219" t="s">
        <v>88</v>
      </c>
      <c r="L2999" s="220"/>
      <c r="M2999" s="23"/>
      <c r="N2999" s="213" t="s">
        <v>57</v>
      </c>
      <c r="O2999" s="214"/>
      <c r="P2999" s="215" t="s">
        <v>58</v>
      </c>
      <c r="Q2999" s="216"/>
      <c r="R2999" s="23"/>
      <c r="S2999" s="217" t="s">
        <v>59</v>
      </c>
      <c r="T2999" s="218"/>
      <c r="U2999" s="219" t="s">
        <v>60</v>
      </c>
      <c r="V2999" s="220"/>
      <c r="W2999" s="22"/>
      <c r="X2999" s="213" t="s">
        <v>61</v>
      </c>
      <c r="Y2999" s="214"/>
      <c r="Z2999" s="215" t="s">
        <v>62</v>
      </c>
      <c r="AA2999" s="216"/>
      <c r="AB2999" s="22"/>
      <c r="AC2999" s="217" t="s">
        <v>63</v>
      </c>
      <c r="AD2999" s="218"/>
      <c r="AE2999" s="219" t="s">
        <v>89</v>
      </c>
      <c r="AF2999" s="220"/>
      <c r="AG2999" s="22"/>
      <c r="AH2999" s="213" t="s">
        <v>64</v>
      </c>
      <c r="AI2999" s="214"/>
      <c r="AJ2999" s="215" t="s">
        <v>65</v>
      </c>
      <c r="AK2999" s="216"/>
      <c r="AL2999" s="22"/>
      <c r="AM2999" s="25" t="s">
        <v>2</v>
      </c>
      <c r="AO2999" s="132" t="s">
        <v>41</v>
      </c>
      <c r="AQ2999" s="32"/>
      <c r="AR2999" s="32"/>
      <c r="AS2999" s="32"/>
      <c r="AT2999" s="32"/>
    </row>
    <row r="3000" spans="2:46" ht="18.649999999999999" customHeight="1" thickTop="1" thickBot="1">
      <c r="B3000" s="36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9">
        <f t="shared" ref="L3000" si="13613">IF(0=(1-$J$9*$K$9*$B3000^2),10^14,$B3000*$K$9/(1-$J$9*$K$9*$B3000^2))</f>
        <v>-0.3997357485078592</v>
      </c>
      <c r="N3000" s="1">
        <f t="shared" ref="N3000" si="13614">D3000*I3000+F3000*I3003-E3000*J3000-G3000*J3003</f>
        <v>1</v>
      </c>
      <c r="O3000" s="9">
        <f t="shared" ref="O3000" si="13615">(D3000*J3000+E3000*I3000+F3000*J3003+G3000*I3003)</f>
        <v>0</v>
      </c>
      <c r="P3000" s="2">
        <f t="shared" ref="P3000" si="13616">D3000*K3000+F3000*K3003-E3000*L3000-G3000*L3003</f>
        <v>0</v>
      </c>
      <c r="Q3000" s="8">
        <f t="shared" ref="Q3000" si="13617">(D3000*L3000+E3000*K3000+F3000*L3003+G3000*K3003)</f>
        <v>-0.3997357485078592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13618">N3000*S3000+P3000*S3003-O3000*T3000-Q3000*T3003</f>
        <v>5.1475414836261129</v>
      </c>
      <c r="Y3000" s="9">
        <f t="shared" ref="Y3000" si="13619">(N3000*T3000+O3000*S3000+P3000*T3003+Q3000*S3003)</f>
        <v>0</v>
      </c>
      <c r="Z3000" s="2">
        <f t="shared" ref="Z3000" si="13620">N3000*U3000+P3000*U3003-O3000*V3000-Q3000*V3003</f>
        <v>0</v>
      </c>
      <c r="AA3000" s="8">
        <f t="shared" ref="AA3000" si="13621">(N3000*V3000+O3000*U3000+P3000*V3003+Q3000*U3003)</f>
        <v>-0.3997357485078592</v>
      </c>
      <c r="AB3000" s="22"/>
      <c r="AC3000" s="1">
        <v>1</v>
      </c>
      <c r="AD3000" s="9">
        <v>0</v>
      </c>
      <c r="AE3000" s="2">
        <v>0</v>
      </c>
      <c r="AF3000" s="9">
        <f t="shared" ref="AF3000" si="13622">$B3000*$AE$9</f>
        <v>6.9557201999999672</v>
      </c>
      <c r="AH3000" s="1">
        <f t="shared" ref="AH3000" si="13623">X3000*AC3000+Z3000*AC3003-Y3000*AD3000-AA3000*AD3003</f>
        <v>5.1475414836261129</v>
      </c>
      <c r="AI3000" s="9">
        <f t="shared" ref="AI3000" si="13624">(X3000*AD3000+Y3000*AC3000+Z3000*AD3003+AA3000*AC3003)</f>
        <v>0</v>
      </c>
      <c r="AJ3000" s="2">
        <f t="shared" ref="AJ3000" si="13625">X3000*AE3000+Z3000*AE3003-Y3000*AF3000-AA3000*AF3003</f>
        <v>0</v>
      </c>
      <c r="AK3000" s="8">
        <f t="shared" ref="AK3000" si="13626">(X3000*AF3000+Y3000*AE3000+Z3000*AF3003+AA3000*AE3003)</f>
        <v>35.405122529488096</v>
      </c>
      <c r="AM3000" s="26">
        <f t="shared" ref="AM3000" si="13627">20*LOG((2*$AH$9)/(($AH$9*AH3000+AJ3000+$AH$9*AH3003+AJ3003)^2+($AH$9*AI3000+AK3000+$AH$9*AI3003+AK3003)^2)^0.5)</f>
        <v>-41.885193306211733</v>
      </c>
      <c r="AO3000" s="133">
        <f t="shared" ref="AO3000" si="13628">((AI3000^2+AJ3000^2+AK3000^2+AL3000^2)/(AI3003^2+AJ3003^2+AK3003^2+AL3003^2))^0.5</f>
        <v>0.14399015592293229</v>
      </c>
      <c r="AP3000" s="13"/>
      <c r="AQ3000" s="32"/>
      <c r="AR3000" s="32"/>
      <c r="AS3000" s="32"/>
      <c r="AT3000" s="32"/>
    </row>
    <row r="3001" spans="2:46" ht="18.649999999999999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O3001" s="134"/>
      <c r="AP3001" s="33"/>
      <c r="AQ3001" s="32"/>
      <c r="AR3001" s="32"/>
      <c r="AS3001" s="32"/>
      <c r="AT3001" s="32"/>
    </row>
    <row r="3002" spans="2:46" ht="18.649999999999999" customHeight="1" thickBot="1">
      <c r="D3002" s="209" t="s">
        <v>66</v>
      </c>
      <c r="E3002" s="210"/>
      <c r="F3002" s="211" t="s">
        <v>67</v>
      </c>
      <c r="G3002" s="212"/>
      <c r="H3002" s="204"/>
      <c r="I3002" s="209" t="s">
        <v>68</v>
      </c>
      <c r="J3002" s="210"/>
      <c r="K3002" s="211" t="s">
        <v>69</v>
      </c>
      <c r="L3002" s="212"/>
      <c r="N3002" s="213" t="s">
        <v>70</v>
      </c>
      <c r="O3002" s="214"/>
      <c r="P3002" s="215" t="s">
        <v>71</v>
      </c>
      <c r="Q3002" s="216"/>
      <c r="S3002" s="209" t="s">
        <v>72</v>
      </c>
      <c r="T3002" s="210"/>
      <c r="U3002" s="211" t="s">
        <v>73</v>
      </c>
      <c r="V3002" s="212"/>
      <c r="W3002" s="22"/>
      <c r="X3002" s="213" t="s">
        <v>74</v>
      </c>
      <c r="Y3002" s="214"/>
      <c r="Z3002" s="215" t="s">
        <v>75</v>
      </c>
      <c r="AA3002" s="216"/>
      <c r="AB3002" s="22"/>
      <c r="AC3002" s="209" t="s">
        <v>76</v>
      </c>
      <c r="AD3002" s="210"/>
      <c r="AE3002" s="211" t="s">
        <v>77</v>
      </c>
      <c r="AF3002" s="212"/>
      <c r="AG3002" s="22"/>
      <c r="AH3002" s="213" t="s">
        <v>78</v>
      </c>
      <c r="AI3002" s="214"/>
      <c r="AJ3002" s="215" t="s">
        <v>79</v>
      </c>
      <c r="AK3002" s="216"/>
      <c r="AL3002" s="22"/>
      <c r="AM3002" s="44" t="s">
        <v>6</v>
      </c>
      <c r="AO3002" s="135" t="s">
        <v>42</v>
      </c>
      <c r="AP3002" s="33"/>
      <c r="AQ3002" s="32"/>
      <c r="AR3002" s="32"/>
      <c r="AS3002" s="32"/>
      <c r="AT3002" s="32"/>
    </row>
    <row r="3003" spans="2:46" ht="18.649999999999999" customHeight="1" thickTop="1" thickBot="1">
      <c r="D3003" s="1">
        <v>0</v>
      </c>
      <c r="E3003" s="8">
        <f t="shared" ref="E3003" si="13629">$E$9*$B3000</f>
        <v>4.8623717999999769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13630">D3003*I3000+F3003*I3003-E3003*J3000-G3003*J3003</f>
        <v>0</v>
      </c>
      <c r="O3003" s="9">
        <f t="shared" ref="O3003" si="13631">(D3003*J3000+E3003*I3000+F3003*J3003+G3003*I3003)</f>
        <v>4.8623717999999769</v>
      </c>
      <c r="P3003" s="2">
        <f t="shared" ref="P3003" si="13632">D3003*K3000+F3003*K3003-E3003*L3000-G3003*L3003</f>
        <v>2.9436638309964973</v>
      </c>
      <c r="Q3003" s="8">
        <f t="shared" ref="Q3003" si="13633">(D3003*L3000+E3003*K3000+F3003*L3003+G3003*K3003)</f>
        <v>0</v>
      </c>
      <c r="S3003" s="1">
        <v>0</v>
      </c>
      <c r="T3003" s="8">
        <f t="shared" ref="T3003" si="13634">$T$9*$B3000</f>
        <v>10.37570819999995</v>
      </c>
      <c r="U3003" s="2">
        <v>1</v>
      </c>
      <c r="V3003" s="8">
        <v>0</v>
      </c>
      <c r="X3003" s="1">
        <f t="shared" ref="X3003" si="13635">N3003*S3000+P3003*S3003-O3003*T3000-Q3003*T3003</f>
        <v>0</v>
      </c>
      <c r="Y3003" s="9">
        <f t="shared" ref="Y3003" si="13636">(N3003*T3000+O3003*S3000+P3003*T3003+Q3003*S3003)</f>
        <v>35.404968749313603</v>
      </c>
      <c r="Z3003" s="2">
        <f t="shared" ref="Z3003" si="13637">N3003*U3000+P3003*U3003-O3003*V3000-Q3003*V3003</f>
        <v>2.9436638309964973</v>
      </c>
      <c r="AA3003" s="8">
        <f t="shared" ref="AA3003" si="13638">(N3003*V3000+O3003*U3000+P3003*V3003+Q3003*U3003)</f>
        <v>0</v>
      </c>
      <c r="AB3003" s="22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13639">X3003*AC3000+Z3003*AC3003-Y3003*AD3000-AA3003*AD3003</f>
        <v>0</v>
      </c>
      <c r="AI3003" s="9">
        <f t="shared" ref="AI3003" si="13640">(X3003*AD3000+Y3003*AC3000+Z3003*AD3003+AA3003*AC3003)</f>
        <v>35.404968749313603</v>
      </c>
      <c r="AJ3003" s="2">
        <f t="shared" ref="AJ3003" si="13641">X3003*AE3000+Z3003*AE3003-Y3003*AF3000-AA3003*AF3003</f>
        <v>-243.32339247897173</v>
      </c>
      <c r="AK3003" s="8">
        <f t="shared" ref="AK3003" si="13642">(X3003*AF3000+Y3003*AE3000+Z3003*AF3003+AA3003*AE3003)</f>
        <v>0</v>
      </c>
      <c r="AM3003" s="45">
        <f t="shared" ref="AM3003" si="13643">(180/PI())*ATAN(-1*(($AH$9*AJ3000+AL3000+$AH$9*AJ3003+AL3003)/($AH$9*AI3000+AK3000+$AH$9*AI3003+AK3003)))</f>
        <v>73.774356319144601</v>
      </c>
      <c r="AO3003" s="206">
        <f t="shared" ref="AO3003" si="13644">20*LOG(((($AH$9*AH3000+AJ3000-$AH$9*AH3003-AJ3003)^2+($AH$9*AI3000+AK3000-$AH$9*AI3003-AK3003)^2)/(($AH$9*AH3000+AJ3000+$AH$9*AH3003+AJ3003)^2+($AH$9*AI3000+AK3000+$AH$9*AI3003+AK3003)^2))^0.5)</f>
        <v>-2.8137081539952012E-4</v>
      </c>
      <c r="AP3003" s="33"/>
      <c r="AQ3003" s="32"/>
      <c r="AR3003" s="32"/>
      <c r="AS3003" s="32"/>
      <c r="AT3003" s="32"/>
    </row>
    <row r="3004" spans="2:46" ht="18.649999999999999" customHeight="1">
      <c r="AO3004" s="33"/>
      <c r="AP3004" s="33"/>
    </row>
    <row r="3005" spans="2:46" ht="18.649999999999999" customHeight="1" thickBot="1">
      <c r="D3005" s="22" t="s">
        <v>80</v>
      </c>
      <c r="E3005" s="22"/>
      <c r="F3005" s="22"/>
      <c r="G3005" s="22"/>
      <c r="H3005" s="22"/>
      <c r="I3005" s="22" t="s">
        <v>81</v>
      </c>
      <c r="J3005" s="22"/>
      <c r="K3005" s="22"/>
      <c r="L3005" s="22"/>
      <c r="M3005" s="23"/>
      <c r="N3005" s="23"/>
      <c r="O3005" s="24" t="s">
        <v>82</v>
      </c>
      <c r="P3005" s="23"/>
      <c r="Q3005" s="23"/>
      <c r="R3005" s="23"/>
      <c r="S3005" s="22"/>
      <c r="T3005" s="22" t="s">
        <v>83</v>
      </c>
      <c r="U3005" s="23"/>
      <c r="V3005" s="23"/>
      <c r="W3005" s="23"/>
      <c r="X3005" s="23"/>
      <c r="Y3005" s="24" t="s">
        <v>84</v>
      </c>
      <c r="Z3005" s="23"/>
      <c r="AA3005" s="23"/>
      <c r="AB3005" s="23"/>
      <c r="AC3005" s="24" t="s">
        <v>85</v>
      </c>
      <c r="AD3005" s="22"/>
      <c r="AE3005" s="22"/>
      <c r="AF3005" s="22"/>
      <c r="AG3005" s="22"/>
      <c r="AH3005" s="23"/>
      <c r="AI3005" s="24" t="s">
        <v>86</v>
      </c>
      <c r="AJ3005" s="23"/>
      <c r="AK3005" s="23"/>
      <c r="AL3005" s="22"/>
    </row>
    <row r="3006" spans="2:46" ht="18.649999999999999" customHeight="1" thickBot="1">
      <c r="B3006" s="11"/>
      <c r="D3006" s="217" t="s">
        <v>55</v>
      </c>
      <c r="E3006" s="218"/>
      <c r="F3006" s="219" t="s">
        <v>56</v>
      </c>
      <c r="G3006" s="220"/>
      <c r="H3006" s="204"/>
      <c r="I3006" s="217" t="s">
        <v>87</v>
      </c>
      <c r="J3006" s="218"/>
      <c r="K3006" s="219" t="s">
        <v>88</v>
      </c>
      <c r="L3006" s="220"/>
      <c r="M3006" s="23"/>
      <c r="N3006" s="213" t="s">
        <v>57</v>
      </c>
      <c r="O3006" s="214"/>
      <c r="P3006" s="215" t="s">
        <v>58</v>
      </c>
      <c r="Q3006" s="216"/>
      <c r="R3006" s="23"/>
      <c r="S3006" s="217" t="s">
        <v>59</v>
      </c>
      <c r="T3006" s="218"/>
      <c r="U3006" s="219" t="s">
        <v>60</v>
      </c>
      <c r="V3006" s="220"/>
      <c r="W3006" s="22"/>
      <c r="X3006" s="213" t="s">
        <v>61</v>
      </c>
      <c r="Y3006" s="214"/>
      <c r="Z3006" s="215" t="s">
        <v>62</v>
      </c>
      <c r="AA3006" s="216"/>
      <c r="AB3006" s="22"/>
      <c r="AC3006" s="217" t="s">
        <v>63</v>
      </c>
      <c r="AD3006" s="218"/>
      <c r="AE3006" s="219" t="s">
        <v>89</v>
      </c>
      <c r="AF3006" s="220"/>
      <c r="AG3006" s="22"/>
      <c r="AH3006" s="213" t="s">
        <v>64</v>
      </c>
      <c r="AI3006" s="214"/>
      <c r="AJ3006" s="215" t="s">
        <v>65</v>
      </c>
      <c r="AK3006" s="216"/>
      <c r="AL3006" s="22"/>
      <c r="AM3006" s="25" t="s">
        <v>2</v>
      </c>
      <c r="AO3006" s="132" t="s">
        <v>41</v>
      </c>
      <c r="AQ3006" s="32"/>
      <c r="AR3006" s="32"/>
      <c r="AS3006" s="32"/>
      <c r="AT3006" s="32"/>
    </row>
    <row r="3007" spans="2:46" ht="18.649999999999999" customHeight="1" thickTop="1" thickBot="1">
      <c r="B3007" s="36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9">
        <f t="shared" ref="L3007" si="13645">IF(0=(1-$J$9*$K$9*$B3007^2),10^14,$B3007*$K$9/(1-$J$9*$K$9*$B3007^2))</f>
        <v>-0.39871673005808245</v>
      </c>
      <c r="N3007" s="1">
        <f t="shared" ref="N3007" si="13646">D3007*I3007+F3007*I3010-E3007*J3007-G3007*J3010</f>
        <v>1</v>
      </c>
      <c r="O3007" s="9">
        <f t="shared" ref="O3007" si="13647">(D3007*J3007+E3007*I3007+F3007*J3010+G3007*I3010)</f>
        <v>0</v>
      </c>
      <c r="P3007" s="2">
        <f t="shared" ref="P3007" si="13648">D3007*K3007+F3007*K3010-E3007*L3007-G3007*L3010</f>
        <v>0</v>
      </c>
      <c r="Q3007" s="8">
        <f t="shared" ref="Q3007" si="13649">(D3007*L3007+E3007*K3007+F3007*L3010+G3007*K3010)</f>
        <v>-0.39871673005808245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13650">N3007*S3007+P3007*S3010-O3007*T3007-Q3007*T3010</f>
        <v>5.1466117286306519</v>
      </c>
      <c r="Y3007" s="9">
        <f t="shared" ref="Y3007" si="13651">(N3007*T3007+O3007*S3007+P3007*T3010+Q3007*S3010)</f>
        <v>0</v>
      </c>
      <c r="Z3007" s="2">
        <f t="shared" ref="Z3007" si="13652">N3007*U3007+P3007*U3010-O3007*V3007-Q3007*V3010</f>
        <v>0</v>
      </c>
      <c r="AA3007" s="8">
        <f t="shared" ref="AA3007" si="13653">(N3007*V3007+O3007*U3007+P3007*V3010+Q3007*U3010)</f>
        <v>-0.39871673005808245</v>
      </c>
      <c r="AB3007" s="22"/>
      <c r="AC3007" s="1">
        <v>1</v>
      </c>
      <c r="AD3007" s="9">
        <v>0</v>
      </c>
      <c r="AE3007" s="2">
        <v>0</v>
      </c>
      <c r="AF3007" s="9">
        <f t="shared" ref="AF3007" si="13654">$B3007*$AE$9</f>
        <v>6.9719339999999681</v>
      </c>
      <c r="AH3007" s="1">
        <f t="shared" ref="AH3007" si="13655">X3007*AC3007+Z3007*AC3010-Y3007*AD3007-AA3007*AD3010</f>
        <v>5.1466117286306519</v>
      </c>
      <c r="AI3007" s="9">
        <f t="shared" ref="AI3007" si="13656">(X3007*AD3007+Y3007*AC3007+Z3007*AD3010+AA3007*AC3010)</f>
        <v>0</v>
      </c>
      <c r="AJ3007" s="2">
        <f t="shared" ref="AJ3007" si="13657">X3007*AE3007+Z3007*AE3010-Y3007*AF3007-AA3007*AF3010</f>
        <v>0</v>
      </c>
      <c r="AK3007" s="8">
        <f t="shared" ref="AK3007" si="13658">(X3007*AF3007+Y3007*AE3007+Z3007*AF3010+AA3007*AE3010)</f>
        <v>35.48312056558057</v>
      </c>
      <c r="AM3007" s="26">
        <f t="shared" ref="AM3007" si="13659">20*LOG((2*$AH$9)/(($AH$9*AH3007+AJ3007+$AH$9*AH3010+AJ3010)^2+($AH$9*AI3007+AK3007+$AH$9*AI3010+AK3010)^2)^0.5)</f>
        <v>-41.924162843383144</v>
      </c>
      <c r="AO3007" s="133">
        <f t="shared" ref="AO3007" si="13660">((AI3007^2+AJ3007^2+AK3007^2+AL3007^2)/(AI3010^2+AJ3010^2+AK3010^2+AL3010^2))^0.5</f>
        <v>0.14365427236365277</v>
      </c>
      <c r="AP3007" s="13"/>
      <c r="AQ3007" s="32"/>
      <c r="AR3007" s="32"/>
      <c r="AS3007" s="32"/>
      <c r="AT3007" s="32"/>
    </row>
    <row r="3008" spans="2:46" ht="18.649999999999999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O3008" s="134"/>
      <c r="AP3008" s="33"/>
      <c r="AQ3008" s="32"/>
      <c r="AR3008" s="32"/>
      <c r="AS3008" s="32"/>
      <c r="AT3008" s="32"/>
    </row>
    <row r="3009" spans="2:46" ht="18.649999999999999" customHeight="1" thickBot="1">
      <c r="D3009" s="209" t="s">
        <v>66</v>
      </c>
      <c r="E3009" s="210"/>
      <c r="F3009" s="211" t="s">
        <v>67</v>
      </c>
      <c r="G3009" s="212"/>
      <c r="H3009" s="204"/>
      <c r="I3009" s="209" t="s">
        <v>68</v>
      </c>
      <c r="J3009" s="210"/>
      <c r="K3009" s="211" t="s">
        <v>69</v>
      </c>
      <c r="L3009" s="212"/>
      <c r="N3009" s="213" t="s">
        <v>70</v>
      </c>
      <c r="O3009" s="214"/>
      <c r="P3009" s="215" t="s">
        <v>71</v>
      </c>
      <c r="Q3009" s="216"/>
      <c r="S3009" s="209" t="s">
        <v>72</v>
      </c>
      <c r="T3009" s="210"/>
      <c r="U3009" s="211" t="s">
        <v>73</v>
      </c>
      <c r="V3009" s="212"/>
      <c r="W3009" s="22"/>
      <c r="X3009" s="213" t="s">
        <v>74</v>
      </c>
      <c r="Y3009" s="214"/>
      <c r="Z3009" s="215" t="s">
        <v>75</v>
      </c>
      <c r="AA3009" s="216"/>
      <c r="AB3009" s="22"/>
      <c r="AC3009" s="209" t="s">
        <v>76</v>
      </c>
      <c r="AD3009" s="210"/>
      <c r="AE3009" s="211" t="s">
        <v>77</v>
      </c>
      <c r="AF3009" s="212"/>
      <c r="AG3009" s="22"/>
      <c r="AH3009" s="213" t="s">
        <v>78</v>
      </c>
      <c r="AI3009" s="214"/>
      <c r="AJ3009" s="215" t="s">
        <v>79</v>
      </c>
      <c r="AK3009" s="216"/>
      <c r="AL3009" s="22"/>
      <c r="AM3009" s="44" t="s">
        <v>6</v>
      </c>
      <c r="AO3009" s="135" t="s">
        <v>42</v>
      </c>
      <c r="AP3009" s="33"/>
      <c r="AQ3009" s="32"/>
      <c r="AR3009" s="32"/>
      <c r="AS3009" s="32"/>
      <c r="AT3009" s="32"/>
    </row>
    <row r="3010" spans="2:46" ht="18.649999999999999" customHeight="1" thickTop="1" thickBot="1">
      <c r="D3010" s="1">
        <v>0</v>
      </c>
      <c r="E3010" s="8">
        <f t="shared" ref="E3010" si="13661">$E$9*$B3007</f>
        <v>4.8737059999999781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13662">D3010*I3007+F3010*I3010-E3010*J3007-G3010*J3010</f>
        <v>0</v>
      </c>
      <c r="O3010" s="9">
        <f t="shared" ref="O3010" si="13663">(D3010*J3007+E3010*I3007+F3010*J3010+G3010*I3010)</f>
        <v>4.8737059999999781</v>
      </c>
      <c r="P3010" s="2">
        <f t="shared" ref="P3010" si="13664">D3010*K3007+F3010*K3010-E3010*L3007-G3010*L3010</f>
        <v>2.9432281195844481</v>
      </c>
      <c r="Q3010" s="8">
        <f t="shared" ref="Q3010" si="13665">(D3010*L3007+E3010*K3007+F3010*L3010+G3010*K3010)</f>
        <v>0</v>
      </c>
      <c r="S3010" s="1">
        <v>0</v>
      </c>
      <c r="T3010" s="8">
        <f t="shared" ref="T3010" si="13666">$T$9*$B3007</f>
        <v>10.399893999999952</v>
      </c>
      <c r="U3010" s="2">
        <v>1</v>
      </c>
      <c r="V3010" s="8">
        <v>0</v>
      </c>
      <c r="X3010" s="1">
        <f t="shared" ref="X3010" si="13667">N3010*S3007+P3010*S3010-O3010*T3007-Q3010*T3010</f>
        <v>0</v>
      </c>
      <c r="Y3010" s="9">
        <f t="shared" ref="Y3010" si="13668">(N3010*T3007+O3010*S3007+P3010*T3010+Q3010*S3010)</f>
        <v>35.482966461497419</v>
      </c>
      <c r="Z3010" s="2">
        <f t="shared" ref="Z3010" si="13669">N3010*U3007+P3010*U3010-O3010*V3007-Q3010*V3010</f>
        <v>2.9432281195844481</v>
      </c>
      <c r="AA3010" s="8">
        <f t="shared" ref="AA3010" si="13670">(N3010*V3007+O3010*U3007+P3010*V3010+Q3010*U3010)</f>
        <v>0</v>
      </c>
      <c r="AB3010" s="22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13671">X3010*AC3007+Z3010*AC3010-Y3010*AD3007-AA3010*AD3010</f>
        <v>0</v>
      </c>
      <c r="AI3010" s="9">
        <f t="shared" ref="AI3010" si="13672">(X3010*AD3007+Y3010*AC3007+Z3010*AD3010+AA3010*AC3010)</f>
        <v>35.482966461497419</v>
      </c>
      <c r="AJ3010" s="2">
        <f t="shared" ref="AJ3010" si="13673">X3010*AE3007+Z3010*AE3010-Y3010*AF3007-AA3010*AF3010</f>
        <v>-244.44167217418794</v>
      </c>
      <c r="AK3010" s="8">
        <f t="shared" ref="AK3010" si="13674">(X3010*AF3007+Y3010*AE3007+Z3010*AF3010+AA3010*AE3010)</f>
        <v>0</v>
      </c>
      <c r="AM3010" s="45">
        <f t="shared" ref="AM3010" si="13675">(180/PI())*ATAN(-1*(($AH$9*AJ3007+AL3007+$AH$9*AJ3010+AL3010)/($AH$9*AI3007+AK3007+$AH$9*AI3010+AK3010)))</f>
        <v>73.810977502925297</v>
      </c>
      <c r="AO3010" s="206">
        <f t="shared" ref="AO3010" si="13676">20*LOG(((($AH$9*AH3007+AJ3007-$AH$9*AH3010-AJ3010)^2+($AH$9*AI3007+AK3007-$AH$9*AI3010-AK3010)^2)/(($AH$9*AH3007+AJ3007+$AH$9*AH3010+AJ3010)^2+($AH$9*AI3007+AK3007+$AH$9*AI3010+AK3010)^2))^0.5)</f>
        <v>-2.7885726898561582E-4</v>
      </c>
      <c r="AP3010" s="33"/>
      <c r="AQ3010" s="32"/>
      <c r="AR3010" s="32"/>
      <c r="AS3010" s="32"/>
      <c r="AT3010" s="32"/>
    </row>
    <row r="3011" spans="2:46" ht="18.649999999999999" customHeight="1">
      <c r="AO3011" s="33"/>
      <c r="AP3011" s="33"/>
    </row>
    <row r="3012" spans="2:46" ht="18.649999999999999" customHeight="1" thickBot="1">
      <c r="D3012" s="22" t="s">
        <v>80</v>
      </c>
      <c r="E3012" s="22"/>
      <c r="F3012" s="22"/>
      <c r="G3012" s="22"/>
      <c r="H3012" s="22"/>
      <c r="I3012" s="22" t="s">
        <v>81</v>
      </c>
      <c r="J3012" s="22"/>
      <c r="K3012" s="22"/>
      <c r="L3012" s="22"/>
      <c r="M3012" s="23"/>
      <c r="N3012" s="23"/>
      <c r="O3012" s="24" t="s">
        <v>82</v>
      </c>
      <c r="P3012" s="23"/>
      <c r="Q3012" s="23"/>
      <c r="R3012" s="23"/>
      <c r="S3012" s="22"/>
      <c r="T3012" s="22" t="s">
        <v>83</v>
      </c>
      <c r="U3012" s="23"/>
      <c r="V3012" s="23"/>
      <c r="W3012" s="23"/>
      <c r="X3012" s="23"/>
      <c r="Y3012" s="24" t="s">
        <v>84</v>
      </c>
      <c r="Z3012" s="23"/>
      <c r="AA3012" s="23"/>
      <c r="AB3012" s="23"/>
      <c r="AC3012" s="24" t="s">
        <v>85</v>
      </c>
      <c r="AD3012" s="22"/>
      <c r="AE3012" s="22"/>
      <c r="AF3012" s="22"/>
      <c r="AG3012" s="22"/>
      <c r="AH3012" s="23"/>
      <c r="AI3012" s="24" t="s">
        <v>86</v>
      </c>
      <c r="AJ3012" s="23"/>
      <c r="AK3012" s="23"/>
      <c r="AL3012" s="22"/>
    </row>
    <row r="3013" spans="2:46" ht="18.649999999999999" customHeight="1" thickBot="1">
      <c r="B3013" s="11"/>
      <c r="D3013" s="217" t="s">
        <v>55</v>
      </c>
      <c r="E3013" s="218"/>
      <c r="F3013" s="219" t="s">
        <v>56</v>
      </c>
      <c r="G3013" s="220"/>
      <c r="H3013" s="204"/>
      <c r="I3013" s="217" t="s">
        <v>87</v>
      </c>
      <c r="J3013" s="218"/>
      <c r="K3013" s="219" t="s">
        <v>88</v>
      </c>
      <c r="L3013" s="220"/>
      <c r="M3013" s="23"/>
      <c r="N3013" s="213" t="s">
        <v>57</v>
      </c>
      <c r="O3013" s="214"/>
      <c r="P3013" s="215" t="s">
        <v>58</v>
      </c>
      <c r="Q3013" s="216"/>
      <c r="R3013" s="23"/>
      <c r="S3013" s="217" t="s">
        <v>59</v>
      </c>
      <c r="T3013" s="218"/>
      <c r="U3013" s="219" t="s">
        <v>60</v>
      </c>
      <c r="V3013" s="220"/>
      <c r="W3013" s="22"/>
      <c r="X3013" s="213" t="s">
        <v>61</v>
      </c>
      <c r="Y3013" s="214"/>
      <c r="Z3013" s="215" t="s">
        <v>62</v>
      </c>
      <c r="AA3013" s="216"/>
      <c r="AB3013" s="22"/>
      <c r="AC3013" s="217" t="s">
        <v>63</v>
      </c>
      <c r="AD3013" s="218"/>
      <c r="AE3013" s="219" t="s">
        <v>89</v>
      </c>
      <c r="AF3013" s="220"/>
      <c r="AG3013" s="22"/>
      <c r="AH3013" s="213" t="s">
        <v>64</v>
      </c>
      <c r="AI3013" s="214"/>
      <c r="AJ3013" s="215" t="s">
        <v>65</v>
      </c>
      <c r="AK3013" s="216"/>
      <c r="AL3013" s="22"/>
      <c r="AM3013" s="25" t="s">
        <v>2</v>
      </c>
      <c r="AO3013" s="132" t="s">
        <v>41</v>
      </c>
      <c r="AQ3013" s="32"/>
      <c r="AR3013" s="32"/>
      <c r="AS3013" s="32"/>
      <c r="AT3013" s="32"/>
    </row>
    <row r="3014" spans="2:46" ht="18.649999999999999" customHeight="1" thickTop="1" thickBot="1">
      <c r="B3014" s="36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9">
        <f t="shared" ref="L3014" si="13677">IF(0=(1-$J$9*$K$9*$B3014^2),10^14,$B3014*$K$9/(1-$J$9*$K$9*$B3014^2))</f>
        <v>-0.39770309990862174</v>
      </c>
      <c r="N3014" s="1">
        <f t="shared" ref="N3014" si="13678">D3014*I3014+F3014*I3017-E3014*J3014-G3014*J3017</f>
        <v>1</v>
      </c>
      <c r="O3014" s="9">
        <f t="shared" ref="O3014" si="13679">(D3014*J3014+E3014*I3014+F3014*J3017+G3014*I3017)</f>
        <v>0</v>
      </c>
      <c r="P3014" s="2">
        <f t="shared" ref="P3014" si="13680">D3014*K3014+F3014*K3017-E3014*L3014-G3014*L3017</f>
        <v>0</v>
      </c>
      <c r="Q3014" s="8">
        <f t="shared" ref="Q3014" si="13681">(D3014*L3014+E3014*K3014+F3014*L3017+G3014*K3017)</f>
        <v>-0.39770309990862174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13682">N3014*S3014+P3014*S3017-O3014*T3014-Q3014*T3017</f>
        <v>5.1456888501548264</v>
      </c>
      <c r="Y3014" s="9">
        <f t="shared" ref="Y3014" si="13683">(N3014*T3014+O3014*S3014+P3014*T3017+Q3014*S3017)</f>
        <v>0</v>
      </c>
      <c r="Z3014" s="2">
        <f t="shared" ref="Z3014" si="13684">N3014*U3014+P3014*U3017-O3014*V3014-Q3014*V3017</f>
        <v>0</v>
      </c>
      <c r="AA3014" s="8">
        <f t="shared" ref="AA3014" si="13685">(N3014*V3014+O3014*U3014+P3014*V3017+Q3014*U3017)</f>
        <v>-0.39770309990862174</v>
      </c>
      <c r="AB3014" s="22"/>
      <c r="AC3014" s="1">
        <v>1</v>
      </c>
      <c r="AD3014" s="9">
        <v>0</v>
      </c>
      <c r="AE3014" s="2">
        <v>0</v>
      </c>
      <c r="AF3014" s="9">
        <f t="shared" ref="AF3014" si="13686">$B3014*$AE$9</f>
        <v>6.9881477999999682</v>
      </c>
      <c r="AH3014" s="1">
        <f t="shared" ref="AH3014" si="13687">X3014*AC3014+Z3014*AC3017-Y3014*AD3014-AA3014*AD3017</f>
        <v>5.1456888501548264</v>
      </c>
      <c r="AI3014" s="9">
        <f t="shared" ref="AI3014" si="13688">(X3014*AD3014+Y3014*AC3014+Z3014*AD3017+AA3014*AC3017)</f>
        <v>0</v>
      </c>
      <c r="AJ3014" s="2">
        <f t="shared" ref="AJ3014" si="13689">X3014*AE3014+Z3014*AE3017-Y3014*AF3014-AA3014*AF3017</f>
        <v>0</v>
      </c>
      <c r="AK3014" s="8">
        <f t="shared" ref="AK3014" si="13690">(X3014*AF3014+Y3014*AE3014+Z3014*AF3017+AA3014*AE3017)</f>
        <v>35.561131117785195</v>
      </c>
      <c r="AM3014" s="26">
        <f t="shared" ref="AM3014" si="13691">20*LOG((2*$AH$9)/(($AH$9*AH3014+AJ3014+$AH$9*AH3017+AJ3017)^2+($AH$9*AI3014+AK3014+$AH$9*AI3017+AK3017)^2)^0.5)</f>
        <v>-41.963049113558185</v>
      </c>
      <c r="AO3014" s="133">
        <f t="shared" ref="AO3014" si="13692">((AI3014^2+AJ3014^2+AK3014^2+AL3014^2)/(AI3017^2+AJ3017^2+AK3017^2+AL3017^2))^0.5</f>
        <v>0.14331995442579615</v>
      </c>
      <c r="AP3014" s="13"/>
      <c r="AQ3014" s="32"/>
      <c r="AR3014" s="32"/>
      <c r="AS3014" s="32"/>
      <c r="AT3014" s="32"/>
    </row>
    <row r="3015" spans="2:46" ht="18.649999999999999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O3015" s="134"/>
      <c r="AP3015" s="33"/>
      <c r="AQ3015" s="32"/>
      <c r="AR3015" s="32"/>
      <c r="AS3015" s="32"/>
      <c r="AT3015" s="32"/>
    </row>
    <row r="3016" spans="2:46" ht="18.649999999999999" customHeight="1" thickBot="1">
      <c r="D3016" s="209" t="s">
        <v>66</v>
      </c>
      <c r="E3016" s="210"/>
      <c r="F3016" s="211" t="s">
        <v>67</v>
      </c>
      <c r="G3016" s="212"/>
      <c r="H3016" s="204"/>
      <c r="I3016" s="209" t="s">
        <v>68</v>
      </c>
      <c r="J3016" s="210"/>
      <c r="K3016" s="211" t="s">
        <v>69</v>
      </c>
      <c r="L3016" s="212"/>
      <c r="N3016" s="213" t="s">
        <v>70</v>
      </c>
      <c r="O3016" s="214"/>
      <c r="P3016" s="215" t="s">
        <v>71</v>
      </c>
      <c r="Q3016" s="216"/>
      <c r="S3016" s="209" t="s">
        <v>72</v>
      </c>
      <c r="T3016" s="210"/>
      <c r="U3016" s="211" t="s">
        <v>73</v>
      </c>
      <c r="V3016" s="212"/>
      <c r="W3016" s="22"/>
      <c r="X3016" s="213" t="s">
        <v>74</v>
      </c>
      <c r="Y3016" s="214"/>
      <c r="Z3016" s="215" t="s">
        <v>75</v>
      </c>
      <c r="AA3016" s="216"/>
      <c r="AB3016" s="22"/>
      <c r="AC3016" s="209" t="s">
        <v>76</v>
      </c>
      <c r="AD3016" s="210"/>
      <c r="AE3016" s="211" t="s">
        <v>77</v>
      </c>
      <c r="AF3016" s="212"/>
      <c r="AG3016" s="22"/>
      <c r="AH3016" s="213" t="s">
        <v>78</v>
      </c>
      <c r="AI3016" s="214"/>
      <c r="AJ3016" s="215" t="s">
        <v>79</v>
      </c>
      <c r="AK3016" s="216"/>
      <c r="AL3016" s="22"/>
      <c r="AM3016" s="44" t="s">
        <v>6</v>
      </c>
      <c r="AO3016" s="135" t="s">
        <v>42</v>
      </c>
      <c r="AP3016" s="33"/>
      <c r="AQ3016" s="32"/>
      <c r="AR3016" s="32"/>
      <c r="AS3016" s="32"/>
      <c r="AT3016" s="32"/>
    </row>
    <row r="3017" spans="2:46" ht="18.649999999999999" customHeight="1" thickTop="1" thickBot="1">
      <c r="D3017" s="1">
        <v>0</v>
      </c>
      <c r="E3017" s="8">
        <f t="shared" ref="E3017" si="13693">$E$9*$B3014</f>
        <v>4.8850401999999775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13694">D3017*I3014+F3017*I3017-E3017*J3014-G3017*J3017</f>
        <v>0</v>
      </c>
      <c r="O3017" s="9">
        <f t="shared" ref="O3017" si="13695">(D3017*J3014+E3017*I3014+F3017*J3017+G3017*I3017)</f>
        <v>4.8850401999999775</v>
      </c>
      <c r="P3017" s="2">
        <f t="shared" ref="P3017" si="13696">D3017*K3014+F3017*K3017-E3017*L3014-G3017*L3017</f>
        <v>2.9427956307182246</v>
      </c>
      <c r="Q3017" s="8">
        <f t="shared" ref="Q3017" si="13697">(D3017*L3014+E3017*K3014+F3017*L3017+G3017*K3017)</f>
        <v>0</v>
      </c>
      <c r="S3017" s="1">
        <v>0</v>
      </c>
      <c r="T3017" s="8">
        <f t="shared" ref="T3017" si="13698">$T$9*$B3014</f>
        <v>10.424079799999951</v>
      </c>
      <c r="U3017" s="2">
        <v>1</v>
      </c>
      <c r="V3017" s="8">
        <v>0</v>
      </c>
      <c r="X3017" s="1">
        <f t="shared" ref="X3017" si="13699">N3017*S3014+P3017*S3017-O3017*T3014-Q3017*T3017</f>
        <v>0</v>
      </c>
      <c r="Y3017" s="9">
        <f t="shared" ref="Y3017" si="13700">(N3017*T3014+O3017*S3014+P3017*T3017+Q3017*S3017)</f>
        <v>35.560976689697938</v>
      </c>
      <c r="Z3017" s="2">
        <f t="shared" ref="Z3017" si="13701">N3017*U3014+P3017*U3017-O3017*V3014-Q3017*V3017</f>
        <v>2.9427956307182246</v>
      </c>
      <c r="AA3017" s="8">
        <f t="shared" ref="AA3017" si="13702">(N3017*V3014+O3017*U3014+P3017*V3017+Q3017*U3017)</f>
        <v>0</v>
      </c>
      <c r="AB3017" s="22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13703">X3017*AC3014+Z3017*AC3017-Y3017*AD3014-AA3017*AD3017</f>
        <v>0</v>
      </c>
      <c r="AI3017" s="9">
        <f t="shared" ref="AI3017" si="13704">(X3017*AD3014+Y3017*AC3014+Z3017*AD3017+AA3017*AC3017)</f>
        <v>35.560976689697938</v>
      </c>
      <c r="AJ3017" s="2">
        <f t="shared" ref="AJ3017" si="13705">X3017*AE3014+Z3017*AE3017-Y3017*AF3014-AA3017*AF3017</f>
        <v>-245.56256538924458</v>
      </c>
      <c r="AK3017" s="8">
        <f t="shared" ref="AK3017" si="13706">(X3017*AF3014+Y3017*AE3014+Z3017*AF3017+AA3017*AE3017)</f>
        <v>0</v>
      </c>
      <c r="AM3017" s="45">
        <f t="shared" ref="AM3017" si="13707">(180/PI())*ATAN(-1*(($AH$9*AJ3014+AL3014+$AH$9*AJ3017+AL3017)/($AH$9*AI3014+AK3014+$AH$9*AI3017+AK3017)))</f>
        <v>73.84743611150158</v>
      </c>
      <c r="AO3017" s="206">
        <f t="shared" ref="AO3017" si="13708">20*LOG(((($AH$9*AH3014+AJ3014-$AH$9*AH3017-AJ3017)^2+($AH$9*AI3014+AK3014-$AH$9*AI3017-AK3017)^2)/(($AH$9*AH3014+AJ3014+$AH$9*AH3017+AJ3017)^2+($AH$9*AI3014+AK3014+$AH$9*AI3017+AK3017)^2))^0.5)</f>
        <v>-2.7637147631152221E-4</v>
      </c>
      <c r="AP3017" s="33"/>
      <c r="AQ3017" s="32"/>
      <c r="AR3017" s="32"/>
      <c r="AS3017" s="32"/>
      <c r="AT3017" s="32"/>
    </row>
    <row r="3018" spans="2:46" ht="18.649999999999999" customHeight="1">
      <c r="AO3018" s="33"/>
      <c r="AP3018" s="33"/>
    </row>
    <row r="3019" spans="2:46" ht="18.649999999999999" customHeight="1" thickBot="1">
      <c r="D3019" s="22" t="s">
        <v>80</v>
      </c>
      <c r="E3019" s="22"/>
      <c r="F3019" s="22"/>
      <c r="G3019" s="22"/>
      <c r="H3019" s="22"/>
      <c r="I3019" s="22" t="s">
        <v>81</v>
      </c>
      <c r="J3019" s="22"/>
      <c r="K3019" s="22"/>
      <c r="L3019" s="22"/>
      <c r="M3019" s="23"/>
      <c r="N3019" s="23"/>
      <c r="O3019" s="24" t="s">
        <v>82</v>
      </c>
      <c r="P3019" s="23"/>
      <c r="Q3019" s="23"/>
      <c r="R3019" s="23"/>
      <c r="S3019" s="22"/>
      <c r="T3019" s="22" t="s">
        <v>83</v>
      </c>
      <c r="U3019" s="23"/>
      <c r="V3019" s="23"/>
      <c r="W3019" s="23"/>
      <c r="X3019" s="23"/>
      <c r="Y3019" s="24" t="s">
        <v>84</v>
      </c>
      <c r="Z3019" s="23"/>
      <c r="AA3019" s="23"/>
      <c r="AB3019" s="23"/>
      <c r="AC3019" s="24" t="s">
        <v>85</v>
      </c>
      <c r="AD3019" s="22"/>
      <c r="AE3019" s="22"/>
      <c r="AF3019" s="22"/>
      <c r="AG3019" s="22"/>
      <c r="AH3019" s="23"/>
      <c r="AI3019" s="24" t="s">
        <v>86</v>
      </c>
      <c r="AJ3019" s="23"/>
      <c r="AK3019" s="23"/>
      <c r="AL3019" s="22"/>
    </row>
    <row r="3020" spans="2:46" ht="18.649999999999999" customHeight="1" thickBot="1">
      <c r="B3020" s="11"/>
      <c r="D3020" s="217" t="s">
        <v>55</v>
      </c>
      <c r="E3020" s="218"/>
      <c r="F3020" s="219" t="s">
        <v>56</v>
      </c>
      <c r="G3020" s="220"/>
      <c r="H3020" s="204"/>
      <c r="I3020" s="217" t="s">
        <v>87</v>
      </c>
      <c r="J3020" s="218"/>
      <c r="K3020" s="219" t="s">
        <v>88</v>
      </c>
      <c r="L3020" s="220"/>
      <c r="M3020" s="23"/>
      <c r="N3020" s="213" t="s">
        <v>57</v>
      </c>
      <c r="O3020" s="214"/>
      <c r="P3020" s="215" t="s">
        <v>58</v>
      </c>
      <c r="Q3020" s="216"/>
      <c r="R3020" s="23"/>
      <c r="S3020" s="217" t="s">
        <v>59</v>
      </c>
      <c r="T3020" s="218"/>
      <c r="U3020" s="219" t="s">
        <v>60</v>
      </c>
      <c r="V3020" s="220"/>
      <c r="W3020" s="22"/>
      <c r="X3020" s="213" t="s">
        <v>61</v>
      </c>
      <c r="Y3020" s="214"/>
      <c r="Z3020" s="215" t="s">
        <v>62</v>
      </c>
      <c r="AA3020" s="216"/>
      <c r="AB3020" s="22"/>
      <c r="AC3020" s="217" t="s">
        <v>63</v>
      </c>
      <c r="AD3020" s="218"/>
      <c r="AE3020" s="219" t="s">
        <v>89</v>
      </c>
      <c r="AF3020" s="220"/>
      <c r="AG3020" s="22"/>
      <c r="AH3020" s="213" t="s">
        <v>64</v>
      </c>
      <c r="AI3020" s="214"/>
      <c r="AJ3020" s="215" t="s">
        <v>65</v>
      </c>
      <c r="AK3020" s="216"/>
      <c r="AL3020" s="22"/>
      <c r="AM3020" s="25" t="s">
        <v>2</v>
      </c>
      <c r="AO3020" s="132" t="s">
        <v>41</v>
      </c>
      <c r="AQ3020" s="32"/>
      <c r="AR3020" s="32"/>
      <c r="AS3020" s="32"/>
      <c r="AT3020" s="32"/>
    </row>
    <row r="3021" spans="2:46" ht="18.649999999999999" customHeight="1" thickTop="1" thickBot="1">
      <c r="B3021" s="36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9">
        <f t="shared" ref="L3021" si="13709">IF(0=(1-$J$9*$K$9*$B3021^2),10^14,$B3021*$K$9/(1-$J$9*$K$9*$B3021^2))</f>
        <v>-0.39669481407307827</v>
      </c>
      <c r="N3021" s="1">
        <f t="shared" ref="N3021" si="13710">D3021*I3021+F3021*I3024-E3021*J3021-G3021*J3024</f>
        <v>1</v>
      </c>
      <c r="O3021" s="9">
        <f t="shared" ref="O3021" si="13711">(D3021*J3021+E3021*I3021+F3021*J3024+G3021*I3024)</f>
        <v>0</v>
      </c>
      <c r="P3021" s="2">
        <f t="shared" ref="P3021" si="13712">D3021*K3021+F3021*K3024-E3021*L3021-G3021*L3024</f>
        <v>0</v>
      </c>
      <c r="Q3021" s="8">
        <f t="shared" ref="Q3021" si="13713">(D3021*L3021+E3021*K3021+F3021*L3024+G3021*K3024)</f>
        <v>-0.39669481407307827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13714">N3021*S3021+P3021*S3024-O3021*T3021-Q3021*T3024</f>
        <v>5.14477277957812</v>
      </c>
      <c r="Y3021" s="9">
        <f t="shared" ref="Y3021" si="13715">(N3021*T3021+O3021*S3021+P3021*T3024+Q3021*S3024)</f>
        <v>0</v>
      </c>
      <c r="Z3021" s="2">
        <f t="shared" ref="Z3021" si="13716">N3021*U3021+P3021*U3024-O3021*V3021-Q3021*V3024</f>
        <v>0</v>
      </c>
      <c r="AA3021" s="8">
        <f t="shared" ref="AA3021" si="13717">(N3021*V3021+O3021*U3021+P3021*V3024+Q3021*U3024)</f>
        <v>-0.39669481407307827</v>
      </c>
      <c r="AB3021" s="22"/>
      <c r="AC3021" s="1">
        <v>1</v>
      </c>
      <c r="AD3021" s="9">
        <v>0</v>
      </c>
      <c r="AE3021" s="2">
        <v>0</v>
      </c>
      <c r="AF3021" s="9">
        <f t="shared" ref="AF3021" si="13718">$B3021*$AE$9</f>
        <v>7.0043615999999673</v>
      </c>
      <c r="AH3021" s="1">
        <f t="shared" ref="AH3021" si="13719">X3021*AC3021+Z3021*AC3024-Y3021*AD3021-AA3021*AD3024</f>
        <v>5.14477277957812</v>
      </c>
      <c r="AI3021" s="9">
        <f t="shared" ref="AI3021" si="13720">(X3021*AD3021+Y3021*AC3021+Z3021*AD3024+AA3021*AC3024)</f>
        <v>0</v>
      </c>
      <c r="AJ3021" s="2">
        <f t="shared" ref="AJ3021" si="13721">X3021*AE3021+Z3021*AE3024-Y3021*AF3021-AA3021*AF3024</f>
        <v>0</v>
      </c>
      <c r="AK3021" s="8">
        <f t="shared" ref="AK3021" si="13722">(X3021*AF3021+Y3021*AE3021+Z3021*AF3024+AA3021*AE3024)</f>
        <v>35.639154083929</v>
      </c>
      <c r="AM3021" s="26">
        <f t="shared" ref="AM3021" si="13723">20*LOG((2*$AH$9)/(($AH$9*AH3021+AJ3021+$AH$9*AH3024+AJ3024)^2+($AH$9*AI3021+AK3021+$AH$9*AI3024+AK3024)^2)^0.5)</f>
        <v>-42.001852448405046</v>
      </c>
      <c r="AO3021" s="133">
        <f t="shared" ref="AO3021" si="13724">((AI3021^2+AJ3021^2+AK3021^2+AL3021^2)/(AI3024^2+AJ3024^2+AK3024^2+AL3024^2))^0.5</f>
        <v>0.14298719117351266</v>
      </c>
      <c r="AP3021" s="13"/>
      <c r="AQ3021" s="32"/>
      <c r="AR3021" s="32"/>
      <c r="AS3021" s="32"/>
      <c r="AT3021" s="32"/>
    </row>
    <row r="3022" spans="2:46" ht="18.649999999999999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O3022" s="134"/>
      <c r="AP3022" s="33"/>
      <c r="AQ3022" s="32"/>
      <c r="AR3022" s="32"/>
      <c r="AS3022" s="32"/>
      <c r="AT3022" s="32"/>
    </row>
    <row r="3023" spans="2:46" ht="18.649999999999999" customHeight="1" thickBot="1">
      <c r="D3023" s="209" t="s">
        <v>66</v>
      </c>
      <c r="E3023" s="210"/>
      <c r="F3023" s="211" t="s">
        <v>67</v>
      </c>
      <c r="G3023" s="212"/>
      <c r="H3023" s="204"/>
      <c r="I3023" s="209" t="s">
        <v>68</v>
      </c>
      <c r="J3023" s="210"/>
      <c r="K3023" s="211" t="s">
        <v>69</v>
      </c>
      <c r="L3023" s="212"/>
      <c r="N3023" s="213" t="s">
        <v>70</v>
      </c>
      <c r="O3023" s="214"/>
      <c r="P3023" s="215" t="s">
        <v>71</v>
      </c>
      <c r="Q3023" s="216"/>
      <c r="S3023" s="209" t="s">
        <v>72</v>
      </c>
      <c r="T3023" s="210"/>
      <c r="U3023" s="211" t="s">
        <v>73</v>
      </c>
      <c r="V3023" s="212"/>
      <c r="W3023" s="22"/>
      <c r="X3023" s="213" t="s">
        <v>74</v>
      </c>
      <c r="Y3023" s="214"/>
      <c r="Z3023" s="215" t="s">
        <v>75</v>
      </c>
      <c r="AA3023" s="216"/>
      <c r="AB3023" s="22"/>
      <c r="AC3023" s="209" t="s">
        <v>76</v>
      </c>
      <c r="AD3023" s="210"/>
      <c r="AE3023" s="211" t="s">
        <v>77</v>
      </c>
      <c r="AF3023" s="212"/>
      <c r="AG3023" s="22"/>
      <c r="AH3023" s="213" t="s">
        <v>78</v>
      </c>
      <c r="AI3023" s="214"/>
      <c r="AJ3023" s="215" t="s">
        <v>79</v>
      </c>
      <c r="AK3023" s="216"/>
      <c r="AL3023" s="22"/>
      <c r="AM3023" s="44" t="s">
        <v>6</v>
      </c>
      <c r="AO3023" s="135" t="s">
        <v>42</v>
      </c>
      <c r="AP3023" s="33"/>
      <c r="AQ3023" s="32"/>
      <c r="AR3023" s="32"/>
      <c r="AS3023" s="32"/>
      <c r="AT3023" s="32"/>
    </row>
    <row r="3024" spans="2:46" ht="18.649999999999999" customHeight="1" thickTop="1" thickBot="1">
      <c r="D3024" s="1">
        <v>0</v>
      </c>
      <c r="E3024" s="8">
        <f t="shared" ref="E3024" si="13725">$E$9*$B3021</f>
        <v>4.8963743999999778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13726">D3024*I3021+F3024*I3024-E3024*J3021-G3024*J3024</f>
        <v>0</v>
      </c>
      <c r="O3024" s="9">
        <f t="shared" ref="O3024" si="13727">(D3024*J3021+E3024*I3021+F3024*J3024+G3024*I3024)</f>
        <v>4.8963743999999778</v>
      </c>
      <c r="P3024" s="2">
        <f t="shared" ref="P3024" si="13728">D3024*K3021+F3024*K3024-E3024*L3021-G3024*L3024</f>
        <v>2.9423663322401712</v>
      </c>
      <c r="Q3024" s="8">
        <f t="shared" ref="Q3024" si="13729">(D3024*L3021+E3024*K3021+F3024*L3024+G3024*K3024)</f>
        <v>0</v>
      </c>
      <c r="S3024" s="1">
        <v>0</v>
      </c>
      <c r="T3024" s="8">
        <f t="shared" ref="T3024" si="13730">$T$9*$B3021</f>
        <v>10.448265599999951</v>
      </c>
      <c r="U3024" s="2">
        <v>1</v>
      </c>
      <c r="V3024" s="8">
        <v>0</v>
      </c>
      <c r="X3024" s="1">
        <f t="shared" ref="X3024" si="13731">N3024*S3021+P3024*S3024-O3024*T3021-Q3024*T3024</f>
        <v>0</v>
      </c>
      <c r="Y3024" s="9">
        <f t="shared" ref="Y3024" si="13732">(N3024*T3021+O3024*S3021+P3024*T3024+Q3024*S3024)</f>
        <v>35.638999331742987</v>
      </c>
      <c r="Z3024" s="2">
        <f t="shared" ref="Z3024" si="13733">N3024*U3021+P3024*U3024-O3024*V3021-Q3024*V3024</f>
        <v>2.9423663322401712</v>
      </c>
      <c r="AA3024" s="8">
        <f t="shared" ref="AA3024" si="13734">(N3024*V3021+O3024*U3021+P3024*V3024+Q3024*U3024)</f>
        <v>0</v>
      </c>
      <c r="AB3024" s="22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13735">X3024*AC3021+Z3024*AC3024-Y3024*AD3021-AA3024*AD3024</f>
        <v>0</v>
      </c>
      <c r="AI3024" s="9">
        <f t="shared" ref="AI3024" si="13736">(X3024*AD3021+Y3024*AC3021+Z3024*AD3024+AA3024*AC3024)</f>
        <v>35.638999331742987</v>
      </c>
      <c r="AJ3024" s="2">
        <f t="shared" ref="AJ3024" si="13737">X3024*AE3021+Z3024*AE3024-Y3024*AF3021-AA3024*AF3024</f>
        <v>-246.6860720494449</v>
      </c>
      <c r="AK3024" s="8">
        <f t="shared" ref="AK3024" si="13738">(X3024*AF3021+Y3024*AE3021+Z3024*AF3024+AA3024*AE3024)</f>
        <v>0</v>
      </c>
      <c r="AM3024" s="45">
        <f t="shared" ref="AM3024" si="13739">(180/PI())*ATAN(-1*(($AH$9*AJ3021+AL3021+$AH$9*AJ3024+AL3024)/($AH$9*AI3021+AK3021+$AH$9*AI3024+AK3024)))</f>
        <v>73.883733209887367</v>
      </c>
      <c r="AO3024" s="206">
        <f t="shared" ref="AO3024" si="13740">20*LOG(((($AH$9*AH3021+AJ3021-$AH$9*AH3024-AJ3024)^2+($AH$9*AI3021+AK3021-$AH$9*AI3024-AK3024)^2)/(($AH$9*AH3021+AJ3021+$AH$9*AH3024+AJ3024)^2+($AH$9*AI3021+AK3021+$AH$9*AI3024+AK3024)^2))^0.5)</f>
        <v>-2.739130741347672E-4</v>
      </c>
      <c r="AP3024" s="33"/>
      <c r="AQ3024" s="32"/>
      <c r="AR3024" s="32"/>
      <c r="AS3024" s="32"/>
      <c r="AT3024" s="32"/>
    </row>
    <row r="3025" spans="2:46" ht="18.649999999999999" customHeight="1">
      <c r="AO3025" s="33"/>
      <c r="AP3025" s="33"/>
    </row>
    <row r="3026" spans="2:46" ht="18.649999999999999" customHeight="1" thickBot="1">
      <c r="D3026" s="22" t="s">
        <v>80</v>
      </c>
      <c r="E3026" s="22"/>
      <c r="F3026" s="22"/>
      <c r="G3026" s="22"/>
      <c r="H3026" s="22"/>
      <c r="I3026" s="22" t="s">
        <v>81</v>
      </c>
      <c r="J3026" s="22"/>
      <c r="K3026" s="22"/>
      <c r="L3026" s="22"/>
      <c r="M3026" s="23"/>
      <c r="N3026" s="23"/>
      <c r="O3026" s="24" t="s">
        <v>82</v>
      </c>
      <c r="P3026" s="23"/>
      <c r="Q3026" s="23"/>
      <c r="R3026" s="23"/>
      <c r="S3026" s="22"/>
      <c r="T3026" s="22" t="s">
        <v>83</v>
      </c>
      <c r="U3026" s="23"/>
      <c r="V3026" s="23"/>
      <c r="W3026" s="23"/>
      <c r="X3026" s="23"/>
      <c r="Y3026" s="24" t="s">
        <v>84</v>
      </c>
      <c r="Z3026" s="23"/>
      <c r="AA3026" s="23"/>
      <c r="AB3026" s="23"/>
      <c r="AC3026" s="24" t="s">
        <v>85</v>
      </c>
      <c r="AD3026" s="22"/>
      <c r="AE3026" s="22"/>
      <c r="AF3026" s="22"/>
      <c r="AG3026" s="22"/>
      <c r="AH3026" s="23"/>
      <c r="AI3026" s="24" t="s">
        <v>86</v>
      </c>
      <c r="AJ3026" s="23"/>
      <c r="AK3026" s="23"/>
      <c r="AL3026" s="22"/>
    </row>
    <row r="3027" spans="2:46" ht="18.649999999999999" customHeight="1" thickBot="1">
      <c r="B3027" s="11"/>
      <c r="D3027" s="217" t="s">
        <v>55</v>
      </c>
      <c r="E3027" s="218"/>
      <c r="F3027" s="219" t="s">
        <v>56</v>
      </c>
      <c r="G3027" s="220"/>
      <c r="H3027" s="204"/>
      <c r="I3027" s="217" t="s">
        <v>87</v>
      </c>
      <c r="J3027" s="218"/>
      <c r="K3027" s="219" t="s">
        <v>88</v>
      </c>
      <c r="L3027" s="220"/>
      <c r="M3027" s="23"/>
      <c r="N3027" s="213" t="s">
        <v>57</v>
      </c>
      <c r="O3027" s="214"/>
      <c r="P3027" s="215" t="s">
        <v>58</v>
      </c>
      <c r="Q3027" s="216"/>
      <c r="R3027" s="23"/>
      <c r="S3027" s="217" t="s">
        <v>59</v>
      </c>
      <c r="T3027" s="218"/>
      <c r="U3027" s="219" t="s">
        <v>60</v>
      </c>
      <c r="V3027" s="220"/>
      <c r="W3027" s="22"/>
      <c r="X3027" s="213" t="s">
        <v>61</v>
      </c>
      <c r="Y3027" s="214"/>
      <c r="Z3027" s="215" t="s">
        <v>62</v>
      </c>
      <c r="AA3027" s="216"/>
      <c r="AB3027" s="22"/>
      <c r="AC3027" s="217" t="s">
        <v>63</v>
      </c>
      <c r="AD3027" s="218"/>
      <c r="AE3027" s="219" t="s">
        <v>89</v>
      </c>
      <c r="AF3027" s="220"/>
      <c r="AG3027" s="22"/>
      <c r="AH3027" s="213" t="s">
        <v>64</v>
      </c>
      <c r="AI3027" s="214"/>
      <c r="AJ3027" s="215" t="s">
        <v>65</v>
      </c>
      <c r="AK3027" s="216"/>
      <c r="AL3027" s="22"/>
      <c r="AM3027" s="25" t="s">
        <v>2</v>
      </c>
      <c r="AO3027" s="132" t="s">
        <v>41</v>
      </c>
      <c r="AQ3027" s="32"/>
      <c r="AR3027" s="32"/>
      <c r="AS3027" s="32"/>
      <c r="AT3027" s="32"/>
    </row>
    <row r="3028" spans="2:46" ht="18.649999999999999" customHeight="1" thickTop="1" thickBot="1">
      <c r="B3028" s="36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9">
        <f t="shared" ref="L3028" si="13741">IF(0=(1-$J$9*$K$9*$B3028^2),10^14,$B3028*$K$9/(1-$J$9*$K$9*$B3028^2))</f>
        <v>-0.39569182905402345</v>
      </c>
      <c r="N3028" s="1">
        <f t="shared" ref="N3028" si="13742">D3028*I3028+F3028*I3031-E3028*J3028-G3028*J3031</f>
        <v>1</v>
      </c>
      <c r="O3028" s="9">
        <f t="shared" ref="O3028" si="13743">(D3028*J3028+E3028*I3028+F3028*J3031+G3028*I3031)</f>
        <v>0</v>
      </c>
      <c r="P3028" s="2">
        <f t="shared" ref="P3028" si="13744">D3028*K3028+F3028*K3031-E3028*L3028-G3028*L3031</f>
        <v>0</v>
      </c>
      <c r="Q3028" s="8">
        <f t="shared" ref="Q3028" si="13745">(D3028*L3028+E3028*K3028+F3028*L3031+G3028*K3031)</f>
        <v>-0.39569182905402345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13746">N3028*S3028+P3028*S3031-O3028*T3028-Q3028*T3031</f>
        <v>5.143863449145349</v>
      </c>
      <c r="Y3028" s="9">
        <f t="shared" ref="Y3028" si="13747">(N3028*T3028+O3028*S3028+P3028*T3031+Q3028*S3031)</f>
        <v>0</v>
      </c>
      <c r="Z3028" s="2">
        <f t="shared" ref="Z3028" si="13748">N3028*U3028+P3028*U3031-O3028*V3028-Q3028*V3031</f>
        <v>0</v>
      </c>
      <c r="AA3028" s="8">
        <f t="shared" ref="AA3028" si="13749">(N3028*V3028+O3028*U3028+P3028*V3031+Q3028*U3031)</f>
        <v>-0.39569182905402345</v>
      </c>
      <c r="AB3028" s="22"/>
      <c r="AC3028" s="1">
        <v>1</v>
      </c>
      <c r="AD3028" s="9">
        <v>0</v>
      </c>
      <c r="AE3028" s="2">
        <v>0</v>
      </c>
      <c r="AF3028" s="9">
        <f t="shared" ref="AF3028" si="13750">$B3028*$AE$9</f>
        <v>7.0205753999999674</v>
      </c>
      <c r="AH3028" s="1">
        <f t="shared" ref="AH3028" si="13751">X3028*AC3028+Z3028*AC3031-Y3028*AD3028-AA3028*AD3031</f>
        <v>5.143863449145349</v>
      </c>
      <c r="AI3028" s="9">
        <f t="shared" ref="AI3028" si="13752">(X3028*AD3028+Y3028*AC3028+Z3028*AD3031+AA3028*AC3031)</f>
        <v>0</v>
      </c>
      <c r="AJ3028" s="2">
        <f t="shared" ref="AJ3028" si="13753">X3028*AE3028+Z3028*AE3031-Y3028*AF3028-AA3028*AF3031</f>
        <v>0</v>
      </c>
      <c r="AK3028" s="8">
        <f t="shared" ref="AK3028" si="13754">(X3028*AF3028+Y3028*AE3028+Z3028*AF3031+AA3028*AE3031)</f>
        <v>35.7171893629748</v>
      </c>
      <c r="AM3028" s="26">
        <f t="shared" ref="AM3028" si="13755">20*LOG((2*$AH$9)/(($AH$9*AH3028+AJ3028+$AH$9*AH3031+AJ3031)^2+($AH$9*AI3028+AK3028+$AH$9*AI3031+AK3031)^2)^0.5)</f>
        <v>-42.040573177840102</v>
      </c>
      <c r="AO3028" s="133">
        <f t="shared" ref="AO3028" si="13756">((AI3028^2+AJ3028^2+AK3028^2+AL3028^2)/(AI3031^2+AJ3031^2+AK3031^2+AL3031^2))^0.5</f>
        <v>0.14265597177269268</v>
      </c>
      <c r="AP3028" s="13"/>
      <c r="AQ3028" s="32"/>
      <c r="AR3028" s="32"/>
      <c r="AS3028" s="32"/>
      <c r="AT3028" s="32"/>
    </row>
    <row r="3029" spans="2:46" ht="18.649999999999999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O3029" s="134"/>
      <c r="AP3029" s="33"/>
      <c r="AQ3029" s="32"/>
      <c r="AR3029" s="32"/>
      <c r="AS3029" s="32"/>
      <c r="AT3029" s="32"/>
    </row>
    <row r="3030" spans="2:46" ht="18.649999999999999" customHeight="1" thickBot="1">
      <c r="D3030" s="209" t="s">
        <v>66</v>
      </c>
      <c r="E3030" s="210"/>
      <c r="F3030" s="211" t="s">
        <v>67</v>
      </c>
      <c r="G3030" s="212"/>
      <c r="H3030" s="204"/>
      <c r="I3030" s="209" t="s">
        <v>68</v>
      </c>
      <c r="J3030" s="210"/>
      <c r="K3030" s="211" t="s">
        <v>69</v>
      </c>
      <c r="L3030" s="212"/>
      <c r="N3030" s="213" t="s">
        <v>70</v>
      </c>
      <c r="O3030" s="214"/>
      <c r="P3030" s="215" t="s">
        <v>71</v>
      </c>
      <c r="Q3030" s="216"/>
      <c r="S3030" s="209" t="s">
        <v>72</v>
      </c>
      <c r="T3030" s="210"/>
      <c r="U3030" s="211" t="s">
        <v>73</v>
      </c>
      <c r="V3030" s="212"/>
      <c r="W3030" s="22"/>
      <c r="X3030" s="213" t="s">
        <v>74</v>
      </c>
      <c r="Y3030" s="214"/>
      <c r="Z3030" s="215" t="s">
        <v>75</v>
      </c>
      <c r="AA3030" s="216"/>
      <c r="AB3030" s="22"/>
      <c r="AC3030" s="209" t="s">
        <v>76</v>
      </c>
      <c r="AD3030" s="210"/>
      <c r="AE3030" s="211" t="s">
        <v>77</v>
      </c>
      <c r="AF3030" s="212"/>
      <c r="AG3030" s="22"/>
      <c r="AH3030" s="213" t="s">
        <v>78</v>
      </c>
      <c r="AI3030" s="214"/>
      <c r="AJ3030" s="215" t="s">
        <v>79</v>
      </c>
      <c r="AK3030" s="216"/>
      <c r="AL3030" s="22"/>
      <c r="AM3030" s="44" t="s">
        <v>6</v>
      </c>
      <c r="AO3030" s="135" t="s">
        <v>42</v>
      </c>
      <c r="AP3030" s="33"/>
      <c r="AQ3030" s="32"/>
      <c r="AR3030" s="32"/>
      <c r="AS3030" s="32"/>
      <c r="AT3030" s="32"/>
    </row>
    <row r="3031" spans="2:46" ht="18.649999999999999" customHeight="1" thickTop="1" thickBot="1">
      <c r="D3031" s="1">
        <v>0</v>
      </c>
      <c r="E3031" s="8">
        <f t="shared" ref="E3031" si="13757">$E$9*$B3028</f>
        <v>4.9077085999999772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13758">D3031*I3028+F3031*I3031-E3031*J3028-G3031*J3031</f>
        <v>0</v>
      </c>
      <c r="O3031" s="9">
        <f t="shared" ref="O3031" si="13759">(D3031*J3028+E3031*I3028+F3031*J3031+G3031*I3031)</f>
        <v>4.9077085999999772</v>
      </c>
      <c r="P3031" s="2">
        <f t="shared" ref="P3031" si="13760">D3031*K3028+F3031*K3031-E3031*L3028-G3031*L3031</f>
        <v>2.9419401923981514</v>
      </c>
      <c r="Q3031" s="8">
        <f t="shared" ref="Q3031" si="13761">(D3031*L3028+E3031*K3028+F3031*L3031+G3031*K3031)</f>
        <v>0</v>
      </c>
      <c r="S3031" s="1">
        <v>0</v>
      </c>
      <c r="T3031" s="8">
        <f t="shared" ref="T3031" si="13762">$T$9*$B3028</f>
        <v>10.472451399999951</v>
      </c>
      <c r="U3031" s="2">
        <v>1</v>
      </c>
      <c r="V3031" s="8">
        <v>0</v>
      </c>
      <c r="X3031" s="1">
        <f t="shared" ref="X3031" si="13763">N3031*S3028+P3031*S3031-O3031*T3028-Q3031*T3031</f>
        <v>0</v>
      </c>
      <c r="Y3031" s="9">
        <f t="shared" ref="Y3031" si="13764">(N3031*T3028+O3031*S3028+P3031*T3031+Q3031*S3031)</f>
        <v>35.717034286596125</v>
      </c>
      <c r="Z3031" s="2">
        <f t="shared" ref="Z3031" si="13765">N3031*U3028+P3031*U3031-O3031*V3028-Q3031*V3031</f>
        <v>2.9419401923981514</v>
      </c>
      <c r="AA3031" s="8">
        <f t="shared" ref="AA3031" si="13766">(N3031*V3028+O3031*U3028+P3031*V3031+Q3031*U3031)</f>
        <v>0</v>
      </c>
      <c r="AB3031" s="22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13767">X3031*AC3028+Z3031*AC3031-Y3031*AD3028-AA3031*AD3031</f>
        <v>0</v>
      </c>
      <c r="AI3031" s="9">
        <f t="shared" ref="AI3031" si="13768">(X3031*AD3028+Y3031*AC3028+Z3031*AD3031+AA3031*AC3031)</f>
        <v>35.717034286596125</v>
      </c>
      <c r="AJ3031" s="2">
        <f t="shared" ref="AJ3031" si="13769">X3031*AE3028+Z3031*AE3031-Y3031*AF3028-AA3031*AF3031</f>
        <v>-247.81219208103397</v>
      </c>
      <c r="AK3031" s="8">
        <f t="shared" ref="AK3031" si="13770">(X3031*AF3028+Y3031*AE3028+Z3031*AF3031+AA3031*AE3031)</f>
        <v>0</v>
      </c>
      <c r="AM3031" s="45">
        <f t="shared" ref="AM3031" si="13771">(180/PI())*ATAN(-1*(($AH$9*AJ3028+AL3028+$AH$9*AJ3031+AL3031)/($AH$9*AI3028+AK3028+$AH$9*AI3031+AK3031)))</f>
        <v>73.919869853942885</v>
      </c>
      <c r="AO3031" s="206">
        <f t="shared" ref="AO3031" si="13772">20*LOG(((($AH$9*AH3028+AJ3028-$AH$9*AH3031-AJ3031)^2+($AH$9*AI3028+AK3028-$AH$9*AI3031-AK3031)^2)/(($AH$9*AH3028+AJ3028+$AH$9*AH3031+AJ3031)^2+($AH$9*AI3028+AK3028+$AH$9*AI3031+AK3031)^2))^0.5)</f>
        <v>-2.7148170467567281E-4</v>
      </c>
      <c r="AP3031" s="33"/>
      <c r="AQ3031" s="32"/>
      <c r="AR3031" s="32"/>
      <c r="AS3031" s="32"/>
      <c r="AT3031" s="32"/>
    </row>
    <row r="3032" spans="2:46" ht="18.649999999999999" customHeight="1">
      <c r="AO3032" s="33"/>
      <c r="AP3032" s="33"/>
    </row>
    <row r="3033" spans="2:46" ht="18.649999999999999" customHeight="1" thickBot="1">
      <c r="D3033" s="22" t="s">
        <v>80</v>
      </c>
      <c r="E3033" s="22"/>
      <c r="F3033" s="22"/>
      <c r="G3033" s="22"/>
      <c r="H3033" s="22"/>
      <c r="I3033" s="22" t="s">
        <v>81</v>
      </c>
      <c r="J3033" s="22"/>
      <c r="K3033" s="22"/>
      <c r="L3033" s="22"/>
      <c r="M3033" s="23"/>
      <c r="N3033" s="23"/>
      <c r="O3033" s="24" t="s">
        <v>82</v>
      </c>
      <c r="P3033" s="23"/>
      <c r="Q3033" s="23"/>
      <c r="R3033" s="23"/>
      <c r="S3033" s="22"/>
      <c r="T3033" s="22" t="s">
        <v>83</v>
      </c>
      <c r="U3033" s="23"/>
      <c r="V3033" s="23"/>
      <c r="W3033" s="23"/>
      <c r="X3033" s="23"/>
      <c r="Y3033" s="24" t="s">
        <v>84</v>
      </c>
      <c r="Z3033" s="23"/>
      <c r="AA3033" s="23"/>
      <c r="AB3033" s="23"/>
      <c r="AC3033" s="24" t="s">
        <v>85</v>
      </c>
      <c r="AD3033" s="22"/>
      <c r="AE3033" s="22"/>
      <c r="AF3033" s="22"/>
      <c r="AG3033" s="22"/>
      <c r="AH3033" s="23"/>
      <c r="AI3033" s="24" t="s">
        <v>86</v>
      </c>
      <c r="AJ3033" s="23"/>
      <c r="AK3033" s="23"/>
      <c r="AL3033" s="22"/>
    </row>
    <row r="3034" spans="2:46" ht="18.649999999999999" customHeight="1" thickBot="1">
      <c r="B3034" s="11"/>
      <c r="D3034" s="217" t="s">
        <v>55</v>
      </c>
      <c r="E3034" s="218"/>
      <c r="F3034" s="219" t="s">
        <v>56</v>
      </c>
      <c r="G3034" s="220"/>
      <c r="H3034" s="204"/>
      <c r="I3034" s="217" t="s">
        <v>87</v>
      </c>
      <c r="J3034" s="218"/>
      <c r="K3034" s="219" t="s">
        <v>88</v>
      </c>
      <c r="L3034" s="220"/>
      <c r="M3034" s="23"/>
      <c r="N3034" s="213" t="s">
        <v>57</v>
      </c>
      <c r="O3034" s="214"/>
      <c r="P3034" s="215" t="s">
        <v>58</v>
      </c>
      <c r="Q3034" s="216"/>
      <c r="R3034" s="23"/>
      <c r="S3034" s="217" t="s">
        <v>59</v>
      </c>
      <c r="T3034" s="218"/>
      <c r="U3034" s="219" t="s">
        <v>60</v>
      </c>
      <c r="V3034" s="220"/>
      <c r="W3034" s="22"/>
      <c r="X3034" s="213" t="s">
        <v>61</v>
      </c>
      <c r="Y3034" s="214"/>
      <c r="Z3034" s="215" t="s">
        <v>62</v>
      </c>
      <c r="AA3034" s="216"/>
      <c r="AB3034" s="22"/>
      <c r="AC3034" s="217" t="s">
        <v>63</v>
      </c>
      <c r="AD3034" s="218"/>
      <c r="AE3034" s="219" t="s">
        <v>89</v>
      </c>
      <c r="AF3034" s="220"/>
      <c r="AG3034" s="22"/>
      <c r="AH3034" s="213" t="s">
        <v>64</v>
      </c>
      <c r="AI3034" s="214"/>
      <c r="AJ3034" s="215" t="s">
        <v>65</v>
      </c>
      <c r="AK3034" s="216"/>
      <c r="AL3034" s="22"/>
      <c r="AM3034" s="25" t="s">
        <v>2</v>
      </c>
      <c r="AO3034" s="132" t="s">
        <v>41</v>
      </c>
      <c r="AQ3034" s="32"/>
      <c r="AR3034" s="32"/>
      <c r="AS3034" s="32"/>
      <c r="AT3034" s="32"/>
    </row>
    <row r="3035" spans="2:46" ht="18.649999999999999" customHeight="1" thickTop="1" thickBot="1">
      <c r="B3035" s="36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9">
        <f t="shared" ref="L3035" si="13773">IF(0=(1-$J$9*$K$9*$B3035^2),10^14,$B3035*$K$9/(1-$J$9*$K$9*$B3035^2))</f>
        <v>-0.3946941018361067</v>
      </c>
      <c r="N3035" s="1">
        <f t="shared" ref="N3035" si="13774">D3035*I3035+F3035*I3038-E3035*J3035-G3035*J3038</f>
        <v>1</v>
      </c>
      <c r="O3035" s="9">
        <f t="shared" ref="O3035" si="13775">(D3035*J3035+E3035*I3035+F3035*J3038+G3035*I3038)</f>
        <v>0</v>
      </c>
      <c r="P3035" s="2">
        <f t="shared" ref="P3035" si="13776">D3035*K3035+F3035*K3038-E3035*L3035-G3035*L3038</f>
        <v>0</v>
      </c>
      <c r="Q3035" s="8">
        <f t="shared" ref="Q3035" si="13777">(D3035*L3035+E3035*K3035+F3035*L3038+G3035*K3038)</f>
        <v>-0.3946941018361067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13778">N3035*S3035+P3035*S3038-O3035*T3035-Q3035*T3038</f>
        <v>5.1429607919534472</v>
      </c>
      <c r="Y3035" s="9">
        <f t="shared" ref="Y3035" si="13779">(N3035*T3035+O3035*S3035+P3035*T3038+Q3035*S3038)</f>
        <v>0</v>
      </c>
      <c r="Z3035" s="2">
        <f t="shared" ref="Z3035" si="13780">N3035*U3035+P3035*U3038-O3035*V3035-Q3035*V3038</f>
        <v>0</v>
      </c>
      <c r="AA3035" s="8">
        <f t="shared" ref="AA3035" si="13781">(N3035*V3035+O3035*U3035+P3035*V3038+Q3035*U3038)</f>
        <v>-0.3946941018361067</v>
      </c>
      <c r="AB3035" s="22"/>
      <c r="AC3035" s="1">
        <v>1</v>
      </c>
      <c r="AD3035" s="9">
        <v>0</v>
      </c>
      <c r="AE3035" s="2">
        <v>0</v>
      </c>
      <c r="AF3035" s="9">
        <f t="shared" ref="AF3035" si="13782">$B3035*$AE$9</f>
        <v>7.0367891999999683</v>
      </c>
      <c r="AH3035" s="1">
        <f t="shared" ref="AH3035" si="13783">X3035*AC3035+Z3035*AC3038-Y3035*AD3035-AA3035*AD3038</f>
        <v>5.1429607919534472</v>
      </c>
      <c r="AI3035" s="9">
        <f t="shared" ref="AI3035" si="13784">(X3035*AD3035+Y3035*AC3035+Z3035*AD3038+AA3035*AC3038)</f>
        <v>0</v>
      </c>
      <c r="AJ3035" s="2">
        <f t="shared" ref="AJ3035" si="13785">X3035*AE3035+Z3035*AE3038-Y3035*AF3035-AA3035*AF3038</f>
        <v>0</v>
      </c>
      <c r="AK3035" s="8">
        <f t="shared" ref="AK3035" si="13786">(X3035*AF3035+Y3035*AE3035+Z3035*AF3038+AA3035*AE3038)</f>
        <v>35.795236855005193</v>
      </c>
      <c r="AM3035" s="26">
        <f t="shared" ref="AM3035" si="13787">20*LOG((2*$AH$9)/(($AH$9*AH3035+AJ3035+$AH$9*AH3038+AJ3038)^2+($AH$9*AI3035+AK3035+$AH$9*AI3038+AK3038)^2)^0.5)</f>
        <v>-42.079211630037108</v>
      </c>
      <c r="AO3035" s="133">
        <f t="shared" ref="AO3035" si="13788">((AI3035^2+AJ3035^2+AK3035^2+AL3035^2)/(AI3038^2+AJ3038^2+AK3038^2+AL3038^2))^0.5</f>
        <v>0.14232628548978474</v>
      </c>
      <c r="AP3035" s="13"/>
      <c r="AQ3035" s="32"/>
      <c r="AR3035" s="32"/>
      <c r="AS3035" s="32"/>
      <c r="AT3035" s="32"/>
    </row>
    <row r="3036" spans="2:46" ht="18.649999999999999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O3036" s="134"/>
      <c r="AP3036" s="33"/>
      <c r="AQ3036" s="32"/>
      <c r="AR3036" s="32"/>
      <c r="AS3036" s="32"/>
      <c r="AT3036" s="32"/>
    </row>
    <row r="3037" spans="2:46" ht="18.649999999999999" customHeight="1" thickBot="1">
      <c r="D3037" s="209" t="s">
        <v>66</v>
      </c>
      <c r="E3037" s="210"/>
      <c r="F3037" s="211" t="s">
        <v>67</v>
      </c>
      <c r="G3037" s="212"/>
      <c r="H3037" s="204"/>
      <c r="I3037" s="209" t="s">
        <v>68</v>
      </c>
      <c r="J3037" s="210"/>
      <c r="K3037" s="211" t="s">
        <v>69</v>
      </c>
      <c r="L3037" s="212"/>
      <c r="N3037" s="213" t="s">
        <v>70</v>
      </c>
      <c r="O3037" s="214"/>
      <c r="P3037" s="215" t="s">
        <v>71</v>
      </c>
      <c r="Q3037" s="216"/>
      <c r="S3037" s="209" t="s">
        <v>72</v>
      </c>
      <c r="T3037" s="210"/>
      <c r="U3037" s="211" t="s">
        <v>73</v>
      </c>
      <c r="V3037" s="212"/>
      <c r="W3037" s="22"/>
      <c r="X3037" s="213" t="s">
        <v>74</v>
      </c>
      <c r="Y3037" s="214"/>
      <c r="Z3037" s="215" t="s">
        <v>75</v>
      </c>
      <c r="AA3037" s="216"/>
      <c r="AB3037" s="22"/>
      <c r="AC3037" s="209" t="s">
        <v>76</v>
      </c>
      <c r="AD3037" s="210"/>
      <c r="AE3037" s="211" t="s">
        <v>77</v>
      </c>
      <c r="AF3037" s="212"/>
      <c r="AG3037" s="22"/>
      <c r="AH3037" s="213" t="s">
        <v>78</v>
      </c>
      <c r="AI3037" s="214"/>
      <c r="AJ3037" s="215" t="s">
        <v>79</v>
      </c>
      <c r="AK3037" s="216"/>
      <c r="AL3037" s="22"/>
      <c r="AM3037" s="44" t="s">
        <v>6</v>
      </c>
      <c r="AO3037" s="135" t="s">
        <v>42</v>
      </c>
      <c r="AP3037" s="33"/>
      <c r="AQ3037" s="32"/>
      <c r="AR3037" s="32"/>
      <c r="AS3037" s="32"/>
      <c r="AT3037" s="32"/>
    </row>
    <row r="3038" spans="2:46" ht="18.649999999999999" customHeight="1" thickTop="1" thickBot="1">
      <c r="D3038" s="1">
        <v>0</v>
      </c>
      <c r="E3038" s="8">
        <f t="shared" ref="E3038" si="13789">$E$9*$B3035</f>
        <v>4.9190427999999784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13790">D3038*I3035+F3038*I3038-E3038*J3035-G3038*J3038</f>
        <v>0</v>
      </c>
      <c r="O3038" s="9">
        <f t="shared" ref="O3038" si="13791">(D3038*J3035+E3038*I3035+F3038*J3038+G3038*I3038)</f>
        <v>4.9190427999999784</v>
      </c>
      <c r="P3038" s="2">
        <f t="shared" ref="P3038" si="13792">D3038*K3035+F3038*K3038-E3038*L3035-G3038*L3038</f>
        <v>2.9415171798393587</v>
      </c>
      <c r="Q3038" s="8">
        <f t="shared" ref="Q3038" si="13793">(D3038*L3035+E3038*K3035+F3038*L3038+G3038*K3038)</f>
        <v>0</v>
      </c>
      <c r="S3038" s="1">
        <v>0</v>
      </c>
      <c r="T3038" s="8">
        <f t="shared" ref="T3038" si="13794">$T$9*$B3035</f>
        <v>10.496637199999952</v>
      </c>
      <c r="U3038" s="2">
        <v>1</v>
      </c>
      <c r="V3038" s="8">
        <v>0</v>
      </c>
      <c r="X3038" s="1">
        <f t="shared" ref="X3038" si="13795">N3038*S3035+P3038*S3038-O3038*T3035-Q3038*T3038</f>
        <v>0</v>
      </c>
      <c r="Y3038" s="9">
        <f t="shared" ref="Y3038" si="13796">(N3038*T3035+O3038*S3035+P3038*T3038+Q3038*S3038)</f>
        <v>35.795081454340739</v>
      </c>
      <c r="Z3038" s="2">
        <f t="shared" ref="Z3038" si="13797">N3038*U3035+P3038*U3038-O3038*V3035-Q3038*V3038</f>
        <v>2.9415171798393587</v>
      </c>
      <c r="AA3038" s="8">
        <f t="shared" ref="AA3038" si="13798">(N3038*V3035+O3038*U3035+P3038*V3038+Q3038*U3038)</f>
        <v>0</v>
      </c>
      <c r="AB3038" s="22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13799">X3038*AC3035+Z3038*AC3038-Y3038*AD3035-AA3038*AD3038</f>
        <v>0</v>
      </c>
      <c r="AI3038" s="9">
        <f t="shared" ref="AI3038" si="13800">(X3038*AD3035+Y3038*AC3035+Z3038*AD3038+AA3038*AC3038)</f>
        <v>35.795081454340739</v>
      </c>
      <c r="AJ3038" s="2">
        <f t="shared" ref="AJ3038" si="13801">X3038*AE3035+Z3038*AE3038-Y3038*AF3035-AA3038*AF3038</f>
        <v>-248.94092541118471</v>
      </c>
      <c r="AK3038" s="8">
        <f t="shared" ref="AK3038" si="13802">(X3038*AF3035+Y3038*AE3035+Z3038*AF3038+AA3038*AE3038)</f>
        <v>0</v>
      </c>
      <c r="AM3038" s="45">
        <f t="shared" ref="AM3038" si="13803">(180/PI())*ATAN(-1*(($AH$9*AJ3035+AL3035+$AH$9*AJ3038+AL3038)/($AH$9*AI3035+AK3035+$AH$9*AI3038+AK3038)))</f>
        <v>73.955847090471693</v>
      </c>
      <c r="AO3038" s="206">
        <f t="shared" ref="AO3038" si="13804">20*LOG(((($AH$9*AH3035+AJ3035-$AH$9*AH3038-AJ3038)^2+($AH$9*AI3035+AK3035-$AH$9*AI3038-AK3038)^2)/(($AH$9*AH3035+AJ3035+$AH$9*AH3038+AJ3038)^2+($AH$9*AI3035+AK3035+$AH$9*AI3038+AK3038)^2))^0.5)</f>
        <v>-2.6907701554404495E-4</v>
      </c>
      <c r="AP3038" s="33"/>
      <c r="AQ3038" s="32"/>
      <c r="AR3038" s="32"/>
      <c r="AS3038" s="32"/>
      <c r="AT3038" s="32"/>
    </row>
    <row r="3039" spans="2:46" ht="18.649999999999999" customHeight="1">
      <c r="AO3039" s="33"/>
      <c r="AP3039" s="33"/>
    </row>
    <row r="3040" spans="2:46" ht="18.649999999999999" customHeight="1" thickBot="1">
      <c r="D3040" s="22" t="s">
        <v>80</v>
      </c>
      <c r="E3040" s="22"/>
      <c r="F3040" s="22"/>
      <c r="G3040" s="22"/>
      <c r="H3040" s="22"/>
      <c r="I3040" s="22" t="s">
        <v>81</v>
      </c>
      <c r="J3040" s="22"/>
      <c r="K3040" s="22"/>
      <c r="L3040" s="22"/>
      <c r="M3040" s="23"/>
      <c r="N3040" s="23"/>
      <c r="O3040" s="24" t="s">
        <v>82</v>
      </c>
      <c r="P3040" s="23"/>
      <c r="Q3040" s="23"/>
      <c r="R3040" s="23"/>
      <c r="S3040" s="22"/>
      <c r="T3040" s="22" t="s">
        <v>83</v>
      </c>
      <c r="U3040" s="23"/>
      <c r="V3040" s="23"/>
      <c r="W3040" s="23"/>
      <c r="X3040" s="23"/>
      <c r="Y3040" s="24" t="s">
        <v>84</v>
      </c>
      <c r="Z3040" s="23"/>
      <c r="AA3040" s="23"/>
      <c r="AB3040" s="23"/>
      <c r="AC3040" s="24" t="s">
        <v>85</v>
      </c>
      <c r="AD3040" s="22"/>
      <c r="AE3040" s="22"/>
      <c r="AF3040" s="22"/>
      <c r="AG3040" s="22"/>
      <c r="AH3040" s="23"/>
      <c r="AI3040" s="24" t="s">
        <v>86</v>
      </c>
      <c r="AJ3040" s="23"/>
      <c r="AK3040" s="23"/>
      <c r="AL3040" s="22"/>
    </row>
    <row r="3041" spans="2:46" ht="18.649999999999999" customHeight="1" thickBot="1">
      <c r="B3041" s="11"/>
      <c r="D3041" s="217" t="s">
        <v>55</v>
      </c>
      <c r="E3041" s="218"/>
      <c r="F3041" s="219" t="s">
        <v>56</v>
      </c>
      <c r="G3041" s="220"/>
      <c r="H3041" s="204"/>
      <c r="I3041" s="217" t="s">
        <v>87</v>
      </c>
      <c r="J3041" s="218"/>
      <c r="K3041" s="219" t="s">
        <v>88</v>
      </c>
      <c r="L3041" s="220"/>
      <c r="M3041" s="23"/>
      <c r="N3041" s="213" t="s">
        <v>57</v>
      </c>
      <c r="O3041" s="214"/>
      <c r="P3041" s="215" t="s">
        <v>58</v>
      </c>
      <c r="Q3041" s="216"/>
      <c r="R3041" s="23"/>
      <c r="S3041" s="217" t="s">
        <v>59</v>
      </c>
      <c r="T3041" s="218"/>
      <c r="U3041" s="219" t="s">
        <v>60</v>
      </c>
      <c r="V3041" s="220"/>
      <c r="W3041" s="22"/>
      <c r="X3041" s="213" t="s">
        <v>61</v>
      </c>
      <c r="Y3041" s="214"/>
      <c r="Z3041" s="215" t="s">
        <v>62</v>
      </c>
      <c r="AA3041" s="216"/>
      <c r="AB3041" s="22"/>
      <c r="AC3041" s="217" t="s">
        <v>63</v>
      </c>
      <c r="AD3041" s="218"/>
      <c r="AE3041" s="219" t="s">
        <v>89</v>
      </c>
      <c r="AF3041" s="220"/>
      <c r="AG3041" s="22"/>
      <c r="AH3041" s="213" t="s">
        <v>64</v>
      </c>
      <c r="AI3041" s="214"/>
      <c r="AJ3041" s="215" t="s">
        <v>65</v>
      </c>
      <c r="AK3041" s="216"/>
      <c r="AL3041" s="22"/>
      <c r="AM3041" s="25" t="s">
        <v>2</v>
      </c>
      <c r="AO3041" s="132" t="s">
        <v>41</v>
      </c>
      <c r="AQ3041" s="32"/>
      <c r="AR3041" s="32"/>
      <c r="AS3041" s="32"/>
      <c r="AT3041" s="32"/>
    </row>
    <row r="3042" spans="2:46" ht="18.649999999999999" customHeight="1" thickTop="1" thickBot="1">
      <c r="B3042" s="36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9">
        <f t="shared" ref="L3042" si="13805">IF(0=(1-$J$9*$K$9*$B3042^2),10^14,$B3042*$K$9/(1-$J$9*$K$9*$B3042^2))</f>
        <v>-0.3937015898792795</v>
      </c>
      <c r="N3042" s="1">
        <f t="shared" ref="N3042" si="13806">D3042*I3042+F3042*I3045-E3042*J3042-G3042*J3045</f>
        <v>1</v>
      </c>
      <c r="O3042" s="9">
        <f t="shared" ref="O3042" si="13807">(D3042*J3042+E3042*I3042+F3042*J3045+G3042*I3045)</f>
        <v>0</v>
      </c>
      <c r="P3042" s="2">
        <f t="shared" ref="P3042" si="13808">D3042*K3042+F3042*K3045-E3042*L3042-G3042*L3045</f>
        <v>0</v>
      </c>
      <c r="Q3042" s="8">
        <f t="shared" ref="Q3042" si="13809">(D3042*L3042+E3042*K3042+F3042*L3045+G3042*K3045)</f>
        <v>-0.3937015898792795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13810">N3042*S3042+P3042*S3045-O3042*T3042-Q3042*T3045</f>
        <v>5.142064741938472</v>
      </c>
      <c r="Y3042" s="9">
        <f t="shared" ref="Y3042" si="13811">(N3042*T3042+O3042*S3042+P3042*T3045+Q3042*S3045)</f>
        <v>0</v>
      </c>
      <c r="Z3042" s="2">
        <f t="shared" ref="Z3042" si="13812">N3042*U3042+P3042*U3045-O3042*V3042-Q3042*V3045</f>
        <v>0</v>
      </c>
      <c r="AA3042" s="8">
        <f t="shared" ref="AA3042" si="13813">(N3042*V3042+O3042*U3042+P3042*V3045+Q3042*U3045)</f>
        <v>-0.3937015898792795</v>
      </c>
      <c r="AB3042" s="22"/>
      <c r="AC3042" s="1">
        <v>1</v>
      </c>
      <c r="AD3042" s="9">
        <v>0</v>
      </c>
      <c r="AE3042" s="2">
        <v>0</v>
      </c>
      <c r="AF3042" s="9">
        <f t="shared" ref="AF3042" si="13814">$B3042*$AE$9</f>
        <v>7.0530029999999675</v>
      </c>
      <c r="AH3042" s="1">
        <f t="shared" ref="AH3042" si="13815">X3042*AC3042+Z3042*AC3045-Y3042*AD3042-AA3042*AD3045</f>
        <v>5.142064741938472</v>
      </c>
      <c r="AI3042" s="9">
        <f t="shared" ref="AI3042" si="13816">(X3042*AD3042+Y3042*AC3042+Z3042*AD3045+AA3042*AC3045)</f>
        <v>0</v>
      </c>
      <c r="AJ3042" s="2">
        <f t="shared" ref="AJ3042" si="13817">X3042*AE3042+Z3042*AE3045-Y3042*AF3042-AA3042*AF3045</f>
        <v>0</v>
      </c>
      <c r="AK3042" s="8">
        <f t="shared" ref="AK3042" si="13818">(X3042*AF3042+Y3042*AE3042+Z3042*AF3045+AA3042*AE3045)</f>
        <v>35.87329646120682</v>
      </c>
      <c r="AM3042" s="26">
        <f t="shared" ref="AM3042" si="13819">20*LOG((2*$AH$9)/(($AH$9*AH3042+AJ3042+$AH$9*AH3045+AJ3045)^2+($AH$9*AI3042+AK3042+$AH$9*AI3045+AK3045)^2)^0.5)</f>
        <v>-42.117768131436293</v>
      </c>
      <c r="AO3042" s="133">
        <f t="shared" ref="AO3042" si="13820">((AI3042^2+AJ3042^2+AK3042^2+AL3042^2)/(AI3045^2+AJ3045^2+AK3045^2+AL3045^2))^0.5</f>
        <v>0.14199812169063067</v>
      </c>
      <c r="AP3042" s="13"/>
      <c r="AQ3042" s="32"/>
      <c r="AR3042" s="32"/>
      <c r="AS3042" s="32"/>
      <c r="AT3042" s="32"/>
    </row>
    <row r="3043" spans="2:46" ht="18.649999999999999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O3043" s="134"/>
      <c r="AP3043" s="33"/>
      <c r="AQ3043" s="32"/>
      <c r="AR3043" s="32"/>
      <c r="AS3043" s="32"/>
      <c r="AT3043" s="32"/>
    </row>
    <row r="3044" spans="2:46" ht="18.649999999999999" customHeight="1" thickBot="1">
      <c r="D3044" s="209" t="s">
        <v>66</v>
      </c>
      <c r="E3044" s="210"/>
      <c r="F3044" s="211" t="s">
        <v>67</v>
      </c>
      <c r="G3044" s="212"/>
      <c r="H3044" s="204"/>
      <c r="I3044" s="209" t="s">
        <v>68</v>
      </c>
      <c r="J3044" s="210"/>
      <c r="K3044" s="211" t="s">
        <v>69</v>
      </c>
      <c r="L3044" s="212"/>
      <c r="N3044" s="213" t="s">
        <v>70</v>
      </c>
      <c r="O3044" s="214"/>
      <c r="P3044" s="215" t="s">
        <v>71</v>
      </c>
      <c r="Q3044" s="216"/>
      <c r="S3044" s="209" t="s">
        <v>72</v>
      </c>
      <c r="T3044" s="210"/>
      <c r="U3044" s="211" t="s">
        <v>73</v>
      </c>
      <c r="V3044" s="212"/>
      <c r="W3044" s="22"/>
      <c r="X3044" s="213" t="s">
        <v>74</v>
      </c>
      <c r="Y3044" s="214"/>
      <c r="Z3044" s="215" t="s">
        <v>75</v>
      </c>
      <c r="AA3044" s="216"/>
      <c r="AB3044" s="22"/>
      <c r="AC3044" s="209" t="s">
        <v>76</v>
      </c>
      <c r="AD3044" s="210"/>
      <c r="AE3044" s="211" t="s">
        <v>77</v>
      </c>
      <c r="AF3044" s="212"/>
      <c r="AG3044" s="22"/>
      <c r="AH3044" s="213" t="s">
        <v>78</v>
      </c>
      <c r="AI3044" s="214"/>
      <c r="AJ3044" s="215" t="s">
        <v>79</v>
      </c>
      <c r="AK3044" s="216"/>
      <c r="AL3044" s="22"/>
      <c r="AM3044" s="44" t="s">
        <v>6</v>
      </c>
      <c r="AO3044" s="135" t="s">
        <v>42</v>
      </c>
      <c r="AP3044" s="33"/>
      <c r="AQ3044" s="32"/>
      <c r="AR3044" s="32"/>
      <c r="AS3044" s="32"/>
      <c r="AT3044" s="32"/>
    </row>
    <row r="3045" spans="2:46" ht="18.649999999999999" customHeight="1" thickTop="1" thickBot="1">
      <c r="D3045" s="1">
        <v>0</v>
      </c>
      <c r="E3045" s="8">
        <f t="shared" ref="E3045" si="13821">$E$9*$B3042</f>
        <v>4.9303769999999778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13822">D3045*I3042+F3045*I3045-E3045*J3042-G3045*J3045</f>
        <v>0</v>
      </c>
      <c r="O3045" s="9">
        <f t="shared" ref="O3045" si="13823">(D3045*J3042+E3045*I3042+F3045*J3045+G3045*I3045)</f>
        <v>4.9303769999999778</v>
      </c>
      <c r="P3045" s="2">
        <f t="shared" ref="P3045" si="13824">D3045*K3042+F3045*K3045-E3045*L3042-G3045*L3045</f>
        <v>2.9410972636042239</v>
      </c>
      <c r="Q3045" s="8">
        <f t="shared" ref="Q3045" si="13825">(D3045*L3042+E3045*K3042+F3045*L3045+G3045*K3045)</f>
        <v>0</v>
      </c>
      <c r="S3045" s="1">
        <v>0</v>
      </c>
      <c r="T3045" s="8">
        <f t="shared" ref="T3045" si="13826">$T$9*$B3042</f>
        <v>10.520822999999952</v>
      </c>
      <c r="U3045" s="2">
        <v>1</v>
      </c>
      <c r="V3045" s="8">
        <v>0</v>
      </c>
      <c r="X3045" s="1">
        <f t="shared" ref="X3045" si="13827">N3045*S3042+P3045*S3045-O3045*T3042-Q3045*T3045</f>
        <v>0</v>
      </c>
      <c r="Y3045" s="9">
        <f t="shared" ref="Y3045" si="13828">(N3045*T3042+O3045*S3042+P3045*T3045+Q3045*S3045)</f>
        <v>35.873140736164217</v>
      </c>
      <c r="Z3045" s="2">
        <f t="shared" ref="Z3045" si="13829">N3045*U3042+P3045*U3045-O3045*V3042-Q3045*V3045</f>
        <v>2.9410972636042239</v>
      </c>
      <c r="AA3045" s="8">
        <f t="shared" ref="AA3045" si="13830">(N3045*V3042+O3045*U3042+P3045*V3045+Q3045*U3045)</f>
        <v>0</v>
      </c>
      <c r="AB3045" s="22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13831">X3045*AC3042+Z3045*AC3045-Y3045*AD3042-AA3045*AD3045</f>
        <v>0</v>
      </c>
      <c r="AI3045" s="9">
        <f t="shared" ref="AI3045" si="13832">(X3045*AD3042+Y3045*AC3042+Z3045*AD3045+AA3045*AC3045)</f>
        <v>35.873140736164217</v>
      </c>
      <c r="AJ3045" s="2">
        <f t="shared" ref="AJ3045" si="13833">X3045*AE3042+Z3045*AE3045-Y3045*AF3042-AA3045*AF3045</f>
        <v>-250.07227196798303</v>
      </c>
      <c r="AK3045" s="8">
        <f t="shared" ref="AK3045" si="13834">(X3045*AF3042+Y3045*AE3042+Z3045*AF3045+AA3045*AE3045)</f>
        <v>0</v>
      </c>
      <c r="AM3045" s="45">
        <f t="shared" ref="AM3045" si="13835">(180/PI())*ATAN(-1*(($AH$9*AJ3042+AL3042+$AH$9*AJ3045+AL3045)/($AH$9*AI3042+AK3042+$AH$9*AI3045+AK3045)))</f>
        <v>73.991665957316016</v>
      </c>
      <c r="AO3045" s="206">
        <f t="shared" ref="AO3045" si="13836">20*LOG(((($AH$9*AH3042+AJ3042-$AH$9*AH3045-AJ3045)^2+($AH$9*AI3042+AK3042-$AH$9*AI3045-AK3045)^2)/(($AH$9*AH3042+AJ3042+$AH$9*AH3045+AJ3045)^2+($AH$9*AI3042+AK3042+$AH$9*AI3045+AK3045)^2))^0.5)</f>
        <v>-2.666986596282542E-4</v>
      </c>
      <c r="AP3045" s="33"/>
      <c r="AQ3045" s="32"/>
      <c r="AR3045" s="32"/>
      <c r="AS3045" s="32"/>
      <c r="AT3045" s="32"/>
    </row>
    <row r="3046" spans="2:46" ht="18.649999999999999" customHeight="1">
      <c r="AO3046" s="33"/>
      <c r="AP3046" s="33"/>
    </row>
    <row r="3047" spans="2:46" ht="18.649999999999999" customHeight="1" thickBot="1">
      <c r="D3047" s="22" t="s">
        <v>80</v>
      </c>
      <c r="E3047" s="22"/>
      <c r="F3047" s="22"/>
      <c r="G3047" s="22"/>
      <c r="H3047" s="22"/>
      <c r="I3047" s="22" t="s">
        <v>81</v>
      </c>
      <c r="J3047" s="22"/>
      <c r="K3047" s="22"/>
      <c r="L3047" s="22"/>
      <c r="M3047" s="23"/>
      <c r="N3047" s="23"/>
      <c r="O3047" s="24" t="s">
        <v>82</v>
      </c>
      <c r="P3047" s="23"/>
      <c r="Q3047" s="23"/>
      <c r="R3047" s="23"/>
      <c r="S3047" s="22"/>
      <c r="T3047" s="22" t="s">
        <v>83</v>
      </c>
      <c r="U3047" s="23"/>
      <c r="V3047" s="23"/>
      <c r="W3047" s="23"/>
      <c r="X3047" s="23"/>
      <c r="Y3047" s="24" t="s">
        <v>84</v>
      </c>
      <c r="Z3047" s="23"/>
      <c r="AA3047" s="23"/>
      <c r="AB3047" s="23"/>
      <c r="AC3047" s="24" t="s">
        <v>85</v>
      </c>
      <c r="AD3047" s="22"/>
      <c r="AE3047" s="22"/>
      <c r="AF3047" s="22"/>
      <c r="AG3047" s="22"/>
      <c r="AH3047" s="23"/>
      <c r="AI3047" s="24" t="s">
        <v>86</v>
      </c>
      <c r="AJ3047" s="23"/>
      <c r="AK3047" s="23"/>
      <c r="AL3047" s="22"/>
    </row>
    <row r="3048" spans="2:46" ht="18.649999999999999" customHeight="1" thickBot="1">
      <c r="B3048" s="11"/>
      <c r="D3048" s="217" t="s">
        <v>55</v>
      </c>
      <c r="E3048" s="218"/>
      <c r="F3048" s="219" t="s">
        <v>56</v>
      </c>
      <c r="G3048" s="220"/>
      <c r="H3048" s="204"/>
      <c r="I3048" s="217" t="s">
        <v>87</v>
      </c>
      <c r="J3048" s="218"/>
      <c r="K3048" s="219" t="s">
        <v>88</v>
      </c>
      <c r="L3048" s="220"/>
      <c r="M3048" s="23"/>
      <c r="N3048" s="213" t="s">
        <v>57</v>
      </c>
      <c r="O3048" s="214"/>
      <c r="P3048" s="215" t="s">
        <v>58</v>
      </c>
      <c r="Q3048" s="216"/>
      <c r="R3048" s="23"/>
      <c r="S3048" s="217" t="s">
        <v>59</v>
      </c>
      <c r="T3048" s="218"/>
      <c r="U3048" s="219" t="s">
        <v>60</v>
      </c>
      <c r="V3048" s="220"/>
      <c r="W3048" s="22"/>
      <c r="X3048" s="213" t="s">
        <v>61</v>
      </c>
      <c r="Y3048" s="214"/>
      <c r="Z3048" s="215" t="s">
        <v>62</v>
      </c>
      <c r="AA3048" s="216"/>
      <c r="AB3048" s="22"/>
      <c r="AC3048" s="217" t="s">
        <v>63</v>
      </c>
      <c r="AD3048" s="218"/>
      <c r="AE3048" s="219" t="s">
        <v>89</v>
      </c>
      <c r="AF3048" s="220"/>
      <c r="AG3048" s="22"/>
      <c r="AH3048" s="213" t="s">
        <v>64</v>
      </c>
      <c r="AI3048" s="214"/>
      <c r="AJ3048" s="215" t="s">
        <v>65</v>
      </c>
      <c r="AK3048" s="216"/>
      <c r="AL3048" s="22"/>
      <c r="AM3048" s="25" t="s">
        <v>2</v>
      </c>
      <c r="AO3048" s="132" t="s">
        <v>41</v>
      </c>
      <c r="AQ3048" s="32"/>
      <c r="AR3048" s="32"/>
      <c r="AS3048" s="32"/>
      <c r="AT3048" s="32"/>
    </row>
    <row r="3049" spans="2:46" ht="18.649999999999999" customHeight="1" thickTop="1" thickBot="1">
      <c r="B3049" s="36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9">
        <f t="shared" ref="L3049" si="13837">IF(0=(1-$J$9*$K$9*$B3049^2),10^14,$B3049*$K$9/(1-$J$9*$K$9*$B3049^2))</f>
        <v>-0.39271425111213498</v>
      </c>
      <c r="N3049" s="1">
        <f t="shared" ref="N3049" si="13838">D3049*I3049+F3049*I3052-E3049*J3049-G3049*J3052</f>
        <v>1</v>
      </c>
      <c r="O3049" s="9">
        <f t="shared" ref="O3049" si="13839">(D3049*J3049+E3049*I3049+F3049*J3052+G3049*I3052)</f>
        <v>0</v>
      </c>
      <c r="P3049" s="2">
        <f t="shared" ref="P3049" si="13840">D3049*K3049+F3049*K3052-E3049*L3049-G3049*L3052</f>
        <v>0</v>
      </c>
      <c r="Q3049" s="8">
        <f t="shared" ref="Q3049" si="13841">(D3049*L3049+E3049*K3049+F3049*L3052+G3049*K3052)</f>
        <v>-0.39271425111213498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13842">N3049*S3049+P3049*S3052-O3049*T3049-Q3049*T3052</f>
        <v>5.141175233862854</v>
      </c>
      <c r="Y3049" s="9">
        <f t="shared" ref="Y3049" si="13843">(N3049*T3049+O3049*S3049+P3049*T3052+Q3049*S3052)</f>
        <v>0</v>
      </c>
      <c r="Z3049" s="2">
        <f t="shared" ref="Z3049" si="13844">N3049*U3049+P3049*U3052-O3049*V3049-Q3049*V3052</f>
        <v>0</v>
      </c>
      <c r="AA3049" s="8">
        <f t="shared" ref="AA3049" si="13845">(N3049*V3049+O3049*U3049+P3049*V3052+Q3049*U3052)</f>
        <v>-0.39271425111213498</v>
      </c>
      <c r="AB3049" s="22"/>
      <c r="AC3049" s="1">
        <v>1</v>
      </c>
      <c r="AD3049" s="9">
        <v>0</v>
      </c>
      <c r="AE3049" s="2">
        <v>0</v>
      </c>
      <c r="AF3049" s="9">
        <f t="shared" ref="AF3049" si="13846">$B3049*$AE$9</f>
        <v>7.0692167999999675</v>
      </c>
      <c r="AH3049" s="1">
        <f t="shared" ref="AH3049" si="13847">X3049*AC3049+Z3049*AC3052-Y3049*AD3049-AA3049*AD3052</f>
        <v>5.141175233862854</v>
      </c>
      <c r="AI3049" s="9">
        <f t="shared" ref="AI3049" si="13848">(X3049*AD3049+Y3049*AC3049+Z3049*AD3052+AA3049*AC3052)</f>
        <v>0</v>
      </c>
      <c r="AJ3049" s="2">
        <f t="shared" ref="AJ3049" si="13849">X3049*AE3049+Z3049*AE3052-Y3049*AF3049-AA3049*AF3052</f>
        <v>0</v>
      </c>
      <c r="AK3049" s="8">
        <f t="shared" ref="AK3049" si="13850">(X3049*AF3049+Y3049*AE3049+Z3049*AF3052+AA3049*AE3052)</f>
        <v>35.951368083854916</v>
      </c>
      <c r="AM3049" s="26">
        <f t="shared" ref="AM3049" si="13851">20*LOG((2*$AH$9)/(($AH$9*AH3049+AJ3049+$AH$9*AH3052+AJ3052)^2+($AH$9*AI3049+AK3049+$AH$9*AI3052+AK3052)^2)^0.5)</f>
        <v>-42.156243006753584</v>
      </c>
      <c r="AO3049" s="133">
        <f t="shared" ref="AO3049" si="13852">((AI3049^2+AJ3049^2+AK3049^2+AL3049^2)/(AI3052^2+AJ3052^2+AK3052^2+AL3052^2))^0.5</f>
        <v>0.14167146983931603</v>
      </c>
      <c r="AP3049" s="13"/>
      <c r="AQ3049" s="32"/>
      <c r="AR3049" s="32"/>
      <c r="AS3049" s="32"/>
      <c r="AT3049" s="32"/>
    </row>
    <row r="3050" spans="2:46" ht="18.649999999999999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O3050" s="134"/>
      <c r="AP3050" s="33"/>
      <c r="AQ3050" s="32"/>
      <c r="AR3050" s="32"/>
      <c r="AS3050" s="32"/>
      <c r="AT3050" s="32"/>
    </row>
    <row r="3051" spans="2:46" ht="18.649999999999999" customHeight="1" thickBot="1">
      <c r="D3051" s="209" t="s">
        <v>66</v>
      </c>
      <c r="E3051" s="210"/>
      <c r="F3051" s="211" t="s">
        <v>67</v>
      </c>
      <c r="G3051" s="212"/>
      <c r="H3051" s="204"/>
      <c r="I3051" s="209" t="s">
        <v>68</v>
      </c>
      <c r="J3051" s="210"/>
      <c r="K3051" s="211" t="s">
        <v>69</v>
      </c>
      <c r="L3051" s="212"/>
      <c r="N3051" s="213" t="s">
        <v>70</v>
      </c>
      <c r="O3051" s="214"/>
      <c r="P3051" s="215" t="s">
        <v>71</v>
      </c>
      <c r="Q3051" s="216"/>
      <c r="S3051" s="209" t="s">
        <v>72</v>
      </c>
      <c r="T3051" s="210"/>
      <c r="U3051" s="211" t="s">
        <v>73</v>
      </c>
      <c r="V3051" s="212"/>
      <c r="W3051" s="22"/>
      <c r="X3051" s="213" t="s">
        <v>74</v>
      </c>
      <c r="Y3051" s="214"/>
      <c r="Z3051" s="215" t="s">
        <v>75</v>
      </c>
      <c r="AA3051" s="216"/>
      <c r="AB3051" s="22"/>
      <c r="AC3051" s="209" t="s">
        <v>76</v>
      </c>
      <c r="AD3051" s="210"/>
      <c r="AE3051" s="211" t="s">
        <v>77</v>
      </c>
      <c r="AF3051" s="212"/>
      <c r="AG3051" s="22"/>
      <c r="AH3051" s="213" t="s">
        <v>78</v>
      </c>
      <c r="AI3051" s="214"/>
      <c r="AJ3051" s="215" t="s">
        <v>79</v>
      </c>
      <c r="AK3051" s="216"/>
      <c r="AL3051" s="22"/>
      <c r="AM3051" s="44" t="s">
        <v>6</v>
      </c>
      <c r="AO3051" s="135" t="s">
        <v>42</v>
      </c>
      <c r="AP3051" s="33"/>
      <c r="AQ3051" s="32"/>
      <c r="AR3051" s="32"/>
      <c r="AS3051" s="32"/>
      <c r="AT3051" s="32"/>
    </row>
    <row r="3052" spans="2:46" ht="18.649999999999999" customHeight="1" thickTop="1" thickBot="1">
      <c r="D3052" s="1">
        <v>0</v>
      </c>
      <c r="E3052" s="8">
        <f t="shared" ref="E3052" si="13853">$E$9*$B3049</f>
        <v>4.9417111999999772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13854">D3052*I3049+F3052*I3052-E3052*J3049-G3052*J3052</f>
        <v>0</v>
      </c>
      <c r="O3052" s="9">
        <f t="shared" ref="O3052" si="13855">(D3052*J3049+E3052*I3049+F3052*J3052+G3052*I3052)</f>
        <v>4.9417111999999772</v>
      </c>
      <c r="P3052" s="2">
        <f t="shared" ref="P3052" si="13856">D3052*K3049+F3052*K3052-E3052*L3049-G3052*L3052</f>
        <v>2.9406804131204409</v>
      </c>
      <c r="Q3052" s="8">
        <f t="shared" ref="Q3052" si="13857">(D3052*L3049+E3052*K3049+F3052*L3052+G3052*K3052)</f>
        <v>0</v>
      </c>
      <c r="S3052" s="1">
        <v>0</v>
      </c>
      <c r="T3052" s="8">
        <f t="shared" ref="T3052" si="13858">$T$9*$B3049</f>
        <v>10.545008799999952</v>
      </c>
      <c r="U3052" s="2">
        <v>1</v>
      </c>
      <c r="V3052" s="8">
        <v>0</v>
      </c>
      <c r="X3052" s="1">
        <f t="shared" ref="X3052" si="13859">N3052*S3049+P3052*S3052-O3052*T3049-Q3052*T3052</f>
        <v>0</v>
      </c>
      <c r="Y3052" s="9">
        <f t="shared" ref="Y3052" si="13860">(N3052*T3049+O3052*S3049+P3052*T3052+Q3052*S3052)</f>
        <v>35.951212034342518</v>
      </c>
      <c r="Z3052" s="2">
        <f t="shared" ref="Z3052" si="13861">N3052*U3049+P3052*U3052-O3052*V3049-Q3052*V3052</f>
        <v>2.9406804131204409</v>
      </c>
      <c r="AA3052" s="8">
        <f t="shared" ref="AA3052" si="13862">(N3052*V3049+O3052*U3049+P3052*V3052+Q3052*U3052)</f>
        <v>0</v>
      </c>
      <c r="AB3052" s="22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13863">X3052*AC3049+Z3052*AC3052-Y3052*AD3049-AA3052*AD3052</f>
        <v>0</v>
      </c>
      <c r="AI3052" s="9">
        <f t="shared" ref="AI3052" si="13864">(X3052*AD3049+Y3052*AC3049+Z3052*AD3052+AA3052*AC3052)</f>
        <v>35.951212034342518</v>
      </c>
      <c r="AJ3052" s="2">
        <f t="shared" ref="AJ3052" si="13865">X3052*AE3049+Z3052*AE3052-Y3052*AF3049-AA3052*AF3052</f>
        <v>-251.2062316804147</v>
      </c>
      <c r="AK3052" s="8">
        <f t="shared" ref="AK3052" si="13866">(X3052*AF3049+Y3052*AE3049+Z3052*AF3052+AA3052*AE3052)</f>
        <v>0</v>
      </c>
      <c r="AM3052" s="45">
        <f t="shared" ref="AM3052" si="13867">(180/PI())*ATAN(-1*(($AH$9*AJ3049+AL3049+$AH$9*AJ3052+AL3052)/($AH$9*AI3049+AK3049+$AH$9*AI3052+AK3052)))</f>
        <v>74.027327483451302</v>
      </c>
      <c r="AO3052" s="206">
        <f t="shared" ref="AO3052" si="13868">20*LOG(((($AH$9*AH3049+AJ3049-$AH$9*AH3052-AJ3052)^2+($AH$9*AI3049+AK3049-$AH$9*AI3052-AK3052)^2)/(($AH$9*AH3049+AJ3049+$AH$9*AH3052+AJ3052)^2+($AH$9*AI3049+AK3049+$AH$9*AI3052+AK3052)^2))^0.5)</f>
        <v>-2.6434629501999801E-4</v>
      </c>
      <c r="AP3052" s="33"/>
      <c r="AQ3052" s="32"/>
      <c r="AR3052" s="32"/>
      <c r="AS3052" s="32"/>
      <c r="AT3052" s="32"/>
    </row>
    <row r="3053" spans="2:46" ht="18.649999999999999" customHeight="1">
      <c r="AO3053" s="33"/>
      <c r="AP3053" s="33"/>
    </row>
    <row r="3054" spans="2:46" ht="18.649999999999999" customHeight="1" thickBot="1">
      <c r="D3054" s="22" t="s">
        <v>80</v>
      </c>
      <c r="E3054" s="22"/>
      <c r="F3054" s="22"/>
      <c r="G3054" s="22"/>
      <c r="H3054" s="22"/>
      <c r="I3054" s="22" t="s">
        <v>81</v>
      </c>
      <c r="J3054" s="22"/>
      <c r="K3054" s="22"/>
      <c r="L3054" s="22"/>
      <c r="M3054" s="23"/>
      <c r="N3054" s="23"/>
      <c r="O3054" s="24" t="s">
        <v>82</v>
      </c>
      <c r="P3054" s="23"/>
      <c r="Q3054" s="23"/>
      <c r="R3054" s="23"/>
      <c r="S3054" s="22"/>
      <c r="T3054" s="22" t="s">
        <v>83</v>
      </c>
      <c r="U3054" s="23"/>
      <c r="V3054" s="23"/>
      <c r="W3054" s="23"/>
      <c r="X3054" s="23"/>
      <c r="Y3054" s="24" t="s">
        <v>84</v>
      </c>
      <c r="Z3054" s="23"/>
      <c r="AA3054" s="23"/>
      <c r="AB3054" s="23"/>
      <c r="AC3054" s="24" t="s">
        <v>85</v>
      </c>
      <c r="AD3054" s="22"/>
      <c r="AE3054" s="22"/>
      <c r="AF3054" s="22"/>
      <c r="AG3054" s="22"/>
      <c r="AH3054" s="23"/>
      <c r="AI3054" s="24" t="s">
        <v>86</v>
      </c>
      <c r="AJ3054" s="23"/>
      <c r="AK3054" s="23"/>
      <c r="AL3054" s="22"/>
    </row>
    <row r="3055" spans="2:46" ht="18.649999999999999" customHeight="1" thickBot="1">
      <c r="B3055" s="11"/>
      <c r="D3055" s="217" t="s">
        <v>55</v>
      </c>
      <c r="E3055" s="218"/>
      <c r="F3055" s="219" t="s">
        <v>56</v>
      </c>
      <c r="G3055" s="220"/>
      <c r="H3055" s="204"/>
      <c r="I3055" s="217" t="s">
        <v>87</v>
      </c>
      <c r="J3055" s="218"/>
      <c r="K3055" s="219" t="s">
        <v>88</v>
      </c>
      <c r="L3055" s="220"/>
      <c r="M3055" s="23"/>
      <c r="N3055" s="213" t="s">
        <v>57</v>
      </c>
      <c r="O3055" s="214"/>
      <c r="P3055" s="215" t="s">
        <v>58</v>
      </c>
      <c r="Q3055" s="216"/>
      <c r="R3055" s="23"/>
      <c r="S3055" s="217" t="s">
        <v>59</v>
      </c>
      <c r="T3055" s="218"/>
      <c r="U3055" s="219" t="s">
        <v>60</v>
      </c>
      <c r="V3055" s="220"/>
      <c r="W3055" s="22"/>
      <c r="X3055" s="213" t="s">
        <v>61</v>
      </c>
      <c r="Y3055" s="214"/>
      <c r="Z3055" s="215" t="s">
        <v>62</v>
      </c>
      <c r="AA3055" s="216"/>
      <c r="AB3055" s="22"/>
      <c r="AC3055" s="217" t="s">
        <v>63</v>
      </c>
      <c r="AD3055" s="218"/>
      <c r="AE3055" s="219" t="s">
        <v>89</v>
      </c>
      <c r="AF3055" s="220"/>
      <c r="AG3055" s="22"/>
      <c r="AH3055" s="213" t="s">
        <v>64</v>
      </c>
      <c r="AI3055" s="214"/>
      <c r="AJ3055" s="215" t="s">
        <v>65</v>
      </c>
      <c r="AK3055" s="216"/>
      <c r="AL3055" s="22"/>
      <c r="AM3055" s="25" t="s">
        <v>2</v>
      </c>
      <c r="AO3055" s="132" t="s">
        <v>41</v>
      </c>
      <c r="AQ3055" s="32"/>
      <c r="AR3055" s="32"/>
      <c r="AS3055" s="32"/>
      <c r="AT3055" s="32"/>
    </row>
    <row r="3056" spans="2:46" ht="18.649999999999999" customHeight="1" thickTop="1" thickBot="1">
      <c r="B3056" s="36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9">
        <f t="shared" ref="L3056" si="13869">IF(0=(1-$J$9*$K$9*$B3056^2),10^14,$B3056*$K$9/(1-$J$9*$K$9*$B3056^2))</f>
        <v>-0.39173204392536121</v>
      </c>
      <c r="N3056" s="1">
        <f t="shared" ref="N3056" si="13870">D3056*I3056+F3056*I3059-E3056*J3056-G3056*J3059</f>
        <v>1</v>
      </c>
      <c r="O3056" s="9">
        <f t="shared" ref="O3056" si="13871">(D3056*J3056+E3056*I3056+F3056*J3059+G3056*I3059)</f>
        <v>0</v>
      </c>
      <c r="P3056" s="2">
        <f t="shared" ref="P3056" si="13872">D3056*K3056+F3056*K3059-E3056*L3056-G3056*L3059</f>
        <v>0</v>
      </c>
      <c r="Q3056" s="8">
        <f t="shared" ref="Q3056" si="13873">(D3056*L3056+E3056*K3056+F3056*L3059+G3056*K3059)</f>
        <v>-0.39173204392536121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13874">N3056*S3056+P3056*S3059-O3056*T3056-Q3056*T3059</f>
        <v>5.1402922033028711</v>
      </c>
      <c r="Y3056" s="9">
        <f t="shared" ref="Y3056" si="13875">(N3056*T3056+O3056*S3056+P3056*T3059+Q3056*S3059)</f>
        <v>0</v>
      </c>
      <c r="Z3056" s="2">
        <f t="shared" ref="Z3056" si="13876">N3056*U3056+P3056*U3059-O3056*V3056-Q3056*V3059</f>
        <v>0</v>
      </c>
      <c r="AA3056" s="8">
        <f t="shared" ref="AA3056" si="13877">(N3056*V3056+O3056*U3056+P3056*V3059+Q3056*U3059)</f>
        <v>-0.39173204392536121</v>
      </c>
      <c r="AB3056" s="22"/>
      <c r="AC3056" s="1">
        <v>1</v>
      </c>
      <c r="AD3056" s="9">
        <v>0</v>
      </c>
      <c r="AE3056" s="2">
        <v>0</v>
      </c>
      <c r="AF3056" s="9">
        <f t="shared" ref="AF3056" si="13878">$B3056*$AE$9</f>
        <v>7.0854305999999676</v>
      </c>
      <c r="AH3056" s="1">
        <f t="shared" ref="AH3056" si="13879">X3056*AC3056+Z3056*AC3059-Y3056*AD3056-AA3056*AD3059</f>
        <v>5.1402922033028711</v>
      </c>
      <c r="AI3056" s="9">
        <f t="shared" ref="AI3056" si="13880">(X3056*AD3056+Y3056*AC3056+Z3056*AD3059+AA3056*AC3059)</f>
        <v>0</v>
      </c>
      <c r="AJ3056" s="2">
        <f t="shared" ref="AJ3056" si="13881">X3056*AE3056+Z3056*AE3059-Y3056*AF3056-AA3056*AF3059</f>
        <v>0</v>
      </c>
      <c r="AK3056" s="8">
        <f t="shared" ref="AK3056" si="13882">(X3056*AF3056+Y3056*AE3056+Z3056*AF3059+AA3056*AE3059)</f>
        <v>36.029451626298055</v>
      </c>
      <c r="AM3056" s="26">
        <f t="shared" ref="AM3056" si="13883">20*LOG((2*$AH$9)/(($AH$9*AH3056+AJ3056+$AH$9*AH3059+AJ3059)^2+($AH$9*AI3056+AK3056+$AH$9*AI3059+AK3059)^2)^0.5)</f>
        <v>-42.194636578989687</v>
      </c>
      <c r="AO3056" s="133">
        <f t="shared" ref="AO3056" si="13884">((AI3056^2+AJ3056^2+AK3056^2+AL3056^2)/(AI3059^2+AJ3059^2+AK3059^2+AL3059^2))^0.5</f>
        <v>0.14134631949703697</v>
      </c>
      <c r="AP3056" s="13"/>
      <c r="AQ3056" s="32"/>
      <c r="AR3056" s="32"/>
      <c r="AS3056" s="32"/>
      <c r="AT3056" s="32"/>
    </row>
    <row r="3057" spans="2:46" ht="18.649999999999999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O3057" s="134"/>
      <c r="AP3057" s="33"/>
      <c r="AQ3057" s="32"/>
      <c r="AR3057" s="32"/>
      <c r="AS3057" s="32"/>
      <c r="AT3057" s="32"/>
    </row>
    <row r="3058" spans="2:46" ht="18.649999999999999" customHeight="1" thickBot="1">
      <c r="D3058" s="209" t="s">
        <v>66</v>
      </c>
      <c r="E3058" s="210"/>
      <c r="F3058" s="211" t="s">
        <v>67</v>
      </c>
      <c r="G3058" s="212"/>
      <c r="H3058" s="204"/>
      <c r="I3058" s="209" t="s">
        <v>68</v>
      </c>
      <c r="J3058" s="210"/>
      <c r="K3058" s="211" t="s">
        <v>69</v>
      </c>
      <c r="L3058" s="212"/>
      <c r="N3058" s="213" t="s">
        <v>70</v>
      </c>
      <c r="O3058" s="214"/>
      <c r="P3058" s="215" t="s">
        <v>71</v>
      </c>
      <c r="Q3058" s="216"/>
      <c r="S3058" s="209" t="s">
        <v>72</v>
      </c>
      <c r="T3058" s="210"/>
      <c r="U3058" s="211" t="s">
        <v>73</v>
      </c>
      <c r="V3058" s="212"/>
      <c r="W3058" s="22"/>
      <c r="X3058" s="213" t="s">
        <v>74</v>
      </c>
      <c r="Y3058" s="214"/>
      <c r="Z3058" s="215" t="s">
        <v>75</v>
      </c>
      <c r="AA3058" s="216"/>
      <c r="AB3058" s="22"/>
      <c r="AC3058" s="209" t="s">
        <v>76</v>
      </c>
      <c r="AD3058" s="210"/>
      <c r="AE3058" s="211" t="s">
        <v>77</v>
      </c>
      <c r="AF3058" s="212"/>
      <c r="AG3058" s="22"/>
      <c r="AH3058" s="213" t="s">
        <v>78</v>
      </c>
      <c r="AI3058" s="214"/>
      <c r="AJ3058" s="215" t="s">
        <v>79</v>
      </c>
      <c r="AK3058" s="216"/>
      <c r="AL3058" s="22"/>
      <c r="AM3058" s="44" t="s">
        <v>6</v>
      </c>
      <c r="AO3058" s="135" t="s">
        <v>42</v>
      </c>
      <c r="AP3058" s="33"/>
      <c r="AQ3058" s="32"/>
      <c r="AR3058" s="32"/>
      <c r="AS3058" s="32"/>
      <c r="AT3058" s="32"/>
    </row>
    <row r="3059" spans="2:46" ht="18.649999999999999" customHeight="1" thickTop="1" thickBot="1">
      <c r="D3059" s="1">
        <v>0</v>
      </c>
      <c r="E3059" s="8">
        <f t="shared" ref="E3059" si="13885">$E$9*$B3056</f>
        <v>4.9530453999999775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13886">D3059*I3056+F3059*I3059-E3059*J3056-G3059*J3059</f>
        <v>0</v>
      </c>
      <c r="O3059" s="9">
        <f t="shared" ref="O3059" si="13887">(D3059*J3056+E3059*I3056+F3059*J3059+G3059*I3059)</f>
        <v>4.9530453999999775</v>
      </c>
      <c r="P3059" s="2">
        <f t="shared" ref="P3059" si="13888">D3059*K3056+F3059*K3059-E3059*L3056-G3059*L3059</f>
        <v>2.9402665981970992</v>
      </c>
      <c r="Q3059" s="8">
        <f t="shared" ref="Q3059" si="13889">(D3059*L3056+E3059*K3056+F3059*L3059+G3059*K3059)</f>
        <v>0</v>
      </c>
      <c r="S3059" s="1">
        <v>0</v>
      </c>
      <c r="T3059" s="8">
        <f t="shared" ref="T3059" si="13890">$T$9*$B3056</f>
        <v>10.569194599999951</v>
      </c>
      <c r="U3059" s="2">
        <v>1</v>
      </c>
      <c r="V3059" s="8">
        <v>0</v>
      </c>
      <c r="X3059" s="1">
        <f t="shared" ref="X3059" si="13891">N3059*S3056+P3059*S3059-O3059*T3056-Q3059*T3059</f>
        <v>0</v>
      </c>
      <c r="Y3059" s="9">
        <f t="shared" ref="Y3059" si="13892">(N3059*T3056+O3059*S3056+P3059*T3059+Q3059*S3059)</f>
        <v>36.029295252224983</v>
      </c>
      <c r="Z3059" s="2">
        <f t="shared" ref="Z3059" si="13893">N3059*U3056+P3059*U3059-O3059*V3056-Q3059*V3059</f>
        <v>2.9402665981970992</v>
      </c>
      <c r="AA3059" s="8">
        <f t="shared" ref="AA3059" si="13894">(N3059*V3056+O3059*U3056+P3059*V3059+Q3059*U3059)</f>
        <v>0</v>
      </c>
      <c r="AB3059" s="22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13895">X3059*AC3056+Z3059*AC3059-Y3059*AD3056-AA3059*AD3059</f>
        <v>0</v>
      </c>
      <c r="AI3059" s="9">
        <f t="shared" ref="AI3059" si="13896">(X3059*AD3056+Y3059*AC3056+Z3059*AD3059+AA3059*AC3059)</f>
        <v>36.029295252224983</v>
      </c>
      <c r="AJ3059" s="2">
        <f t="shared" ref="AJ3059" si="13897">X3059*AE3056+Z3059*AE3059-Y3059*AF3056-AA3059*AF3059</f>
        <v>-252.34280447835135</v>
      </c>
      <c r="AK3059" s="8">
        <f t="shared" ref="AK3059" si="13898">(X3059*AF3056+Y3059*AE3056+Z3059*AF3059+AA3059*AE3059)</f>
        <v>0</v>
      </c>
      <c r="AM3059" s="45">
        <f t="shared" ref="AM3059" si="13899">(180/PI())*ATAN(-1*(($AH$9*AJ3056+AL3056+$AH$9*AJ3059+AL3059)/($AH$9*AI3056+AK3056+$AH$9*AI3059+AK3059)))</f>
        <v>74.0628326890794</v>
      </c>
      <c r="AO3059" s="206">
        <f t="shared" ref="AO3059" si="13900">20*LOG(((($AH$9*AH3056+AJ3056-$AH$9*AH3059-AJ3059)^2+($AH$9*AI3056+AK3056-$AH$9*AI3059-AK3059)^2)/(($AH$9*AH3056+AJ3056+$AH$9*AH3059+AJ3059)^2+($AH$9*AI3056+AK3056+$AH$9*AI3059+AK3059)^2))^0.5)</f>
        <v>-2.6201958492074059E-4</v>
      </c>
      <c r="AP3059" s="33"/>
      <c r="AQ3059" s="32"/>
      <c r="AR3059" s="32"/>
      <c r="AS3059" s="32"/>
      <c r="AT3059" s="32"/>
    </row>
    <row r="3060" spans="2:46" ht="18.649999999999999" customHeight="1">
      <c r="AO3060" s="33"/>
      <c r="AP3060" s="33"/>
    </row>
    <row r="3061" spans="2:46" ht="18.649999999999999" customHeight="1" thickBot="1">
      <c r="D3061" s="22" t="s">
        <v>80</v>
      </c>
      <c r="E3061" s="22"/>
      <c r="F3061" s="22"/>
      <c r="G3061" s="22"/>
      <c r="H3061" s="22"/>
      <c r="I3061" s="22" t="s">
        <v>81</v>
      </c>
      <c r="J3061" s="22"/>
      <c r="K3061" s="22"/>
      <c r="L3061" s="22"/>
      <c r="M3061" s="23"/>
      <c r="N3061" s="23"/>
      <c r="O3061" s="24" t="s">
        <v>82</v>
      </c>
      <c r="P3061" s="23"/>
      <c r="Q3061" s="23"/>
      <c r="R3061" s="23"/>
      <c r="S3061" s="22"/>
      <c r="T3061" s="22" t="s">
        <v>83</v>
      </c>
      <c r="U3061" s="23"/>
      <c r="V3061" s="23"/>
      <c r="W3061" s="23"/>
      <c r="X3061" s="23"/>
      <c r="Y3061" s="24" t="s">
        <v>84</v>
      </c>
      <c r="Z3061" s="23"/>
      <c r="AA3061" s="23"/>
      <c r="AB3061" s="23"/>
      <c r="AC3061" s="24" t="s">
        <v>85</v>
      </c>
      <c r="AD3061" s="22"/>
      <c r="AE3061" s="22"/>
      <c r="AF3061" s="22"/>
      <c r="AG3061" s="22"/>
      <c r="AH3061" s="23"/>
      <c r="AI3061" s="24" t="s">
        <v>86</v>
      </c>
      <c r="AJ3061" s="23"/>
      <c r="AK3061" s="23"/>
      <c r="AL3061" s="22"/>
    </row>
    <row r="3062" spans="2:46" ht="18.649999999999999" customHeight="1" thickBot="1">
      <c r="B3062" s="11"/>
      <c r="D3062" s="217" t="s">
        <v>55</v>
      </c>
      <c r="E3062" s="218"/>
      <c r="F3062" s="219" t="s">
        <v>56</v>
      </c>
      <c r="G3062" s="220"/>
      <c r="H3062" s="204"/>
      <c r="I3062" s="217" t="s">
        <v>87</v>
      </c>
      <c r="J3062" s="218"/>
      <c r="K3062" s="219" t="s">
        <v>88</v>
      </c>
      <c r="L3062" s="220"/>
      <c r="M3062" s="23"/>
      <c r="N3062" s="213" t="s">
        <v>57</v>
      </c>
      <c r="O3062" s="214"/>
      <c r="P3062" s="215" t="s">
        <v>58</v>
      </c>
      <c r="Q3062" s="216"/>
      <c r="R3062" s="23"/>
      <c r="S3062" s="217" t="s">
        <v>59</v>
      </c>
      <c r="T3062" s="218"/>
      <c r="U3062" s="219" t="s">
        <v>60</v>
      </c>
      <c r="V3062" s="220"/>
      <c r="W3062" s="22"/>
      <c r="X3062" s="213" t="s">
        <v>61</v>
      </c>
      <c r="Y3062" s="214"/>
      <c r="Z3062" s="215" t="s">
        <v>62</v>
      </c>
      <c r="AA3062" s="216"/>
      <c r="AB3062" s="22"/>
      <c r="AC3062" s="217" t="s">
        <v>63</v>
      </c>
      <c r="AD3062" s="218"/>
      <c r="AE3062" s="219" t="s">
        <v>89</v>
      </c>
      <c r="AF3062" s="220"/>
      <c r="AG3062" s="22"/>
      <c r="AH3062" s="213" t="s">
        <v>64</v>
      </c>
      <c r="AI3062" s="214"/>
      <c r="AJ3062" s="215" t="s">
        <v>65</v>
      </c>
      <c r="AK3062" s="216"/>
      <c r="AL3062" s="22"/>
      <c r="AM3062" s="25" t="s">
        <v>2</v>
      </c>
      <c r="AO3062" s="132" t="s">
        <v>41</v>
      </c>
      <c r="AQ3062" s="32"/>
      <c r="AR3062" s="32"/>
      <c r="AS3062" s="32"/>
      <c r="AT3062" s="32"/>
    </row>
    <row r="3063" spans="2:46" ht="18.649999999999999" customHeight="1" thickTop="1" thickBot="1">
      <c r="B3063" s="36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9">
        <f t="shared" ref="L3063" si="13901">IF(0=(1-$J$9*$K$9*$B3063^2),10^14,$B3063*$K$9/(1-$J$9*$K$9*$B3063^2))</f>
        <v>-0.39075492716530474</v>
      </c>
      <c r="N3063" s="1">
        <f t="shared" ref="N3063" si="13902">D3063*I3063+F3063*I3066-E3063*J3063-G3063*J3066</f>
        <v>1</v>
      </c>
      <c r="O3063" s="9">
        <f t="shared" ref="O3063" si="13903">(D3063*J3063+E3063*I3063+F3063*J3066+G3063*I3066)</f>
        <v>0</v>
      </c>
      <c r="P3063" s="2">
        <f t="shared" ref="P3063" si="13904">D3063*K3063+F3063*K3066-E3063*L3063-G3063*L3066</f>
        <v>0</v>
      </c>
      <c r="Q3063" s="8">
        <f t="shared" ref="Q3063" si="13905">(D3063*L3063+E3063*K3063+F3063*L3066+G3063*K3066)</f>
        <v>-0.39075492716530474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13906">N3063*S3063+P3063*S3066-O3063*T3063-Q3063*T3066</f>
        <v>5.139415586636348</v>
      </c>
      <c r="Y3063" s="9">
        <f t="shared" ref="Y3063" si="13907">(N3063*T3063+O3063*S3063+P3063*T3066+Q3063*S3066)</f>
        <v>0</v>
      </c>
      <c r="Z3063" s="2">
        <f t="shared" ref="Z3063" si="13908">N3063*U3063+P3063*U3066-O3063*V3063-Q3063*V3066</f>
        <v>0</v>
      </c>
      <c r="AA3063" s="8">
        <f t="shared" ref="AA3063" si="13909">(N3063*V3063+O3063*U3063+P3063*V3066+Q3063*U3066)</f>
        <v>-0.39075492716530474</v>
      </c>
      <c r="AB3063" s="22"/>
      <c r="AC3063" s="1">
        <v>1</v>
      </c>
      <c r="AD3063" s="9">
        <v>0</v>
      </c>
      <c r="AE3063" s="2">
        <v>0</v>
      </c>
      <c r="AF3063" s="9">
        <f t="shared" ref="AF3063" si="13910">$B3063*$AE$9</f>
        <v>7.1016443999999685</v>
      </c>
      <c r="AH3063" s="1">
        <f t="shared" ref="AH3063" si="13911">X3063*AC3063+Z3063*AC3066-Y3063*AD3063-AA3063*AD3066</f>
        <v>5.139415586636348</v>
      </c>
      <c r="AI3063" s="9">
        <f t="shared" ref="AI3063" si="13912">(X3063*AD3063+Y3063*AC3063+Z3063*AD3066+AA3063*AC3066)</f>
        <v>0</v>
      </c>
      <c r="AJ3063" s="2">
        <f t="shared" ref="AJ3063" si="13913">X3063*AE3063+Z3063*AE3066-Y3063*AF3063-AA3063*AF3066</f>
        <v>0</v>
      </c>
      <c r="AK3063" s="8">
        <f t="shared" ref="AK3063" si="13914">(X3063*AF3063+Y3063*AE3063+Z3063*AF3066+AA3063*AE3066)</f>
        <v>36.10754699294327</v>
      </c>
      <c r="AM3063" s="26">
        <f t="shared" ref="AM3063" si="13915">20*LOG((2*$AH$9)/(($AH$9*AH3063+AJ3063+$AH$9*AH3066+AJ3066)^2+($AH$9*AI3063+AK3063+$AH$9*AI3066+AK3066)^2)^0.5)</f>
        <v>-42.232949169439266</v>
      </c>
      <c r="AO3063" s="133">
        <f t="shared" ref="AO3063" si="13916">((AI3063^2+AJ3063^2+AK3063^2+AL3063^2)/(AI3066^2+AJ3066^2+AK3066^2+AL3066^2))^0.5</f>
        <v>0.14102266032098293</v>
      </c>
      <c r="AP3063" s="13"/>
      <c r="AQ3063" s="32"/>
      <c r="AR3063" s="32"/>
      <c r="AS3063" s="32"/>
      <c r="AT3063" s="32"/>
    </row>
    <row r="3064" spans="2:46" ht="18.649999999999999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O3064" s="134"/>
      <c r="AP3064" s="33"/>
      <c r="AQ3064" s="32"/>
      <c r="AR3064" s="32"/>
      <c r="AS3064" s="32"/>
      <c r="AT3064" s="32"/>
    </row>
    <row r="3065" spans="2:46" ht="18.649999999999999" customHeight="1" thickBot="1">
      <c r="D3065" s="209" t="s">
        <v>66</v>
      </c>
      <c r="E3065" s="210"/>
      <c r="F3065" s="211" t="s">
        <v>67</v>
      </c>
      <c r="G3065" s="212"/>
      <c r="H3065" s="204"/>
      <c r="I3065" s="209" t="s">
        <v>68</v>
      </c>
      <c r="J3065" s="210"/>
      <c r="K3065" s="211" t="s">
        <v>69</v>
      </c>
      <c r="L3065" s="212"/>
      <c r="N3065" s="213" t="s">
        <v>70</v>
      </c>
      <c r="O3065" s="214"/>
      <c r="P3065" s="215" t="s">
        <v>71</v>
      </c>
      <c r="Q3065" s="216"/>
      <c r="S3065" s="209" t="s">
        <v>72</v>
      </c>
      <c r="T3065" s="210"/>
      <c r="U3065" s="211" t="s">
        <v>73</v>
      </c>
      <c r="V3065" s="212"/>
      <c r="W3065" s="22"/>
      <c r="X3065" s="213" t="s">
        <v>74</v>
      </c>
      <c r="Y3065" s="214"/>
      <c r="Z3065" s="215" t="s">
        <v>75</v>
      </c>
      <c r="AA3065" s="216"/>
      <c r="AB3065" s="22"/>
      <c r="AC3065" s="209" t="s">
        <v>76</v>
      </c>
      <c r="AD3065" s="210"/>
      <c r="AE3065" s="211" t="s">
        <v>77</v>
      </c>
      <c r="AF3065" s="212"/>
      <c r="AG3065" s="22"/>
      <c r="AH3065" s="213" t="s">
        <v>78</v>
      </c>
      <c r="AI3065" s="214"/>
      <c r="AJ3065" s="215" t="s">
        <v>79</v>
      </c>
      <c r="AK3065" s="216"/>
      <c r="AL3065" s="22"/>
      <c r="AM3065" s="44" t="s">
        <v>6</v>
      </c>
      <c r="AO3065" s="135" t="s">
        <v>42</v>
      </c>
      <c r="AP3065" s="33"/>
      <c r="AQ3065" s="32"/>
      <c r="AR3065" s="32"/>
      <c r="AS3065" s="32"/>
      <c r="AT3065" s="32"/>
    </row>
    <row r="3066" spans="2:46" ht="18.649999999999999" customHeight="1" thickTop="1" thickBot="1">
      <c r="D3066" s="1">
        <v>0</v>
      </c>
      <c r="E3066" s="8">
        <f t="shared" ref="E3066" si="13917">$E$9*$B3063</f>
        <v>4.9643795999999778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13918">D3066*I3063+F3066*I3066-E3066*J3063-G3066*J3066</f>
        <v>0</v>
      </c>
      <c r="O3066" s="9">
        <f t="shared" ref="O3066" si="13919">(D3066*J3063+E3066*I3063+F3066*J3066+G3066*I3066)</f>
        <v>4.9643795999999778</v>
      </c>
      <c r="P3066" s="2">
        <f t="shared" ref="P3066" si="13920">D3066*K3063+F3066*K3066-E3066*L3063-G3066*L3066</f>
        <v>2.9398557890189161</v>
      </c>
      <c r="Q3066" s="8">
        <f t="shared" ref="Q3066" si="13921">(D3066*L3063+E3066*K3063+F3066*L3066+G3066*K3066)</f>
        <v>0</v>
      </c>
      <c r="S3066" s="1">
        <v>0</v>
      </c>
      <c r="T3066" s="8">
        <f t="shared" ref="T3066" si="13922">$T$9*$B3063</f>
        <v>10.593380399999953</v>
      </c>
      <c r="U3066" s="2">
        <v>1</v>
      </c>
      <c r="V3066" s="8">
        <v>0</v>
      </c>
      <c r="X3066" s="1">
        <f t="shared" ref="X3066" si="13923">N3066*S3063+P3066*S3066-O3066*T3063-Q3066*T3066</f>
        <v>0</v>
      </c>
      <c r="Y3066" s="9">
        <f t="shared" ref="Y3066" si="13924">(N3066*T3063+O3066*S3063+P3066*T3066+Q3066*S3066)</f>
        <v>36.107390294219357</v>
      </c>
      <c r="Z3066" s="2">
        <f t="shared" ref="Z3066" si="13925">N3066*U3063+P3066*U3066-O3066*V3063-Q3066*V3066</f>
        <v>2.9398557890189161</v>
      </c>
      <c r="AA3066" s="8">
        <f t="shared" ref="AA3066" si="13926">(N3066*V3063+O3066*U3063+P3066*V3066+Q3066*U3066)</f>
        <v>0</v>
      </c>
      <c r="AB3066" s="22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13927">X3066*AC3063+Z3066*AC3066-Y3066*AD3063-AA3066*AD3066</f>
        <v>0</v>
      </c>
      <c r="AI3066" s="9">
        <f t="shared" ref="AI3066" si="13928">(X3066*AD3063+Y3066*AC3063+Z3066*AD3066+AA3066*AC3066)</f>
        <v>36.107390294219357</v>
      </c>
      <c r="AJ3066" s="2">
        <f t="shared" ref="AJ3066" si="13929">X3066*AE3063+Z3066*AE3066-Y3066*AF3063-AA3066*AF3066</f>
        <v>-253.4819902925372</v>
      </c>
      <c r="AK3066" s="8">
        <f t="shared" ref="AK3066" si="13930">(X3066*AF3063+Y3066*AE3063+Z3066*AF3066+AA3066*AE3066)</f>
        <v>0</v>
      </c>
      <c r="AM3066" s="45">
        <f t="shared" ref="AM3066" si="13931">(180/PI())*ATAN(-1*(($AH$9*AJ3063+AL3063+$AH$9*AJ3066+AL3066)/($AH$9*AI3063+AK3063+$AH$9*AI3066+AK3066)))</f>
        <v>74.098182585720622</v>
      </c>
      <c r="AO3066" s="206">
        <f t="shared" ref="AO3066" si="13932">20*LOG(((($AH$9*AH3063+AJ3063-$AH$9*AH3066-AJ3066)^2+($AH$9*AI3063+AK3063-$AH$9*AI3066-AK3066)^2)/(($AH$9*AH3063+AJ3063+$AH$9*AH3066+AJ3066)^2+($AH$9*AI3063+AK3063+$AH$9*AI3066+AK3066)^2))^0.5)</f>
        <v>-2.5971819755201076E-4</v>
      </c>
      <c r="AP3066" s="33"/>
      <c r="AQ3066" s="32"/>
      <c r="AR3066" s="32"/>
      <c r="AS3066" s="32"/>
      <c r="AT3066" s="32"/>
    </row>
    <row r="3067" spans="2:46" ht="18.649999999999999" customHeight="1">
      <c r="AO3067" s="33"/>
      <c r="AP3067" s="33"/>
    </row>
    <row r="3068" spans="2:46" ht="18.649999999999999" customHeight="1" thickBot="1">
      <c r="D3068" s="22" t="s">
        <v>80</v>
      </c>
      <c r="E3068" s="22"/>
      <c r="F3068" s="22"/>
      <c r="G3068" s="22"/>
      <c r="H3068" s="22"/>
      <c r="I3068" s="22" t="s">
        <v>81</v>
      </c>
      <c r="J3068" s="22"/>
      <c r="K3068" s="22"/>
      <c r="L3068" s="22"/>
      <c r="M3068" s="23"/>
      <c r="N3068" s="23"/>
      <c r="O3068" s="24" t="s">
        <v>82</v>
      </c>
      <c r="P3068" s="23"/>
      <c r="Q3068" s="23"/>
      <c r="R3068" s="23"/>
      <c r="S3068" s="22"/>
      <c r="T3068" s="22" t="s">
        <v>83</v>
      </c>
      <c r="U3068" s="23"/>
      <c r="V3068" s="23"/>
      <c r="W3068" s="23"/>
      <c r="X3068" s="23"/>
      <c r="Y3068" s="24" t="s">
        <v>84</v>
      </c>
      <c r="Z3068" s="23"/>
      <c r="AA3068" s="23"/>
      <c r="AB3068" s="23"/>
      <c r="AC3068" s="24" t="s">
        <v>85</v>
      </c>
      <c r="AD3068" s="22"/>
      <c r="AE3068" s="22"/>
      <c r="AF3068" s="22"/>
      <c r="AG3068" s="22"/>
      <c r="AH3068" s="23"/>
      <c r="AI3068" s="24" t="s">
        <v>86</v>
      </c>
      <c r="AJ3068" s="23"/>
      <c r="AK3068" s="23"/>
      <c r="AL3068" s="22"/>
    </row>
    <row r="3069" spans="2:46" ht="18.649999999999999" customHeight="1" thickBot="1">
      <c r="B3069" s="11"/>
      <c r="D3069" s="217" t="s">
        <v>55</v>
      </c>
      <c r="E3069" s="218"/>
      <c r="F3069" s="219" t="s">
        <v>56</v>
      </c>
      <c r="G3069" s="220"/>
      <c r="H3069" s="204"/>
      <c r="I3069" s="217" t="s">
        <v>87</v>
      </c>
      <c r="J3069" s="218"/>
      <c r="K3069" s="219" t="s">
        <v>88</v>
      </c>
      <c r="L3069" s="220"/>
      <c r="M3069" s="23"/>
      <c r="N3069" s="213" t="s">
        <v>57</v>
      </c>
      <c r="O3069" s="214"/>
      <c r="P3069" s="215" t="s">
        <v>58</v>
      </c>
      <c r="Q3069" s="216"/>
      <c r="R3069" s="23"/>
      <c r="S3069" s="217" t="s">
        <v>59</v>
      </c>
      <c r="T3069" s="218"/>
      <c r="U3069" s="219" t="s">
        <v>60</v>
      </c>
      <c r="V3069" s="220"/>
      <c r="W3069" s="22"/>
      <c r="X3069" s="213" t="s">
        <v>61</v>
      </c>
      <c r="Y3069" s="214"/>
      <c r="Z3069" s="215" t="s">
        <v>62</v>
      </c>
      <c r="AA3069" s="216"/>
      <c r="AB3069" s="22"/>
      <c r="AC3069" s="217" t="s">
        <v>63</v>
      </c>
      <c r="AD3069" s="218"/>
      <c r="AE3069" s="219" t="s">
        <v>89</v>
      </c>
      <c r="AF3069" s="220"/>
      <c r="AG3069" s="22"/>
      <c r="AH3069" s="213" t="s">
        <v>64</v>
      </c>
      <c r="AI3069" s="214"/>
      <c r="AJ3069" s="215" t="s">
        <v>65</v>
      </c>
      <c r="AK3069" s="216"/>
      <c r="AL3069" s="22"/>
      <c r="AM3069" s="25" t="s">
        <v>2</v>
      </c>
      <c r="AO3069" s="132" t="s">
        <v>41</v>
      </c>
      <c r="AQ3069" s="32"/>
      <c r="AR3069" s="32"/>
      <c r="AS3069" s="32"/>
      <c r="AT3069" s="32"/>
    </row>
    <row r="3070" spans="2:46" ht="18.649999999999999" customHeight="1" thickTop="1" thickBot="1">
      <c r="B3070" s="36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9">
        <f t="shared" ref="L3070" si="13933">IF(0=(1-$J$9*$K$9*$B3070^2),10^14,$B3070*$K$9/(1-$J$9*$K$9*$B3070^2))</f>
        <v>-0.38978286012764302</v>
      </c>
      <c r="N3070" s="1">
        <f t="shared" ref="N3070" si="13934">D3070*I3070+F3070*I3073-E3070*J3070-G3070*J3073</f>
        <v>1</v>
      </c>
      <c r="O3070" s="9">
        <f t="shared" ref="O3070" si="13935">(D3070*J3070+E3070*I3070+F3070*J3073+G3070*I3073)</f>
        <v>0</v>
      </c>
      <c r="P3070" s="2">
        <f t="shared" ref="P3070" si="13936">D3070*K3070+F3070*K3073-E3070*L3070-G3070*L3073</f>
        <v>0</v>
      </c>
      <c r="Q3070" s="8">
        <f t="shared" ref="Q3070" si="13937">(D3070*L3070+E3070*K3070+F3070*L3073+G3070*K3073)</f>
        <v>-0.38978286012764302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13938">N3070*S3070+P3070*S3073-O3070*T3070-Q3070*T3073</f>
        <v>5.1385453210305707</v>
      </c>
      <c r="Y3070" s="9">
        <f t="shared" ref="Y3070" si="13939">(N3070*T3070+O3070*S3070+P3070*T3073+Q3070*S3073)</f>
        <v>0</v>
      </c>
      <c r="Z3070" s="2">
        <f t="shared" ref="Z3070" si="13940">N3070*U3070+P3070*U3073-O3070*V3070-Q3070*V3073</f>
        <v>0</v>
      </c>
      <c r="AA3070" s="8">
        <f t="shared" ref="AA3070" si="13941">(N3070*V3070+O3070*U3070+P3070*V3073+Q3070*U3073)</f>
        <v>-0.38978286012764302</v>
      </c>
      <c r="AB3070" s="22"/>
      <c r="AC3070" s="1">
        <v>1</v>
      </c>
      <c r="AD3070" s="9">
        <v>0</v>
      </c>
      <c r="AE3070" s="2">
        <v>0</v>
      </c>
      <c r="AF3070" s="9">
        <f t="shared" ref="AF3070" si="13942">$B3070*$AE$9</f>
        <v>7.1178581999999677</v>
      </c>
      <c r="AH3070" s="1">
        <f t="shared" ref="AH3070" si="13943">X3070*AC3070+Z3070*AC3073-Y3070*AD3070-AA3070*AD3073</f>
        <v>5.1385453210305707</v>
      </c>
      <c r="AI3070" s="9">
        <f t="shared" ref="AI3070" si="13944">(X3070*AD3070+Y3070*AC3070+Z3070*AD3073+AA3070*AC3073)</f>
        <v>0</v>
      </c>
      <c r="AJ3070" s="2">
        <f t="shared" ref="AJ3070" si="13945">X3070*AE3070+Z3070*AE3073-Y3070*AF3070-AA3070*AF3073</f>
        <v>0</v>
      </c>
      <c r="AK3070" s="8">
        <f t="shared" ref="AK3070" si="13946">(X3070*AF3070+Y3070*AE3070+Z3070*AF3073+AA3070*AE3073)</f>
        <v>36.185654089241268</v>
      </c>
      <c r="AM3070" s="26">
        <f t="shared" ref="AM3070" si="13947">20*LOG((2*$AH$9)/(($AH$9*AH3070+AJ3070+$AH$9*AH3073+AJ3073)^2+($AH$9*AI3070+AK3070+$AH$9*AI3073+AK3073)^2)^0.5)</f>
        <v>-42.271181097700094</v>
      </c>
      <c r="AO3070" s="133">
        <f t="shared" ref="AO3070" si="13948">((AI3070^2+AJ3070^2+AK3070^2+AL3070^2)/(AI3073^2+AJ3073^2+AK3073^2+AL3073^2))^0.5</f>
        <v>0.14070048206323427</v>
      </c>
      <c r="AP3070" s="13"/>
      <c r="AQ3070" s="32"/>
      <c r="AR3070" s="32"/>
      <c r="AS3070" s="32"/>
      <c r="AT3070" s="32"/>
    </row>
    <row r="3071" spans="2:46" ht="18.649999999999999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O3071" s="134"/>
      <c r="AP3071" s="33"/>
      <c r="AQ3071" s="32"/>
      <c r="AR3071" s="32"/>
      <c r="AS3071" s="32"/>
      <c r="AT3071" s="32"/>
    </row>
    <row r="3072" spans="2:46" ht="18.649999999999999" customHeight="1" thickBot="1">
      <c r="D3072" s="209" t="s">
        <v>66</v>
      </c>
      <c r="E3072" s="210"/>
      <c r="F3072" s="211" t="s">
        <v>67</v>
      </c>
      <c r="G3072" s="212"/>
      <c r="H3072" s="204"/>
      <c r="I3072" s="209" t="s">
        <v>68</v>
      </c>
      <c r="J3072" s="210"/>
      <c r="K3072" s="211" t="s">
        <v>69</v>
      </c>
      <c r="L3072" s="212"/>
      <c r="N3072" s="213" t="s">
        <v>70</v>
      </c>
      <c r="O3072" s="214"/>
      <c r="P3072" s="215" t="s">
        <v>71</v>
      </c>
      <c r="Q3072" s="216"/>
      <c r="S3072" s="209" t="s">
        <v>72</v>
      </c>
      <c r="T3072" s="210"/>
      <c r="U3072" s="211" t="s">
        <v>73</v>
      </c>
      <c r="V3072" s="212"/>
      <c r="W3072" s="22"/>
      <c r="X3072" s="213" t="s">
        <v>74</v>
      </c>
      <c r="Y3072" s="214"/>
      <c r="Z3072" s="215" t="s">
        <v>75</v>
      </c>
      <c r="AA3072" s="216"/>
      <c r="AB3072" s="22"/>
      <c r="AC3072" s="209" t="s">
        <v>76</v>
      </c>
      <c r="AD3072" s="210"/>
      <c r="AE3072" s="211" t="s">
        <v>77</v>
      </c>
      <c r="AF3072" s="212"/>
      <c r="AG3072" s="22"/>
      <c r="AH3072" s="213" t="s">
        <v>78</v>
      </c>
      <c r="AI3072" s="214"/>
      <c r="AJ3072" s="215" t="s">
        <v>79</v>
      </c>
      <c r="AK3072" s="216"/>
      <c r="AL3072" s="22"/>
      <c r="AM3072" s="44" t="s">
        <v>6</v>
      </c>
      <c r="AO3072" s="135" t="s">
        <v>42</v>
      </c>
      <c r="AP3072" s="33"/>
      <c r="AQ3072" s="32"/>
      <c r="AR3072" s="32"/>
      <c r="AS3072" s="32"/>
      <c r="AT3072" s="32"/>
    </row>
    <row r="3073" spans="2:46" ht="18.649999999999999" customHeight="1" thickTop="1" thickBot="1">
      <c r="D3073" s="1">
        <v>0</v>
      </c>
      <c r="E3073" s="8">
        <f t="shared" ref="E3073" si="13949">$E$9*$B3070</f>
        <v>4.9757137999999781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13950">D3073*I3070+F3073*I3073-E3073*J3070-G3073*J3073</f>
        <v>0</v>
      </c>
      <c r="O3073" s="9">
        <f t="shared" ref="O3073" si="13951">(D3073*J3070+E3073*I3070+F3073*J3073+G3073*I3073)</f>
        <v>4.9757137999999781</v>
      </c>
      <c r="P3073" s="2">
        <f t="shared" ref="P3073" si="13952">D3073*K3070+F3073*K3073-E3073*L3070-G3073*L3073</f>
        <v>2.9394479561405746</v>
      </c>
      <c r="Q3073" s="8">
        <f t="shared" ref="Q3073" si="13953">(D3073*L3070+E3073*K3070+F3073*L3073+G3073*K3073)</f>
        <v>0</v>
      </c>
      <c r="S3073" s="1">
        <v>0</v>
      </c>
      <c r="T3073" s="8">
        <f t="shared" ref="T3073" si="13954">$T$9*$B3070</f>
        <v>10.617566199999951</v>
      </c>
      <c r="U3073" s="2">
        <v>1</v>
      </c>
      <c r="V3073" s="8">
        <v>0</v>
      </c>
      <c r="X3073" s="1">
        <f t="shared" ref="X3073" si="13955">N3073*S3070+P3073*S3073-O3073*T3070-Q3073*T3073</f>
        <v>0</v>
      </c>
      <c r="Y3073" s="9">
        <f t="shared" ref="Y3073" si="13956">(N3073*T3070+O3073*S3070+P3073*T3073+Q3073*S3073)</f>
        <v>36.185497065777085</v>
      </c>
      <c r="Z3073" s="2">
        <f t="shared" ref="Z3073" si="13957">N3073*U3070+P3073*U3073-O3073*V3070-Q3073*V3073</f>
        <v>2.9394479561405746</v>
      </c>
      <c r="AA3073" s="8">
        <f t="shared" ref="AA3073" si="13958">(N3073*V3070+O3073*U3070+P3073*V3073+Q3073*U3073)</f>
        <v>0</v>
      </c>
      <c r="AB3073" s="22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13959">X3073*AC3070+Z3073*AC3073-Y3073*AD3070-AA3073*AD3073</f>
        <v>0</v>
      </c>
      <c r="AI3073" s="9">
        <f t="shared" ref="AI3073" si="13960">(X3073*AD3070+Y3073*AC3070+Z3073*AD3073+AA3073*AC3073)</f>
        <v>36.185497065777085</v>
      </c>
      <c r="AJ3073" s="2">
        <f t="shared" ref="AJ3073" si="13961">X3073*AE3070+Z3073*AE3073-Y3073*AF3070-AA3073*AF3073</f>
        <v>-254.62378905457561</v>
      </c>
      <c r="AK3073" s="8">
        <f t="shared" ref="AK3073" si="13962">(X3073*AF3070+Y3073*AE3070+Z3073*AF3073+AA3073*AE3073)</f>
        <v>0</v>
      </c>
      <c r="AM3073" s="45">
        <f t="shared" ref="AM3073" si="13963">(180/PI())*ATAN(-1*(($AH$9*AJ3070+AL3070+$AH$9*AJ3073+AL3073)/($AH$9*AI3070+AK3070+$AH$9*AI3073+AK3073)))</f>
        <v>74.133378176304618</v>
      </c>
      <c r="AO3073" s="206">
        <f t="shared" ref="AO3073" si="13964">20*LOG(((($AH$9*AH3070+AJ3070-$AH$9*AH3073-AJ3073)^2+($AH$9*AI3070+AK3070-$AH$9*AI3073-AK3073)^2)/(($AH$9*AH3070+AJ3070+$AH$9*AH3073+AJ3073)^2+($AH$9*AI3070+AK3070+$AH$9*AI3073+AK3073)^2))^0.5)</f>
        <v>-2.574418060820947E-4</v>
      </c>
      <c r="AP3073" s="33"/>
      <c r="AQ3073" s="32"/>
      <c r="AR3073" s="32"/>
      <c r="AS3073" s="32"/>
      <c r="AT3073" s="32"/>
    </row>
    <row r="3074" spans="2:46" ht="18.649999999999999" customHeight="1">
      <c r="AO3074" s="33"/>
      <c r="AP3074" s="33"/>
    </row>
    <row r="3075" spans="2:46" ht="18.649999999999999" customHeight="1" thickBot="1">
      <c r="D3075" s="22" t="s">
        <v>80</v>
      </c>
      <c r="E3075" s="22"/>
      <c r="F3075" s="22"/>
      <c r="G3075" s="22"/>
      <c r="H3075" s="22"/>
      <c r="I3075" s="22" t="s">
        <v>81</v>
      </c>
      <c r="J3075" s="22"/>
      <c r="K3075" s="22"/>
      <c r="L3075" s="22"/>
      <c r="M3075" s="23"/>
      <c r="N3075" s="23"/>
      <c r="O3075" s="24" t="s">
        <v>82</v>
      </c>
      <c r="P3075" s="23"/>
      <c r="Q3075" s="23"/>
      <c r="R3075" s="23"/>
      <c r="S3075" s="22"/>
      <c r="T3075" s="22" t="s">
        <v>83</v>
      </c>
      <c r="U3075" s="23"/>
      <c r="V3075" s="23"/>
      <c r="W3075" s="23"/>
      <c r="X3075" s="23"/>
      <c r="Y3075" s="24" t="s">
        <v>84</v>
      </c>
      <c r="Z3075" s="23"/>
      <c r="AA3075" s="23"/>
      <c r="AB3075" s="23"/>
      <c r="AC3075" s="24" t="s">
        <v>85</v>
      </c>
      <c r="AD3075" s="22"/>
      <c r="AE3075" s="22"/>
      <c r="AF3075" s="22"/>
      <c r="AG3075" s="22"/>
      <c r="AH3075" s="23"/>
      <c r="AI3075" s="24" t="s">
        <v>86</v>
      </c>
      <c r="AJ3075" s="23"/>
      <c r="AK3075" s="23"/>
      <c r="AL3075" s="22"/>
    </row>
    <row r="3076" spans="2:46" ht="18.649999999999999" customHeight="1" thickBot="1">
      <c r="B3076" s="11"/>
      <c r="D3076" s="217" t="s">
        <v>55</v>
      </c>
      <c r="E3076" s="218"/>
      <c r="F3076" s="219" t="s">
        <v>56</v>
      </c>
      <c r="G3076" s="220"/>
      <c r="H3076" s="204"/>
      <c r="I3076" s="217" t="s">
        <v>87</v>
      </c>
      <c r="J3076" s="218"/>
      <c r="K3076" s="219" t="s">
        <v>88</v>
      </c>
      <c r="L3076" s="220"/>
      <c r="M3076" s="23"/>
      <c r="N3076" s="213" t="s">
        <v>57</v>
      </c>
      <c r="O3076" s="214"/>
      <c r="P3076" s="215" t="s">
        <v>58</v>
      </c>
      <c r="Q3076" s="216"/>
      <c r="R3076" s="23"/>
      <c r="S3076" s="217" t="s">
        <v>59</v>
      </c>
      <c r="T3076" s="218"/>
      <c r="U3076" s="219" t="s">
        <v>60</v>
      </c>
      <c r="V3076" s="220"/>
      <c r="W3076" s="22"/>
      <c r="X3076" s="213" t="s">
        <v>61</v>
      </c>
      <c r="Y3076" s="214"/>
      <c r="Z3076" s="215" t="s">
        <v>62</v>
      </c>
      <c r="AA3076" s="216"/>
      <c r="AB3076" s="22"/>
      <c r="AC3076" s="217" t="s">
        <v>63</v>
      </c>
      <c r="AD3076" s="218"/>
      <c r="AE3076" s="219" t="s">
        <v>89</v>
      </c>
      <c r="AF3076" s="220"/>
      <c r="AG3076" s="22"/>
      <c r="AH3076" s="213" t="s">
        <v>64</v>
      </c>
      <c r="AI3076" s="214"/>
      <c r="AJ3076" s="215" t="s">
        <v>65</v>
      </c>
      <c r="AK3076" s="216"/>
      <c r="AL3076" s="22"/>
      <c r="AM3076" s="25" t="s">
        <v>2</v>
      </c>
      <c r="AO3076" s="132" t="s">
        <v>41</v>
      </c>
      <c r="AQ3076" s="32"/>
      <c r="AR3076" s="32"/>
      <c r="AS3076" s="32"/>
      <c r="AT3076" s="32"/>
    </row>
    <row r="3077" spans="2:46" ht="18.649999999999999" customHeight="1" thickTop="1" thickBot="1">
      <c r="B3077" s="36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9">
        <f t="shared" ref="L3077" si="13965">IF(0=(1-$J$9*$K$9*$B3077^2),10^14,$B3077*$K$9/(1-$J$9*$K$9*$B3077^2))</f>
        <v>-0.38881580255116227</v>
      </c>
      <c r="N3077" s="1">
        <f t="shared" ref="N3077" si="13966">D3077*I3077+F3077*I3080-E3077*J3077-G3077*J3080</f>
        <v>1</v>
      </c>
      <c r="O3077" s="9">
        <f t="shared" ref="O3077" si="13967">(D3077*J3077+E3077*I3077+F3077*J3080+G3077*I3080)</f>
        <v>0</v>
      </c>
      <c r="P3077" s="2">
        <f t="shared" ref="P3077" si="13968">D3077*K3077+F3077*K3080-E3077*L3077-G3077*L3080</f>
        <v>0</v>
      </c>
      <c r="Q3077" s="8">
        <f t="shared" ref="Q3077" si="13969">(D3077*L3077+E3077*K3077+F3077*L3080+G3077*K3080)</f>
        <v>-0.38881580255116227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13970">N3077*S3077+P3077*S3080-O3077*T3077-Q3077*T3080</f>
        <v>5.1376813444304172</v>
      </c>
      <c r="Y3077" s="9">
        <f t="shared" ref="Y3077" si="13971">(N3077*T3077+O3077*S3077+P3077*T3080+Q3077*S3080)</f>
        <v>0</v>
      </c>
      <c r="Z3077" s="2">
        <f t="shared" ref="Z3077" si="13972">N3077*U3077+P3077*U3080-O3077*V3077-Q3077*V3080</f>
        <v>0</v>
      </c>
      <c r="AA3077" s="8">
        <f t="shared" ref="AA3077" si="13973">(N3077*V3077+O3077*U3077+P3077*V3080+Q3077*U3080)</f>
        <v>-0.38881580255116227</v>
      </c>
      <c r="AB3077" s="22"/>
      <c r="AC3077" s="1">
        <v>1</v>
      </c>
      <c r="AD3077" s="9">
        <v>0</v>
      </c>
      <c r="AE3077" s="2">
        <v>0</v>
      </c>
      <c r="AF3077" s="9">
        <f t="shared" ref="AF3077" si="13974">$B3077*$AE$9</f>
        <v>7.1340719999999678</v>
      </c>
      <c r="AH3077" s="1">
        <f t="shared" ref="AH3077" si="13975">X3077*AC3077+Z3077*AC3080-Y3077*AD3077-AA3077*AD3080</f>
        <v>5.1376813444304172</v>
      </c>
      <c r="AI3077" s="9">
        <f t="shared" ref="AI3077" si="13976">(X3077*AD3077+Y3077*AC3077+Z3077*AD3080+AA3077*AC3080)</f>
        <v>0</v>
      </c>
      <c r="AJ3077" s="2">
        <f t="shared" ref="AJ3077" si="13977">X3077*AE3077+Z3077*AE3080-Y3077*AF3077-AA3077*AF3080</f>
        <v>0</v>
      </c>
      <c r="AK3077" s="8">
        <f t="shared" ref="AK3077" si="13978">(X3077*AF3077+Y3077*AE3077+Z3077*AF3080+AA3077*AE3080)</f>
        <v>36.263772821672063</v>
      </c>
      <c r="AM3077" s="26">
        <f t="shared" ref="AM3077" si="13979">20*LOG((2*$AH$9)/(($AH$9*AH3077+AJ3077+$AH$9*AH3080+AJ3080)^2+($AH$9*AI3077+AK3077+$AH$9*AI3080+AK3080)^2)^0.5)</f>
        <v>-42.309332681682164</v>
      </c>
      <c r="AO3077" s="133">
        <f t="shared" ref="AO3077" si="13980">((AI3077^2+AJ3077^2+AK3077^2+AL3077^2)/(AI3080^2+AJ3080^2+AK3080^2+AL3080^2))^0.5</f>
        <v>0.14037977456967549</v>
      </c>
      <c r="AP3077" s="13"/>
      <c r="AQ3077" s="32"/>
      <c r="AR3077" s="32"/>
      <c r="AS3077" s="32"/>
      <c r="AT3077" s="32"/>
    </row>
    <row r="3078" spans="2:46" ht="18.649999999999999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O3078" s="134"/>
      <c r="AP3078" s="33"/>
      <c r="AQ3078" s="32"/>
      <c r="AR3078" s="32"/>
      <c r="AS3078" s="32"/>
      <c r="AT3078" s="32"/>
    </row>
    <row r="3079" spans="2:46" ht="18.649999999999999" customHeight="1" thickBot="1">
      <c r="D3079" s="209" t="s">
        <v>66</v>
      </c>
      <c r="E3079" s="210"/>
      <c r="F3079" s="211" t="s">
        <v>67</v>
      </c>
      <c r="G3079" s="212"/>
      <c r="H3079" s="204"/>
      <c r="I3079" s="209" t="s">
        <v>68</v>
      </c>
      <c r="J3079" s="210"/>
      <c r="K3079" s="211" t="s">
        <v>69</v>
      </c>
      <c r="L3079" s="212"/>
      <c r="N3079" s="213" t="s">
        <v>70</v>
      </c>
      <c r="O3079" s="214"/>
      <c r="P3079" s="215" t="s">
        <v>71</v>
      </c>
      <c r="Q3079" s="216"/>
      <c r="S3079" s="209" t="s">
        <v>72</v>
      </c>
      <c r="T3079" s="210"/>
      <c r="U3079" s="211" t="s">
        <v>73</v>
      </c>
      <c r="V3079" s="212"/>
      <c r="W3079" s="22"/>
      <c r="X3079" s="213" t="s">
        <v>74</v>
      </c>
      <c r="Y3079" s="214"/>
      <c r="Z3079" s="215" t="s">
        <v>75</v>
      </c>
      <c r="AA3079" s="216"/>
      <c r="AB3079" s="22"/>
      <c r="AC3079" s="209" t="s">
        <v>76</v>
      </c>
      <c r="AD3079" s="210"/>
      <c r="AE3079" s="211" t="s">
        <v>77</v>
      </c>
      <c r="AF3079" s="212"/>
      <c r="AG3079" s="22"/>
      <c r="AH3079" s="213" t="s">
        <v>78</v>
      </c>
      <c r="AI3079" s="214"/>
      <c r="AJ3079" s="215" t="s">
        <v>79</v>
      </c>
      <c r="AK3079" s="216"/>
      <c r="AL3079" s="22"/>
      <c r="AM3079" s="44" t="s">
        <v>6</v>
      </c>
      <c r="AO3079" s="135" t="s">
        <v>42</v>
      </c>
      <c r="AP3079" s="33"/>
      <c r="AQ3079" s="32"/>
      <c r="AR3079" s="32"/>
      <c r="AS3079" s="32"/>
      <c r="AT3079" s="32"/>
    </row>
    <row r="3080" spans="2:46" ht="18.649999999999999" customHeight="1" thickTop="1" thickBot="1">
      <c r="D3080" s="1">
        <v>0</v>
      </c>
      <c r="E3080" s="8">
        <f t="shared" ref="E3080" si="13981">$E$9*$B3077</f>
        <v>4.9870479999999775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13982">D3080*I3077+F3080*I3080-E3080*J3077-G3080*J3080</f>
        <v>0</v>
      </c>
      <c r="O3080" s="9">
        <f t="shared" ref="O3080" si="13983">(D3080*J3077+E3080*I3077+F3080*J3080+G3080*I3080)</f>
        <v>4.9870479999999775</v>
      </c>
      <c r="P3080" s="2">
        <f t="shared" ref="P3080" si="13984">D3080*K3077+F3080*K3080-E3080*L3077-G3080*L3080</f>
        <v>2.9390430704811599</v>
      </c>
      <c r="Q3080" s="8">
        <f t="shared" ref="Q3080" si="13985">(D3080*L3077+E3080*K3077+F3080*L3080+G3080*K3080)</f>
        <v>0</v>
      </c>
      <c r="S3080" s="1">
        <v>0</v>
      </c>
      <c r="T3080" s="8">
        <f t="shared" ref="T3080" si="13986">$T$9*$B3077</f>
        <v>10.641751999999951</v>
      </c>
      <c r="U3080" s="2">
        <v>1</v>
      </c>
      <c r="V3080" s="8">
        <v>0</v>
      </c>
      <c r="X3080" s="1">
        <f t="shared" ref="X3080" si="13987">N3080*S3077+P3080*S3080-O3080*T3077-Q3080*T3080</f>
        <v>0</v>
      </c>
      <c r="Y3080" s="9">
        <f t="shared" ref="Y3080" si="13988">(N3080*T3077+O3080*S3077+P3080*T3080+Q3080*S3080)</f>
        <v>36.263615473378856</v>
      </c>
      <c r="Z3080" s="2">
        <f t="shared" ref="Z3080" si="13989">N3080*U3077+P3080*U3080-O3080*V3077-Q3080*V3080</f>
        <v>2.9390430704811599</v>
      </c>
      <c r="AA3080" s="8">
        <f t="shared" ref="AA3080" si="13990">(N3080*V3077+O3080*U3077+P3080*V3080+Q3080*U3080)</f>
        <v>0</v>
      </c>
      <c r="AB3080" s="22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13991">X3080*AC3077+Z3080*AC3080-Y3080*AD3077-AA3080*AD3080</f>
        <v>0</v>
      </c>
      <c r="AI3080" s="9">
        <f t="shared" ref="AI3080" si="13992">(X3080*AD3077+Y3080*AC3077+Z3080*AD3080+AA3080*AC3080)</f>
        <v>36.263615473378856</v>
      </c>
      <c r="AJ3080" s="2">
        <f t="shared" ref="AJ3080" si="13993">X3080*AE3077+Z3080*AE3080-Y3080*AF3077-AA3080*AF3080</f>
        <v>-255.76820069691655</v>
      </c>
      <c r="AK3080" s="8">
        <f t="shared" ref="AK3080" si="13994">(X3080*AF3077+Y3080*AE3077+Z3080*AF3080+AA3080*AE3080)</f>
        <v>0</v>
      </c>
      <c r="AM3080" s="45">
        <f t="shared" ref="AM3080" si="13995">(180/PI())*ATAN(-1*(($AH$9*AJ3077+AL3077+$AH$9*AJ3080+AL3080)/($AH$9*AI3077+AK3077+$AH$9*AI3080+AK3080)))</f>
        <v>74.168420455260218</v>
      </c>
      <c r="AO3080" s="206">
        <f t="shared" ref="AO3080" si="13996">20*LOG(((($AH$9*AH3077+AJ3077-$AH$9*AH3080-AJ3080)^2+($AH$9*AI3077+AK3077-$AH$9*AI3080-AK3080)^2)/(($AH$9*AH3077+AJ3077+$AH$9*AH3080+AJ3080)^2+($AH$9*AI3077+AK3077+$AH$9*AI3080+AK3080)^2))^0.5)</f>
        <v>-2.5519008853247728E-4</v>
      </c>
      <c r="AP3080" s="33"/>
      <c r="AQ3080" s="32"/>
      <c r="AR3080" s="32"/>
      <c r="AS3080" s="32"/>
      <c r="AT3080" s="32"/>
    </row>
    <row r="3081" spans="2:46" ht="18.649999999999999" customHeight="1">
      <c r="AO3081" s="33"/>
      <c r="AP3081" s="33"/>
    </row>
    <row r="3082" spans="2:46" ht="18.649999999999999" customHeight="1" thickBot="1">
      <c r="D3082" s="22" t="s">
        <v>80</v>
      </c>
      <c r="E3082" s="22"/>
      <c r="F3082" s="22"/>
      <c r="G3082" s="22"/>
      <c r="H3082" s="22"/>
      <c r="I3082" s="22" t="s">
        <v>81</v>
      </c>
      <c r="J3082" s="22"/>
      <c r="K3082" s="22"/>
      <c r="L3082" s="22"/>
      <c r="M3082" s="23"/>
      <c r="N3082" s="23"/>
      <c r="O3082" s="24" t="s">
        <v>82</v>
      </c>
      <c r="P3082" s="23"/>
      <c r="Q3082" s="23"/>
      <c r="R3082" s="23"/>
      <c r="S3082" s="22"/>
      <c r="T3082" s="22" t="s">
        <v>83</v>
      </c>
      <c r="U3082" s="23"/>
      <c r="V3082" s="23"/>
      <c r="W3082" s="23"/>
      <c r="X3082" s="23"/>
      <c r="Y3082" s="24" t="s">
        <v>84</v>
      </c>
      <c r="Z3082" s="23"/>
      <c r="AA3082" s="23"/>
      <c r="AB3082" s="23"/>
      <c r="AC3082" s="24" t="s">
        <v>85</v>
      </c>
      <c r="AD3082" s="22"/>
      <c r="AE3082" s="22"/>
      <c r="AF3082" s="22"/>
      <c r="AG3082" s="22"/>
      <c r="AH3082" s="23"/>
      <c r="AI3082" s="24" t="s">
        <v>86</v>
      </c>
      <c r="AJ3082" s="23"/>
      <c r="AK3082" s="23"/>
      <c r="AL3082" s="22"/>
    </row>
    <row r="3083" spans="2:46" ht="18.649999999999999" customHeight="1" thickBot="1">
      <c r="B3083" s="11"/>
      <c r="D3083" s="217" t="s">
        <v>55</v>
      </c>
      <c r="E3083" s="218"/>
      <c r="F3083" s="219" t="s">
        <v>56</v>
      </c>
      <c r="G3083" s="220"/>
      <c r="H3083" s="204"/>
      <c r="I3083" s="217" t="s">
        <v>87</v>
      </c>
      <c r="J3083" s="218"/>
      <c r="K3083" s="219" t="s">
        <v>88</v>
      </c>
      <c r="L3083" s="220"/>
      <c r="M3083" s="23"/>
      <c r="N3083" s="213" t="s">
        <v>57</v>
      </c>
      <c r="O3083" s="214"/>
      <c r="P3083" s="215" t="s">
        <v>58</v>
      </c>
      <c r="Q3083" s="216"/>
      <c r="R3083" s="23"/>
      <c r="S3083" s="217" t="s">
        <v>59</v>
      </c>
      <c r="T3083" s="218"/>
      <c r="U3083" s="219" t="s">
        <v>60</v>
      </c>
      <c r="V3083" s="220"/>
      <c r="W3083" s="22"/>
      <c r="X3083" s="213" t="s">
        <v>61</v>
      </c>
      <c r="Y3083" s="214"/>
      <c r="Z3083" s="215" t="s">
        <v>62</v>
      </c>
      <c r="AA3083" s="216"/>
      <c r="AB3083" s="22"/>
      <c r="AC3083" s="217" t="s">
        <v>63</v>
      </c>
      <c r="AD3083" s="218"/>
      <c r="AE3083" s="219" t="s">
        <v>89</v>
      </c>
      <c r="AF3083" s="220"/>
      <c r="AG3083" s="22"/>
      <c r="AH3083" s="213" t="s">
        <v>64</v>
      </c>
      <c r="AI3083" s="214"/>
      <c r="AJ3083" s="215" t="s">
        <v>65</v>
      </c>
      <c r="AK3083" s="216"/>
      <c r="AL3083" s="22"/>
      <c r="AM3083" s="25" t="s">
        <v>2</v>
      </c>
      <c r="AO3083" s="132" t="s">
        <v>41</v>
      </c>
      <c r="AQ3083" s="32"/>
      <c r="AR3083" s="32"/>
      <c r="AS3083" s="32"/>
      <c r="AT3083" s="32"/>
    </row>
    <row r="3084" spans="2:46" ht="18.649999999999999" customHeight="1" thickTop="1" thickBot="1">
      <c r="B3084" s="36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9">
        <f t="shared" ref="L3084" si="13997">IF(0=(1-$J$9*$K$9*$B3084^2),10^14,$B3084*$K$9/(1-$J$9*$K$9*$B3084^2))</f>
        <v>-0.38785371461164136</v>
      </c>
      <c r="N3084" s="1">
        <f t="shared" ref="N3084" si="13998">D3084*I3084+F3084*I3087-E3084*J3084-G3084*J3087</f>
        <v>1</v>
      </c>
      <c r="O3084" s="9">
        <f t="shared" ref="O3084" si="13999">(D3084*J3084+E3084*I3084+F3084*J3087+G3084*I3087)</f>
        <v>0</v>
      </c>
      <c r="P3084" s="2">
        <f t="shared" ref="P3084" si="14000">D3084*K3084+F3084*K3087-E3084*L3084-G3084*L3087</f>
        <v>0</v>
      </c>
      <c r="Q3084" s="8">
        <f t="shared" ref="Q3084" si="14001">(D3084*L3084+E3084*K3084+F3084*L3087+G3084*K3087)</f>
        <v>-0.38785371461164136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14002">N3084*S3084+P3084*S3087-O3084*T3084-Q3084*T3087</f>
        <v>5.1368235955466988</v>
      </c>
      <c r="Y3084" s="9">
        <f t="shared" ref="Y3084" si="14003">(N3084*T3084+O3084*S3084+P3084*T3087+Q3084*S3087)</f>
        <v>0</v>
      </c>
      <c r="Z3084" s="2">
        <f t="shared" ref="Z3084" si="14004">N3084*U3084+P3084*U3087-O3084*V3084-Q3084*V3087</f>
        <v>0</v>
      </c>
      <c r="AA3084" s="8">
        <f t="shared" ref="AA3084" si="14005">(N3084*V3084+O3084*U3084+P3084*V3087+Q3084*U3087)</f>
        <v>-0.38785371461164136</v>
      </c>
      <c r="AB3084" s="22"/>
      <c r="AC3084" s="1">
        <v>1</v>
      </c>
      <c r="AD3084" s="9">
        <v>0</v>
      </c>
      <c r="AE3084" s="2">
        <v>0</v>
      </c>
      <c r="AF3084" s="9">
        <f t="shared" ref="AF3084" si="14006">$B3084*$AE$9</f>
        <v>7.1502857999999669</v>
      </c>
      <c r="AH3084" s="1">
        <f t="shared" ref="AH3084" si="14007">X3084*AC3084+Z3084*AC3087-Y3084*AD3084-AA3084*AD3087</f>
        <v>5.1368235955466988</v>
      </c>
      <c r="AI3084" s="9">
        <f t="shared" ref="AI3084" si="14008">(X3084*AD3084+Y3084*AC3084+Z3084*AD3087+AA3084*AC3087)</f>
        <v>0</v>
      </c>
      <c r="AJ3084" s="2">
        <f t="shared" ref="AJ3084" si="14009">X3084*AE3084+Z3084*AE3087-Y3084*AF3084-AA3084*AF3087</f>
        <v>0</v>
      </c>
      <c r="AK3084" s="8">
        <f t="shared" ref="AK3084" si="14010">(X3084*AF3084+Y3084*AE3084+Z3084*AF3087+AA3084*AE3087)</f>
        <v>36.341903097730686</v>
      </c>
      <c r="AM3084" s="26">
        <f t="shared" ref="AM3084" si="14011">20*LOG((2*$AH$9)/(($AH$9*AH3084+AJ3084+$AH$9*AH3087+AJ3087)^2+($AH$9*AI3084+AK3084+$AH$9*AI3087+AK3087)^2)^0.5)</f>
        <v>-42.347404237616864</v>
      </c>
      <c r="AO3084" s="133">
        <f t="shared" ref="AO3084" si="14012">((AI3084^2+AJ3084^2+AK3084^2+AL3084^2)/(AI3087^2+AJ3087^2+AK3087^2+AL3087^2))^0.5</f>
        <v>0.14006052777892294</v>
      </c>
      <c r="AP3084" s="13"/>
      <c r="AQ3084" s="32"/>
      <c r="AR3084" s="32"/>
      <c r="AS3084" s="32"/>
      <c r="AT3084" s="32"/>
    </row>
    <row r="3085" spans="2:46" ht="18.649999999999999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O3085" s="134"/>
      <c r="AP3085" s="33"/>
      <c r="AQ3085" s="32"/>
      <c r="AR3085" s="32"/>
      <c r="AS3085" s="32"/>
      <c r="AT3085" s="32"/>
    </row>
    <row r="3086" spans="2:46" ht="18.649999999999999" customHeight="1" thickBot="1">
      <c r="D3086" s="209" t="s">
        <v>66</v>
      </c>
      <c r="E3086" s="210"/>
      <c r="F3086" s="211" t="s">
        <v>67</v>
      </c>
      <c r="G3086" s="212"/>
      <c r="H3086" s="204"/>
      <c r="I3086" s="209" t="s">
        <v>68</v>
      </c>
      <c r="J3086" s="210"/>
      <c r="K3086" s="211" t="s">
        <v>69</v>
      </c>
      <c r="L3086" s="212"/>
      <c r="N3086" s="213" t="s">
        <v>70</v>
      </c>
      <c r="O3086" s="214"/>
      <c r="P3086" s="215" t="s">
        <v>71</v>
      </c>
      <c r="Q3086" s="216"/>
      <c r="S3086" s="209" t="s">
        <v>72</v>
      </c>
      <c r="T3086" s="210"/>
      <c r="U3086" s="211" t="s">
        <v>73</v>
      </c>
      <c r="V3086" s="212"/>
      <c r="W3086" s="22"/>
      <c r="X3086" s="213" t="s">
        <v>74</v>
      </c>
      <c r="Y3086" s="214"/>
      <c r="Z3086" s="215" t="s">
        <v>75</v>
      </c>
      <c r="AA3086" s="216"/>
      <c r="AB3086" s="22"/>
      <c r="AC3086" s="209" t="s">
        <v>76</v>
      </c>
      <c r="AD3086" s="210"/>
      <c r="AE3086" s="211" t="s">
        <v>77</v>
      </c>
      <c r="AF3086" s="212"/>
      <c r="AG3086" s="22"/>
      <c r="AH3086" s="213" t="s">
        <v>78</v>
      </c>
      <c r="AI3086" s="214"/>
      <c r="AJ3086" s="215" t="s">
        <v>79</v>
      </c>
      <c r="AK3086" s="216"/>
      <c r="AL3086" s="22"/>
      <c r="AM3086" s="44" t="s">
        <v>6</v>
      </c>
      <c r="AO3086" s="135" t="s">
        <v>42</v>
      </c>
      <c r="AP3086" s="33"/>
      <c r="AQ3086" s="32"/>
      <c r="AR3086" s="32"/>
      <c r="AS3086" s="32"/>
      <c r="AT3086" s="32"/>
    </row>
    <row r="3087" spans="2:46" ht="18.649999999999999" customHeight="1" thickTop="1" thickBot="1">
      <c r="D3087" s="1">
        <v>0</v>
      </c>
      <c r="E3087" s="8">
        <f t="shared" ref="E3087" si="14013">$E$9*$B3084</f>
        <v>4.9983821999999778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14014">D3087*I3084+F3087*I3087-E3087*J3084-G3087*J3087</f>
        <v>0</v>
      </c>
      <c r="O3087" s="9">
        <f t="shared" ref="O3087" si="14015">(D3087*J3084+E3087*I3084+F3087*J3087+G3087*I3087)</f>
        <v>4.9983821999999778</v>
      </c>
      <c r="P3087" s="2">
        <f t="shared" ref="P3087" si="14016">D3087*K3084+F3087*K3087-E3087*L3084-G3087*L3087</f>
        <v>2.9386411033186994</v>
      </c>
      <c r="Q3087" s="8">
        <f t="shared" ref="Q3087" si="14017">(D3087*L3084+E3087*K3084+F3087*L3087+G3087*K3087)</f>
        <v>0</v>
      </c>
      <c r="S3087" s="1">
        <v>0</v>
      </c>
      <c r="T3087" s="8">
        <f t="shared" ref="T3087" si="14018">$T$9*$B3084</f>
        <v>10.66593779999995</v>
      </c>
      <c r="U3087" s="2">
        <v>1</v>
      </c>
      <c r="V3087" s="8">
        <v>0</v>
      </c>
      <c r="X3087" s="1">
        <f t="shared" ref="X3087" si="14019">N3087*S3084+P3087*S3087-O3087*T3084-Q3087*T3087</f>
        <v>0</v>
      </c>
      <c r="Y3087" s="9">
        <f t="shared" ref="Y3087" si="14020">(N3087*T3084+O3087*S3084+P3087*T3087+Q3087*S3087)</f>
        <v>36.341745424520454</v>
      </c>
      <c r="Z3087" s="2">
        <f t="shared" ref="Z3087" si="14021">N3087*U3084+P3087*U3087-O3087*V3084-Q3087*V3087</f>
        <v>2.9386411033186994</v>
      </c>
      <c r="AA3087" s="8">
        <f t="shared" ref="AA3087" si="14022">(N3087*V3084+O3087*U3084+P3087*V3087+Q3087*U3087)</f>
        <v>0</v>
      </c>
      <c r="AB3087" s="22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14023">X3087*AC3084+Z3087*AC3087-Y3087*AD3084-AA3087*AD3087</f>
        <v>0</v>
      </c>
      <c r="AI3087" s="9">
        <f t="shared" ref="AI3087" si="14024">(X3087*AD3084+Y3087*AC3084+Z3087*AD3087+AA3087*AC3087)</f>
        <v>36.341745424520454</v>
      </c>
      <c r="AJ3087" s="2">
        <f t="shared" ref="AJ3087" si="14025">X3087*AE3084+Z3087*AE3087-Y3087*AF3084-AA3087*AF3087</f>
        <v>-256.91522515284368</v>
      </c>
      <c r="AK3087" s="8">
        <f t="shared" ref="AK3087" si="14026">(X3087*AF3084+Y3087*AE3084+Z3087*AF3087+AA3087*AE3087)</f>
        <v>0</v>
      </c>
      <c r="AM3087" s="45">
        <f t="shared" ref="AM3087" si="14027">(180/PI())*ATAN(-1*(($AH$9*AJ3084+AL3084+$AH$9*AJ3087+AL3087)/($AH$9*AI3084+AK3084+$AH$9*AI3087+AK3087)))</f>
        <v>74.203310408604153</v>
      </c>
      <c r="AO3087" s="206">
        <f t="shared" ref="AO3087" si="14028">20*LOG(((($AH$9*AH3084+AJ3084-$AH$9*AH3087-AJ3087)^2+($AH$9*AI3084+AK3084-$AH$9*AI3087-AK3087)^2)/(($AH$9*AH3084+AJ3084+$AH$9*AH3087+AJ3087)^2+($AH$9*AI3084+AK3084+$AH$9*AI3087+AK3087)^2))^0.5)</f>
        <v>-2.5296272770067795E-4</v>
      </c>
      <c r="AP3087" s="33"/>
      <c r="AQ3087" s="32"/>
      <c r="AR3087" s="32"/>
      <c r="AS3087" s="32"/>
      <c r="AT3087" s="32"/>
    </row>
    <row r="3088" spans="2:46" ht="18.649999999999999" customHeight="1">
      <c r="AO3088" s="33"/>
      <c r="AP3088" s="33"/>
    </row>
    <row r="3089" spans="1:46" ht="18.649999999999999" customHeight="1" thickBot="1">
      <c r="D3089" s="22" t="s">
        <v>80</v>
      </c>
      <c r="E3089" s="22"/>
      <c r="F3089" s="22"/>
      <c r="G3089" s="22"/>
      <c r="H3089" s="22"/>
      <c r="I3089" s="22" t="s">
        <v>81</v>
      </c>
      <c r="J3089" s="22"/>
      <c r="K3089" s="22"/>
      <c r="L3089" s="22"/>
      <c r="M3089" s="23"/>
      <c r="N3089" s="23"/>
      <c r="O3089" s="24" t="s">
        <v>82</v>
      </c>
      <c r="P3089" s="23"/>
      <c r="Q3089" s="23"/>
      <c r="R3089" s="23"/>
      <c r="S3089" s="22"/>
      <c r="T3089" s="22" t="s">
        <v>83</v>
      </c>
      <c r="U3089" s="23"/>
      <c r="V3089" s="23"/>
      <c r="W3089" s="23"/>
      <c r="X3089" s="23"/>
      <c r="Y3089" s="24" t="s">
        <v>84</v>
      </c>
      <c r="Z3089" s="23"/>
      <c r="AA3089" s="23"/>
      <c r="AB3089" s="23"/>
      <c r="AC3089" s="24" t="s">
        <v>85</v>
      </c>
      <c r="AD3089" s="22"/>
      <c r="AE3089" s="22"/>
      <c r="AF3089" s="22"/>
      <c r="AG3089" s="22"/>
      <c r="AH3089" s="23"/>
      <c r="AI3089" s="24" t="s">
        <v>86</v>
      </c>
      <c r="AJ3089" s="23"/>
      <c r="AK3089" s="23"/>
      <c r="AL3089" s="22"/>
    </row>
    <row r="3090" spans="1:46" ht="18.649999999999999" customHeight="1" thickBot="1">
      <c r="B3090" s="11"/>
      <c r="D3090" s="217" t="s">
        <v>55</v>
      </c>
      <c r="E3090" s="218"/>
      <c r="F3090" s="219" t="s">
        <v>56</v>
      </c>
      <c r="G3090" s="220"/>
      <c r="H3090" s="204"/>
      <c r="I3090" s="217" t="s">
        <v>87</v>
      </c>
      <c r="J3090" s="218"/>
      <c r="K3090" s="219" t="s">
        <v>88</v>
      </c>
      <c r="L3090" s="220"/>
      <c r="M3090" s="23"/>
      <c r="N3090" s="213" t="s">
        <v>57</v>
      </c>
      <c r="O3090" s="214"/>
      <c r="P3090" s="215" t="s">
        <v>58</v>
      </c>
      <c r="Q3090" s="216"/>
      <c r="R3090" s="23"/>
      <c r="S3090" s="217" t="s">
        <v>59</v>
      </c>
      <c r="T3090" s="218"/>
      <c r="U3090" s="219" t="s">
        <v>60</v>
      </c>
      <c r="V3090" s="220"/>
      <c r="W3090" s="22"/>
      <c r="X3090" s="213" t="s">
        <v>61</v>
      </c>
      <c r="Y3090" s="214"/>
      <c r="Z3090" s="215" t="s">
        <v>62</v>
      </c>
      <c r="AA3090" s="216"/>
      <c r="AB3090" s="22"/>
      <c r="AC3090" s="217" t="s">
        <v>63</v>
      </c>
      <c r="AD3090" s="218"/>
      <c r="AE3090" s="219" t="s">
        <v>89</v>
      </c>
      <c r="AF3090" s="220"/>
      <c r="AG3090" s="22"/>
      <c r="AH3090" s="213" t="s">
        <v>64</v>
      </c>
      <c r="AI3090" s="214"/>
      <c r="AJ3090" s="215" t="s">
        <v>65</v>
      </c>
      <c r="AK3090" s="216"/>
      <c r="AL3090" s="22"/>
      <c r="AM3090" s="25" t="s">
        <v>2</v>
      </c>
      <c r="AO3090" s="132" t="s">
        <v>41</v>
      </c>
      <c r="AQ3090" s="32"/>
      <c r="AR3090" s="32"/>
      <c r="AS3090" s="32"/>
      <c r="AT3090" s="32"/>
    </row>
    <row r="3091" spans="1:46" ht="18.649999999999999" customHeight="1" thickTop="1" thickBot="1">
      <c r="B3091" s="36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9">
        <f t="shared" ref="L3091" si="14029">IF(0=(1-$J$9*$K$9*$B3091^2),10^14,$B3091*$K$9/(1-$J$9*$K$9*$B3091^2))</f>
        <v>-0.38689655691583696</v>
      </c>
      <c r="N3091" s="1">
        <f t="shared" ref="N3091" si="14030">D3091*I3091+F3091*I3094-E3091*J3091-G3091*J3094</f>
        <v>1</v>
      </c>
      <c r="O3091" s="9">
        <f t="shared" ref="O3091" si="14031">(D3091*J3091+E3091*I3091+F3091*J3094+G3091*I3094)</f>
        <v>0</v>
      </c>
      <c r="P3091" s="2">
        <f t="shared" ref="P3091" si="14032">D3091*K3091+F3091*K3094-E3091*L3091-G3091*L3094</f>
        <v>0</v>
      </c>
      <c r="Q3091" s="8">
        <f t="shared" ref="Q3091" si="14033">(D3091*L3091+E3091*K3091+F3091*L3094+G3091*K3094)</f>
        <v>-0.38689655691583696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14034">N3091*S3091+P3091*S3094-O3091*T3091-Q3091*T3094</f>
        <v>5.1359720138447136</v>
      </c>
      <c r="Y3091" s="9">
        <f t="shared" ref="Y3091" si="14035">(N3091*T3091+O3091*S3091+P3091*T3094+Q3091*S3094)</f>
        <v>0</v>
      </c>
      <c r="Z3091" s="2">
        <f t="shared" ref="Z3091" si="14036">N3091*U3091+P3091*U3094-O3091*V3091-Q3091*V3094</f>
        <v>0</v>
      </c>
      <c r="AA3091" s="8">
        <f t="shared" ref="AA3091" si="14037">(N3091*V3091+O3091*U3091+P3091*V3094+Q3091*U3094)</f>
        <v>-0.38689655691583696</v>
      </c>
      <c r="AB3091" s="22"/>
      <c r="AC3091" s="1">
        <v>1</v>
      </c>
      <c r="AD3091" s="9">
        <v>0</v>
      </c>
      <c r="AE3091" s="2">
        <v>0</v>
      </c>
      <c r="AF3091" s="9">
        <f t="shared" ref="AF3091" si="14038">$B3091*$AE$9</f>
        <v>7.1664995999999688</v>
      </c>
      <c r="AH3091" s="1">
        <f t="shared" ref="AH3091" si="14039">X3091*AC3091+Z3091*AC3094-Y3091*AD3091-AA3091*AD3094</f>
        <v>5.1359720138447136</v>
      </c>
      <c r="AI3091" s="9">
        <f t="shared" ref="AI3091" si="14040">(X3091*AD3091+Y3091*AC3091+Z3091*AD3094+AA3091*AC3094)</f>
        <v>0</v>
      </c>
      <c r="AJ3091" s="2">
        <f t="shared" ref="AJ3091" si="14041">X3091*AE3091+Z3091*AE3094-Y3091*AF3091-AA3091*AF3094</f>
        <v>0</v>
      </c>
      <c r="AK3091" s="8">
        <f t="shared" ref="AK3091" si="14042">(X3091*AF3091+Y3091*AE3091+Z3091*AF3094+AA3091*AE3094)</f>
        <v>36.420044825913337</v>
      </c>
      <c r="AM3091" s="26">
        <f t="shared" ref="AM3091" si="14043">20*LOG((2*$AH$9)/(($AH$9*AH3091+AJ3091+$AH$9*AH3094+AJ3094)^2+($AH$9*AI3091+AK3091+$AH$9*AI3094+AK3094)^2)^0.5)</f>
        <v>-42.385396080066045</v>
      </c>
      <c r="AO3091" s="133">
        <f t="shared" ref="AO3091" si="14044">((AI3091^2+AJ3091^2+AK3091^2+AL3091^2)/(AI3094^2+AJ3094^2+AK3094^2+AL3094^2))^0.5</f>
        <v>0.13974273172126769</v>
      </c>
      <c r="AP3091" s="13"/>
      <c r="AQ3091" s="32"/>
      <c r="AR3091" s="32"/>
      <c r="AS3091" s="32"/>
      <c r="AT3091" s="32"/>
    </row>
    <row r="3092" spans="1:46" ht="18.649999999999999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O3092" s="134"/>
      <c r="AP3092" s="33"/>
      <c r="AQ3092" s="32"/>
      <c r="AR3092" s="32"/>
      <c r="AS3092" s="32"/>
      <c r="AT3092" s="32"/>
    </row>
    <row r="3093" spans="1:46" ht="18.649999999999999" customHeight="1" thickBot="1">
      <c r="D3093" s="209" t="s">
        <v>66</v>
      </c>
      <c r="E3093" s="210"/>
      <c r="F3093" s="211" t="s">
        <v>67</v>
      </c>
      <c r="G3093" s="212"/>
      <c r="H3093" s="204"/>
      <c r="I3093" s="209" t="s">
        <v>68</v>
      </c>
      <c r="J3093" s="210"/>
      <c r="K3093" s="211" t="s">
        <v>69</v>
      </c>
      <c r="L3093" s="212"/>
      <c r="N3093" s="213" t="s">
        <v>70</v>
      </c>
      <c r="O3093" s="214"/>
      <c r="P3093" s="215" t="s">
        <v>71</v>
      </c>
      <c r="Q3093" s="216"/>
      <c r="S3093" s="209" t="s">
        <v>72</v>
      </c>
      <c r="T3093" s="210"/>
      <c r="U3093" s="211" t="s">
        <v>73</v>
      </c>
      <c r="V3093" s="212"/>
      <c r="W3093" s="22"/>
      <c r="X3093" s="213" t="s">
        <v>74</v>
      </c>
      <c r="Y3093" s="214"/>
      <c r="Z3093" s="215" t="s">
        <v>75</v>
      </c>
      <c r="AA3093" s="216"/>
      <c r="AB3093" s="22"/>
      <c r="AC3093" s="209" t="s">
        <v>76</v>
      </c>
      <c r="AD3093" s="210"/>
      <c r="AE3093" s="211" t="s">
        <v>77</v>
      </c>
      <c r="AF3093" s="212"/>
      <c r="AG3093" s="22"/>
      <c r="AH3093" s="213" t="s">
        <v>78</v>
      </c>
      <c r="AI3093" s="214"/>
      <c r="AJ3093" s="215" t="s">
        <v>79</v>
      </c>
      <c r="AK3093" s="216"/>
      <c r="AL3093" s="22"/>
      <c r="AM3093" s="44" t="s">
        <v>6</v>
      </c>
      <c r="AO3093" s="135" t="s">
        <v>42</v>
      </c>
      <c r="AP3093" s="33"/>
      <c r="AQ3093" s="32"/>
      <c r="AR3093" s="32"/>
      <c r="AS3093" s="32"/>
      <c r="AT3093" s="32"/>
    </row>
    <row r="3094" spans="1:46" ht="18.649999999999999" customHeight="1" thickTop="1" thickBot="1">
      <c r="D3094" s="1">
        <v>0</v>
      </c>
      <c r="E3094" s="8">
        <f t="shared" ref="E3094" si="14045">$E$9*$B3091</f>
        <v>5.0097163999999781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14046">D3094*I3091+F3094*I3094-E3094*J3091-G3094*J3094</f>
        <v>0</v>
      </c>
      <c r="O3094" s="9">
        <f t="shared" ref="O3094" si="14047">(D3094*J3091+E3094*I3091+F3094*J3094+G3094*I3094)</f>
        <v>5.0097163999999781</v>
      </c>
      <c r="P3094" s="2">
        <f t="shared" ref="P3094" si="14048">D3094*K3091+F3094*K3094-E3094*L3091-G3094*L3094</f>
        <v>2.9382420262847937</v>
      </c>
      <c r="Q3094" s="8">
        <f t="shared" ref="Q3094" si="14049">(D3094*L3091+E3094*K3091+F3094*L3094+G3094*K3094)</f>
        <v>0</v>
      </c>
      <c r="S3094" s="1">
        <v>0</v>
      </c>
      <c r="T3094" s="8">
        <f t="shared" ref="T3094" si="14050">$T$9*$B3091</f>
        <v>10.690123599999952</v>
      </c>
      <c r="U3094" s="2">
        <v>1</v>
      </c>
      <c r="V3094" s="8">
        <v>0</v>
      </c>
      <c r="X3094" s="1">
        <f t="shared" ref="X3094" si="14051">N3094*S3091+P3094*S3094-O3094*T3091-Q3094*T3094</f>
        <v>0</v>
      </c>
      <c r="Y3094" s="9">
        <f t="shared" ref="Y3094" si="14052">(N3094*T3091+O3094*S3091+P3094*T3094+Q3094*S3094)</f>
        <v>36.419886827698733</v>
      </c>
      <c r="Z3094" s="2">
        <f t="shared" ref="Z3094" si="14053">N3094*U3091+P3094*U3094-O3094*V3091-Q3094*V3094</f>
        <v>2.9382420262847937</v>
      </c>
      <c r="AA3094" s="8">
        <f t="shared" ref="AA3094" si="14054">(N3094*V3091+O3094*U3091+P3094*V3094+Q3094*U3094)</f>
        <v>0</v>
      </c>
      <c r="AB3094" s="22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14055">X3094*AC3091+Z3094*AC3094-Y3094*AD3091-AA3094*AD3094</f>
        <v>0</v>
      </c>
      <c r="AI3094" s="9">
        <f t="shared" ref="AI3094" si="14056">(X3094*AD3091+Y3094*AC3091+Z3094*AD3094+AA3094*AC3094)</f>
        <v>36.419886827698733</v>
      </c>
      <c r="AJ3094" s="2">
        <f t="shared" ref="AJ3094" si="14057">X3094*AE3091+Z3094*AE3094-Y3094*AF3091-AA3094*AF3094</f>
        <v>-258.0648623564623</v>
      </c>
      <c r="AK3094" s="8">
        <f t="shared" ref="AK3094" si="14058">(X3094*AF3091+Y3094*AE3091+Z3094*AF3094+AA3094*AE3094)</f>
        <v>0</v>
      </c>
      <c r="AM3094" s="45">
        <f t="shared" ref="AM3094" si="14059">(180/PI())*ATAN(-1*(($AH$9*AJ3091+AL3091+$AH$9*AJ3094+AL3094)/($AH$9*AI3091+AK3091+$AH$9*AI3094+AK3094)))</f>
        <v>74.238049014028547</v>
      </c>
      <c r="AO3094" s="206">
        <f t="shared" ref="AO3094" si="14060">20*LOG(((($AH$9*AH3091+AJ3091-$AH$9*AH3094-AJ3094)^2+($AH$9*AI3091+AK3091-$AH$9*AI3094-AK3094)^2)/(($AH$9*AH3091+AJ3091+$AH$9*AH3094+AJ3094)^2+($AH$9*AI3091+AK3091+$AH$9*AI3094+AK3094)^2))^0.5)</f>
        <v>-2.5075941107922993E-4</v>
      </c>
      <c r="AP3094" s="33"/>
      <c r="AQ3094" s="32"/>
      <c r="AR3094" s="32"/>
      <c r="AS3094" s="32"/>
      <c r="AT3094" s="32"/>
    </row>
    <row r="3095" spans="1:46" ht="18.649999999999999" customHeight="1">
      <c r="AO3095" s="33"/>
      <c r="AP3095" s="33"/>
    </row>
    <row r="3096" spans="1:46" ht="18.649999999999999" customHeight="1" thickBot="1">
      <c r="A3096">
        <v>0</v>
      </c>
      <c r="D3096" s="22" t="s">
        <v>80</v>
      </c>
      <c r="E3096" s="22"/>
      <c r="F3096" s="22"/>
      <c r="G3096" s="22"/>
      <c r="H3096" s="22"/>
      <c r="I3096" s="22" t="s">
        <v>81</v>
      </c>
      <c r="J3096" s="22"/>
      <c r="K3096" s="22"/>
      <c r="L3096" s="22"/>
      <c r="M3096" s="23"/>
      <c r="N3096" s="23"/>
      <c r="O3096" s="24" t="s">
        <v>82</v>
      </c>
      <c r="P3096" s="23"/>
      <c r="Q3096" s="23"/>
      <c r="R3096" s="23"/>
      <c r="S3096" s="22"/>
      <c r="T3096" s="22" t="s">
        <v>83</v>
      </c>
      <c r="U3096" s="23"/>
      <c r="V3096" s="23"/>
      <c r="W3096" s="23"/>
      <c r="X3096" s="23"/>
      <c r="Y3096" s="24" t="s">
        <v>84</v>
      </c>
      <c r="Z3096" s="23"/>
      <c r="AA3096" s="23"/>
      <c r="AB3096" s="23"/>
      <c r="AC3096" s="24" t="s">
        <v>85</v>
      </c>
      <c r="AD3096" s="22"/>
      <c r="AE3096" s="22"/>
      <c r="AF3096" s="22"/>
      <c r="AG3096" s="22"/>
      <c r="AH3096" s="23"/>
      <c r="AI3096" s="24" t="s">
        <v>86</v>
      </c>
      <c r="AJ3096" s="23"/>
      <c r="AK3096" s="23"/>
      <c r="AL3096" s="22"/>
    </row>
    <row r="3097" spans="1:46" ht="18.649999999999999" customHeight="1" thickBot="1">
      <c r="B3097" s="11"/>
      <c r="D3097" s="217" t="s">
        <v>55</v>
      </c>
      <c r="E3097" s="218"/>
      <c r="F3097" s="219" t="s">
        <v>56</v>
      </c>
      <c r="G3097" s="220"/>
      <c r="H3097" s="204"/>
      <c r="I3097" s="217" t="s">
        <v>87</v>
      </c>
      <c r="J3097" s="218"/>
      <c r="K3097" s="219" t="s">
        <v>88</v>
      </c>
      <c r="L3097" s="220"/>
      <c r="M3097" s="23"/>
      <c r="N3097" s="213" t="s">
        <v>57</v>
      </c>
      <c r="O3097" s="214"/>
      <c r="P3097" s="215" t="s">
        <v>58</v>
      </c>
      <c r="Q3097" s="216"/>
      <c r="R3097" s="23"/>
      <c r="S3097" s="217" t="s">
        <v>59</v>
      </c>
      <c r="T3097" s="218"/>
      <c r="U3097" s="219" t="s">
        <v>60</v>
      </c>
      <c r="V3097" s="220"/>
      <c r="W3097" s="22"/>
      <c r="X3097" s="213" t="s">
        <v>61</v>
      </c>
      <c r="Y3097" s="214"/>
      <c r="Z3097" s="215" t="s">
        <v>62</v>
      </c>
      <c r="AA3097" s="216"/>
      <c r="AB3097" s="22"/>
      <c r="AC3097" s="217" t="s">
        <v>63</v>
      </c>
      <c r="AD3097" s="218"/>
      <c r="AE3097" s="219" t="s">
        <v>89</v>
      </c>
      <c r="AF3097" s="220"/>
      <c r="AG3097" s="22"/>
      <c r="AH3097" s="213" t="s">
        <v>64</v>
      </c>
      <c r="AI3097" s="214"/>
      <c r="AJ3097" s="215" t="s">
        <v>65</v>
      </c>
      <c r="AK3097" s="216"/>
      <c r="AL3097" s="22"/>
      <c r="AM3097" s="25" t="s">
        <v>2</v>
      </c>
      <c r="AO3097" s="132" t="s">
        <v>41</v>
      </c>
      <c r="AQ3097" s="32"/>
      <c r="AR3097" s="32"/>
      <c r="AS3097" s="32"/>
      <c r="AT3097" s="32"/>
    </row>
    <row r="3098" spans="1:46" ht="18.649999999999999" customHeight="1" thickTop="1" thickBot="1">
      <c r="B3098" s="36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9">
        <f t="shared" ref="L3098" si="14061">IF(0=(1-$J$9*$K$9*$B3098^2),10^14,$B3098*$K$9/(1-$J$9*$K$9*$B3098^2))</f>
        <v>-0.38594429049556894</v>
      </c>
      <c r="N3098" s="1">
        <f t="shared" ref="N3098" si="14062">D3098*I3098+F3098*I3101-E3098*J3098-G3098*J3101</f>
        <v>1</v>
      </c>
      <c r="O3098" s="9">
        <f t="shared" ref="O3098" si="14063">(D3098*J3098+E3098*I3098+F3098*J3101+G3098*I3101)</f>
        <v>0</v>
      </c>
      <c r="P3098" s="2">
        <f t="shared" ref="P3098" si="14064">D3098*K3098+F3098*K3101-E3098*L3098-G3098*L3101</f>
        <v>0</v>
      </c>
      <c r="Q3098" s="8">
        <f t="shared" ref="Q3098" si="14065">(D3098*L3098+E3098*K3098+F3098*L3101+G3098*K3101)</f>
        <v>-0.38594429049556894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14066">N3098*S3098+P3098*S3101-O3098*T3098-Q3098*T3101</f>
        <v>5.1351265395329815</v>
      </c>
      <c r="Y3098" s="9">
        <f t="shared" ref="Y3098" si="14067">(N3098*T3098+O3098*S3098+P3098*T3101+Q3098*S3101)</f>
        <v>0</v>
      </c>
      <c r="Z3098" s="2">
        <f t="shared" ref="Z3098" si="14068">N3098*U3098+P3098*U3101-O3098*V3098-Q3098*V3101</f>
        <v>0</v>
      </c>
      <c r="AA3098" s="8">
        <f t="shared" ref="AA3098" si="14069">(N3098*V3098+O3098*U3098+P3098*V3101+Q3098*U3101)</f>
        <v>-0.38594429049556894</v>
      </c>
      <c r="AB3098" s="22"/>
      <c r="AC3098" s="1">
        <v>1</v>
      </c>
      <c r="AD3098" s="9">
        <v>0</v>
      </c>
      <c r="AE3098" s="2">
        <v>0</v>
      </c>
      <c r="AF3098" s="9">
        <f t="shared" ref="AF3098" si="14070">$B3098*$AE$9</f>
        <v>7.1827133999999591</v>
      </c>
      <c r="AH3098" s="1">
        <f t="shared" ref="AH3098" si="14071">X3098*AC3098+Z3098*AC3101-Y3098*AD3098-AA3098*AD3101</f>
        <v>5.1351265395329815</v>
      </c>
      <c r="AI3098" s="9">
        <f t="shared" ref="AI3098" si="14072">(X3098*AD3098+Y3098*AC3098+Z3098*AD3101+AA3098*AC3101)</f>
        <v>0</v>
      </c>
      <c r="AJ3098" s="2">
        <f t="shared" ref="AJ3098" si="14073">X3098*AE3098+Z3098*AE3101-Y3098*AF3098-AA3098*AF3101</f>
        <v>0</v>
      </c>
      <c r="AK3098" s="8">
        <f t="shared" ref="AK3098" si="14074">(X3098*AF3098+Y3098*AE3098+Z3098*AF3101+AA3098*AE3101)</f>
        <v>36.4981979157034</v>
      </c>
      <c r="AM3098" s="26">
        <f t="shared" ref="AM3098" si="14075">20*LOG((2*$AH$9)/(($AH$9*AH3098+AJ3098+$AH$9*AH3101+AJ3101)^2+($AH$9*AI3098+AK3098+$AH$9*AI3101+AK3101)^2)^0.5)</f>
        <v>-42.423308521931133</v>
      </c>
      <c r="AO3098" s="133">
        <f t="shared" ref="AO3098" si="14076">((AI3098^2+AJ3098^2+AK3098^2+AL3098^2)/(AI3101^2+AJ3101^2+AK3101^2+AL3101^2))^0.5</f>
        <v>0.13942637651763276</v>
      </c>
      <c r="AP3098" s="13"/>
      <c r="AQ3098" s="32"/>
      <c r="AR3098" s="32"/>
      <c r="AS3098" s="32"/>
      <c r="AT3098" s="32"/>
    </row>
    <row r="3099" spans="1:46" ht="18.649999999999999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O3099" s="134"/>
      <c r="AP3099" s="33"/>
      <c r="AQ3099" s="32"/>
      <c r="AR3099" s="32"/>
      <c r="AS3099" s="32"/>
      <c r="AT3099" s="32"/>
    </row>
    <row r="3100" spans="1:46" ht="18.649999999999999" customHeight="1" thickBot="1">
      <c r="D3100" s="209" t="s">
        <v>66</v>
      </c>
      <c r="E3100" s="210"/>
      <c r="F3100" s="211" t="s">
        <v>67</v>
      </c>
      <c r="G3100" s="212"/>
      <c r="H3100" s="204"/>
      <c r="I3100" s="209" t="s">
        <v>68</v>
      </c>
      <c r="J3100" s="210"/>
      <c r="K3100" s="211" t="s">
        <v>69</v>
      </c>
      <c r="L3100" s="212"/>
      <c r="N3100" s="213" t="s">
        <v>70</v>
      </c>
      <c r="O3100" s="214"/>
      <c r="P3100" s="215" t="s">
        <v>71</v>
      </c>
      <c r="Q3100" s="216"/>
      <c r="S3100" s="209" t="s">
        <v>72</v>
      </c>
      <c r="T3100" s="210"/>
      <c r="U3100" s="211" t="s">
        <v>73</v>
      </c>
      <c r="V3100" s="212"/>
      <c r="W3100" s="22"/>
      <c r="X3100" s="213" t="s">
        <v>74</v>
      </c>
      <c r="Y3100" s="214"/>
      <c r="Z3100" s="215" t="s">
        <v>75</v>
      </c>
      <c r="AA3100" s="216"/>
      <c r="AB3100" s="22"/>
      <c r="AC3100" s="209" t="s">
        <v>76</v>
      </c>
      <c r="AD3100" s="210"/>
      <c r="AE3100" s="211" t="s">
        <v>77</v>
      </c>
      <c r="AF3100" s="212"/>
      <c r="AG3100" s="22"/>
      <c r="AH3100" s="213" t="s">
        <v>78</v>
      </c>
      <c r="AI3100" s="214"/>
      <c r="AJ3100" s="215" t="s">
        <v>79</v>
      </c>
      <c r="AK3100" s="216"/>
      <c r="AL3100" s="22"/>
      <c r="AM3100" s="44" t="s">
        <v>6</v>
      </c>
      <c r="AO3100" s="135" t="s">
        <v>42</v>
      </c>
      <c r="AP3100" s="33"/>
      <c r="AQ3100" s="32"/>
      <c r="AR3100" s="32"/>
      <c r="AS3100" s="32"/>
      <c r="AT3100" s="32"/>
    </row>
    <row r="3101" spans="1:46" ht="18.649999999999999" customHeight="1" thickTop="1" thickBot="1">
      <c r="D3101" s="1">
        <v>0</v>
      </c>
      <c r="E3101" s="8">
        <f t="shared" ref="E3101" si="14077">$E$9*$B3098</f>
        <v>5.0210505999999722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14078">D3101*I3098+F3101*I3101-E3101*J3098-G3101*J3101</f>
        <v>0</v>
      </c>
      <c r="O3101" s="9">
        <f t="shared" ref="O3101" si="14079">(D3101*J3098+E3101*I3098+F3101*J3101+G3101*I3101)</f>
        <v>5.0210505999999722</v>
      </c>
      <c r="P3101" s="2">
        <f t="shared" ref="P3101" si="14080">D3101*K3098+F3101*K3101-E3101*L3098-G3101*L3101</f>
        <v>2.93784581135934</v>
      </c>
      <c r="Q3101" s="8">
        <f t="shared" ref="Q3101" si="14081">(D3101*L3098+E3101*K3098+F3101*L3101+G3101*K3101)</f>
        <v>0</v>
      </c>
      <c r="S3101" s="1">
        <v>0</v>
      </c>
      <c r="T3101" s="8">
        <f t="shared" ref="T3101" si="14082">$T$9*$B3098</f>
        <v>10.714309399999939</v>
      </c>
      <c r="U3101" s="2">
        <v>1</v>
      </c>
      <c r="V3101" s="8">
        <v>0</v>
      </c>
      <c r="X3101" s="1">
        <f t="shared" ref="X3101" si="14083">N3101*S3098+P3101*S3101-O3101*T3098-Q3101*T3101</f>
        <v>0</v>
      </c>
      <c r="Y3101" s="9">
        <f t="shared" ref="Y3101" si="14084">(N3101*T3098+O3101*S3098+P3101*T3101+Q3101*S3101)</f>
        <v>36.498039592397795</v>
      </c>
      <c r="Z3101" s="2">
        <f t="shared" ref="Z3101" si="14085">N3101*U3098+P3101*U3101-O3101*V3098-Q3101*V3101</f>
        <v>2.93784581135934</v>
      </c>
      <c r="AA3101" s="8">
        <f t="shared" ref="AA3101" si="14086">(N3101*V3098+O3101*U3098+P3101*V3101+Q3101*U3101)</f>
        <v>0</v>
      </c>
      <c r="AB3101" s="22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14087">X3101*AC3098+Z3101*AC3101-Y3101*AD3098-AA3101*AD3101</f>
        <v>0</v>
      </c>
      <c r="AI3101" s="9">
        <f t="shared" ref="AI3101" si="14088">(X3101*AD3098+Y3101*AC3098+Z3101*AD3101+AA3101*AC3101)</f>
        <v>36.498039592397795</v>
      </c>
      <c r="AJ3101" s="2">
        <f t="shared" ref="AJ3101" si="14089">X3101*AE3098+Z3101*AE3101-Y3101*AF3098-AA3101*AF3101</f>
        <v>-259.21711224268535</v>
      </c>
      <c r="AK3101" s="8">
        <f t="shared" ref="AK3101" si="14090">(X3101*AF3098+Y3101*AE3098+Z3101*AF3101+AA3101*AE3101)</f>
        <v>0</v>
      </c>
      <c r="AM3101" s="45">
        <f t="shared" ref="AM3101" si="14091">(180/PI())*ATAN(-1*(($AH$9*AJ3098+AL3098+$AH$9*AJ3101+AL3101)/($AH$9*AI3098+AK3098+$AH$9*AI3101+AK3101)))</f>
        <v>74.272637240987478</v>
      </c>
      <c r="AO3101" s="206">
        <f t="shared" ref="AO3101" si="14092">20*LOG(((($AH$9*AH3098+AJ3098-$AH$9*AH3101-AJ3101)^2+($AH$9*AI3098+AK3098-$AH$9*AI3101-AK3101)^2)/(($AH$9*AH3098+AJ3098+$AH$9*AH3101+AJ3101)^2+($AH$9*AI3098+AK3098+$AH$9*AI3101+AK3101)^2))^0.5)</f>
        <v>-2.4857983078140994E-4</v>
      </c>
      <c r="AP3101" s="33"/>
      <c r="AQ3101" s="32"/>
      <c r="AR3101" s="32"/>
      <c r="AS3101" s="32"/>
      <c r="AT3101" s="32"/>
    </row>
    <row r="3102" spans="1:46" ht="18.649999999999999" customHeight="1">
      <c r="AO3102" s="33"/>
      <c r="AP3102" s="33"/>
    </row>
    <row r="3103" spans="1:46" ht="18.649999999999999" customHeight="1" thickBot="1">
      <c r="D3103" s="22" t="s">
        <v>80</v>
      </c>
      <c r="E3103" s="22"/>
      <c r="F3103" s="22"/>
      <c r="G3103" s="22"/>
      <c r="H3103" s="22"/>
      <c r="I3103" s="22" t="s">
        <v>81</v>
      </c>
      <c r="J3103" s="22"/>
      <c r="K3103" s="22"/>
      <c r="L3103" s="22"/>
      <c r="M3103" s="23"/>
      <c r="N3103" s="23"/>
      <c r="O3103" s="24" t="s">
        <v>82</v>
      </c>
      <c r="P3103" s="23"/>
      <c r="Q3103" s="23"/>
      <c r="R3103" s="23"/>
      <c r="S3103" s="22"/>
      <c r="T3103" s="22" t="s">
        <v>83</v>
      </c>
      <c r="U3103" s="23"/>
      <c r="V3103" s="23"/>
      <c r="W3103" s="23"/>
      <c r="X3103" s="23"/>
      <c r="Y3103" s="24" t="s">
        <v>84</v>
      </c>
      <c r="Z3103" s="23"/>
      <c r="AA3103" s="23"/>
      <c r="AB3103" s="23"/>
      <c r="AC3103" s="24" t="s">
        <v>85</v>
      </c>
      <c r="AD3103" s="22"/>
      <c r="AE3103" s="22"/>
      <c r="AF3103" s="22"/>
      <c r="AG3103" s="22"/>
      <c r="AH3103" s="23"/>
      <c r="AI3103" s="24" t="s">
        <v>86</v>
      </c>
      <c r="AJ3103" s="23"/>
      <c r="AK3103" s="23"/>
      <c r="AL3103" s="22"/>
    </row>
    <row r="3104" spans="1:46" ht="18.649999999999999" customHeight="1" thickBot="1">
      <c r="B3104" s="11"/>
      <c r="D3104" s="217" t="s">
        <v>55</v>
      </c>
      <c r="E3104" s="218"/>
      <c r="F3104" s="219" t="s">
        <v>56</v>
      </c>
      <c r="G3104" s="220"/>
      <c r="H3104" s="204"/>
      <c r="I3104" s="217" t="s">
        <v>87</v>
      </c>
      <c r="J3104" s="218"/>
      <c r="K3104" s="219" t="s">
        <v>88</v>
      </c>
      <c r="L3104" s="220"/>
      <c r="M3104" s="23"/>
      <c r="N3104" s="213" t="s">
        <v>57</v>
      </c>
      <c r="O3104" s="214"/>
      <c r="P3104" s="215" t="s">
        <v>58</v>
      </c>
      <c r="Q3104" s="216"/>
      <c r="R3104" s="23"/>
      <c r="S3104" s="217" t="s">
        <v>59</v>
      </c>
      <c r="T3104" s="218"/>
      <c r="U3104" s="219" t="s">
        <v>60</v>
      </c>
      <c r="V3104" s="220"/>
      <c r="W3104" s="22"/>
      <c r="X3104" s="213" t="s">
        <v>61</v>
      </c>
      <c r="Y3104" s="214"/>
      <c r="Z3104" s="215" t="s">
        <v>62</v>
      </c>
      <c r="AA3104" s="216"/>
      <c r="AB3104" s="22"/>
      <c r="AC3104" s="217" t="s">
        <v>63</v>
      </c>
      <c r="AD3104" s="218"/>
      <c r="AE3104" s="219" t="s">
        <v>89</v>
      </c>
      <c r="AF3104" s="220"/>
      <c r="AG3104" s="22"/>
      <c r="AH3104" s="213" t="s">
        <v>64</v>
      </c>
      <c r="AI3104" s="214"/>
      <c r="AJ3104" s="215" t="s">
        <v>65</v>
      </c>
      <c r="AK3104" s="216"/>
      <c r="AL3104" s="22"/>
      <c r="AM3104" s="25" t="s">
        <v>2</v>
      </c>
      <c r="AO3104" s="132" t="s">
        <v>41</v>
      </c>
      <c r="AQ3104" s="32"/>
      <c r="AR3104" s="32"/>
      <c r="AS3104" s="32"/>
      <c r="AT3104" s="32"/>
    </row>
    <row r="3105" spans="2:46" ht="18.649999999999999" customHeight="1" thickTop="1" thickBot="1">
      <c r="B3105" s="36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9">
        <f t="shared" ref="L3105" si="14093">IF(0=(1-$J$9*$K$9*$B3105^2),10^14,$B3105*$K$9/(1-$J$9*$K$9*$B3105^2))</f>
        <v>-0.38499687680190287</v>
      </c>
      <c r="N3105" s="1">
        <f t="shared" ref="N3105" si="14094">D3105*I3105+F3105*I3108-E3105*J3105-G3105*J3108</f>
        <v>1</v>
      </c>
      <c r="O3105" s="9">
        <f t="shared" ref="O3105" si="14095">(D3105*J3105+E3105*I3105+F3105*J3108+G3105*I3108)</f>
        <v>0</v>
      </c>
      <c r="P3105" s="2">
        <f t="shared" ref="P3105" si="14096">D3105*K3105+F3105*K3108-E3105*L3105-G3105*L3108</f>
        <v>0</v>
      </c>
      <c r="Q3105" s="8">
        <f t="shared" ref="Q3105" si="14097">(D3105*L3105+E3105*K3105+F3105*L3108+G3105*K3108)</f>
        <v>-0.38499687680190287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14098">N3105*S3105+P3105*S3108-O3105*T3105-Q3105*T3108</f>
        <v>5.1342871135522019</v>
      </c>
      <c r="Y3105" s="9">
        <f t="shared" ref="Y3105" si="14099">(N3105*T3105+O3105*S3105+P3105*T3108+Q3105*S3108)</f>
        <v>0</v>
      </c>
      <c r="Z3105" s="2">
        <f t="shared" ref="Z3105" si="14100">N3105*U3105+P3105*U3108-O3105*V3105-Q3105*V3108</f>
        <v>0</v>
      </c>
      <c r="AA3105" s="8">
        <f t="shared" ref="AA3105" si="14101">(N3105*V3105+O3105*U3105+P3105*V3108+Q3105*U3108)</f>
        <v>-0.38499687680190287</v>
      </c>
      <c r="AB3105" s="22"/>
      <c r="AC3105" s="1">
        <v>1</v>
      </c>
      <c r="AD3105" s="9">
        <v>0</v>
      </c>
      <c r="AE3105" s="2">
        <v>0</v>
      </c>
      <c r="AF3105" s="9">
        <f t="shared" ref="AF3105" si="14102">$B3105*$AE$9</f>
        <v>7.1989271999999591</v>
      </c>
      <c r="AH3105" s="1">
        <f t="shared" ref="AH3105" si="14103">X3105*AC3105+Z3105*AC3108-Y3105*AD3105-AA3105*AD3108</f>
        <v>5.1342871135522019</v>
      </c>
      <c r="AI3105" s="9">
        <f t="shared" ref="AI3105" si="14104">(X3105*AD3105+Y3105*AC3105+Z3105*AD3108+AA3105*AC3108)</f>
        <v>0</v>
      </c>
      <c r="AJ3105" s="2">
        <f t="shared" ref="AJ3105" si="14105">X3105*AE3105+Z3105*AE3108-Y3105*AF3105-AA3105*AF3108</f>
        <v>0</v>
      </c>
      <c r="AK3105" s="8">
        <f t="shared" ref="AK3105" si="14106">(X3105*AF3105+Y3105*AE3105+Z3105*AF3108+AA3105*AE3108)</f>
        <v>36.576362277558324</v>
      </c>
      <c r="AM3105" s="26">
        <f t="shared" ref="AM3105" si="14107">20*LOG((2*$AH$9)/(($AH$9*AH3105+AJ3105+$AH$9*AH3108+AJ3108)^2+($AH$9*AI3105+AK3105+$AH$9*AI3108+AK3108)^2)^0.5)</f>
        <v>-42.461141874462328</v>
      </c>
      <c r="AO3105" s="133">
        <f t="shared" ref="AO3105" si="14108">((AI3105^2+AJ3105^2+AK3105^2+AL3105^2)/(AI3108^2+AJ3108^2+AK3108^2+AL3108^2))^0.5</f>
        <v>0.13911145237854355</v>
      </c>
      <c r="AP3105" s="13"/>
      <c r="AQ3105" s="32"/>
      <c r="AR3105" s="32"/>
      <c r="AS3105" s="32"/>
      <c r="AT3105" s="32"/>
    </row>
    <row r="3106" spans="2:46" ht="18.649999999999999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O3106" s="134"/>
      <c r="AP3106" s="33"/>
      <c r="AQ3106" s="32"/>
      <c r="AR3106" s="32"/>
      <c r="AS3106" s="32"/>
      <c r="AT3106" s="32"/>
    </row>
    <row r="3107" spans="2:46" ht="18.649999999999999" customHeight="1" thickBot="1">
      <c r="D3107" s="209" t="s">
        <v>66</v>
      </c>
      <c r="E3107" s="210"/>
      <c r="F3107" s="211" t="s">
        <v>67</v>
      </c>
      <c r="G3107" s="212"/>
      <c r="H3107" s="204"/>
      <c r="I3107" s="209" t="s">
        <v>68</v>
      </c>
      <c r="J3107" s="210"/>
      <c r="K3107" s="211" t="s">
        <v>69</v>
      </c>
      <c r="L3107" s="212"/>
      <c r="N3107" s="213" t="s">
        <v>70</v>
      </c>
      <c r="O3107" s="214"/>
      <c r="P3107" s="215" t="s">
        <v>71</v>
      </c>
      <c r="Q3107" s="216"/>
      <c r="S3107" s="209" t="s">
        <v>72</v>
      </c>
      <c r="T3107" s="210"/>
      <c r="U3107" s="211" t="s">
        <v>73</v>
      </c>
      <c r="V3107" s="212"/>
      <c r="W3107" s="22"/>
      <c r="X3107" s="213" t="s">
        <v>74</v>
      </c>
      <c r="Y3107" s="214"/>
      <c r="Z3107" s="215" t="s">
        <v>75</v>
      </c>
      <c r="AA3107" s="216"/>
      <c r="AB3107" s="22"/>
      <c r="AC3107" s="209" t="s">
        <v>76</v>
      </c>
      <c r="AD3107" s="210"/>
      <c r="AE3107" s="211" t="s">
        <v>77</v>
      </c>
      <c r="AF3107" s="212"/>
      <c r="AG3107" s="22"/>
      <c r="AH3107" s="213" t="s">
        <v>78</v>
      </c>
      <c r="AI3107" s="214"/>
      <c r="AJ3107" s="215" t="s">
        <v>79</v>
      </c>
      <c r="AK3107" s="216"/>
      <c r="AL3107" s="22"/>
      <c r="AM3107" s="44" t="s">
        <v>6</v>
      </c>
      <c r="AO3107" s="135" t="s">
        <v>42</v>
      </c>
      <c r="AP3107" s="33"/>
      <c r="AQ3107" s="32"/>
      <c r="AR3107" s="32"/>
      <c r="AS3107" s="32"/>
      <c r="AT3107" s="32"/>
    </row>
    <row r="3108" spans="2:46" ht="18.649999999999999" customHeight="1" thickTop="1" thickBot="1">
      <c r="D3108" s="1">
        <v>0</v>
      </c>
      <c r="E3108" s="8">
        <f t="shared" ref="E3108" si="14109">$E$9*$B3105</f>
        <v>5.0323847999999716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14110">D3108*I3105+F3108*I3108-E3108*J3105-G3108*J3108</f>
        <v>0</v>
      </c>
      <c r="O3108" s="9">
        <f t="shared" ref="O3108" si="14111">(D3108*J3105+E3108*I3105+F3108*J3108+G3108*I3108)</f>
        <v>5.0323847999999716</v>
      </c>
      <c r="P3108" s="2">
        <f t="shared" ref="P3108" si="14112">D3108*K3105+F3108*K3108-E3108*L3105-G3108*L3108</f>
        <v>2.9374524308653576</v>
      </c>
      <c r="Q3108" s="8">
        <f t="shared" ref="Q3108" si="14113">(D3108*L3105+E3108*K3105+F3108*L3108+G3108*K3108)</f>
        <v>0</v>
      </c>
      <c r="S3108" s="1">
        <v>0</v>
      </c>
      <c r="T3108" s="8">
        <f t="shared" ref="T3108" si="14114">$T$9*$B3105</f>
        <v>10.738495199999939</v>
      </c>
      <c r="U3108" s="2">
        <v>1</v>
      </c>
      <c r="V3108" s="8">
        <v>0</v>
      </c>
      <c r="X3108" s="1">
        <f t="shared" ref="X3108" si="14115">N3108*S3105+P3108*S3108-O3108*T3105-Q3108*T3108</f>
        <v>0</v>
      </c>
      <c r="Y3108" s="9">
        <f t="shared" ref="Y3108" si="14116">(N3108*T3105+O3108*S3105+P3108*T3108+Q3108*S3108)</f>
        <v>36.576203629075764</v>
      </c>
      <c r="Z3108" s="2">
        <f t="shared" ref="Z3108" si="14117">N3108*U3105+P3108*U3108-O3108*V3105-Q3108*V3108</f>
        <v>2.9374524308653576</v>
      </c>
      <c r="AA3108" s="8">
        <f t="shared" ref="AA3108" si="14118">(N3108*V3105+O3108*U3105+P3108*V3108+Q3108*U3108)</f>
        <v>0</v>
      </c>
      <c r="AB3108" s="22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14119">X3108*AC3105+Z3108*AC3108-Y3108*AD3105-AA3108*AD3108</f>
        <v>0</v>
      </c>
      <c r="AI3108" s="9">
        <f t="shared" ref="AI3108" si="14120">(X3108*AD3105+Y3108*AC3105+Z3108*AD3108+AA3108*AC3108)</f>
        <v>36.576203629075764</v>
      </c>
      <c r="AJ3108" s="2">
        <f t="shared" ref="AJ3108" si="14121">X3108*AE3105+Z3108*AE3108-Y3108*AF3105-AA3108*AF3108</f>
        <v>-260.37197474722541</v>
      </c>
      <c r="AK3108" s="8">
        <f t="shared" ref="AK3108" si="14122">(X3108*AF3105+Y3108*AE3105+Z3108*AF3108+AA3108*AE3108)</f>
        <v>0</v>
      </c>
      <c r="AM3108" s="45">
        <f t="shared" ref="AM3108" si="14123">(180/PI())*ATAN(-1*(($AH$9*AJ3105+AL3105+$AH$9*AJ3108+AL3108)/($AH$9*AI3105+AK3105+$AH$9*AI3108+AK3108)))</f>
        <v>74.307076050782484</v>
      </c>
      <c r="AO3108" s="206">
        <f t="shared" ref="AO3108" si="14124">20*LOG(((($AH$9*AH3105+AJ3105-$AH$9*AH3108-AJ3108)^2+($AH$9*AI3105+AK3105-$AH$9*AI3108-AK3108)^2)/(($AH$9*AH3105+AJ3105+$AH$9*AH3108+AJ3108)^2+($AH$9*AI3105+AK3105+$AH$9*AI3108+AK3108)^2))^0.5)</f>
        <v>-2.4642368346214697E-4</v>
      </c>
      <c r="AP3108" s="33"/>
      <c r="AQ3108" s="32"/>
      <c r="AR3108" s="32"/>
      <c r="AS3108" s="32"/>
      <c r="AT3108" s="32"/>
    </row>
    <row r="3109" spans="2:46" ht="18.649999999999999" customHeight="1">
      <c r="AO3109" s="33"/>
      <c r="AP3109" s="33"/>
    </row>
    <row r="3110" spans="2:46" ht="18.649999999999999" customHeight="1" thickBot="1">
      <c r="D3110" s="22" t="s">
        <v>80</v>
      </c>
      <c r="E3110" s="22"/>
      <c r="F3110" s="22"/>
      <c r="G3110" s="22"/>
      <c r="H3110" s="22"/>
      <c r="I3110" s="22" t="s">
        <v>81</v>
      </c>
      <c r="J3110" s="22"/>
      <c r="K3110" s="22"/>
      <c r="L3110" s="22"/>
      <c r="M3110" s="23"/>
      <c r="N3110" s="23"/>
      <c r="O3110" s="24" t="s">
        <v>82</v>
      </c>
      <c r="P3110" s="23"/>
      <c r="Q3110" s="23"/>
      <c r="R3110" s="23"/>
      <c r="S3110" s="22"/>
      <c r="T3110" s="22" t="s">
        <v>83</v>
      </c>
      <c r="U3110" s="23"/>
      <c r="V3110" s="23"/>
      <c r="W3110" s="23"/>
      <c r="X3110" s="23"/>
      <c r="Y3110" s="24" t="s">
        <v>84</v>
      </c>
      <c r="Z3110" s="23"/>
      <c r="AA3110" s="23"/>
      <c r="AB3110" s="23"/>
      <c r="AC3110" s="24" t="s">
        <v>85</v>
      </c>
      <c r="AD3110" s="22"/>
      <c r="AE3110" s="22"/>
      <c r="AF3110" s="22"/>
      <c r="AG3110" s="22"/>
      <c r="AH3110" s="23"/>
      <c r="AI3110" s="24" t="s">
        <v>86</v>
      </c>
      <c r="AJ3110" s="23"/>
      <c r="AK3110" s="23"/>
      <c r="AL3110" s="22"/>
    </row>
    <row r="3111" spans="2:46" ht="18.649999999999999" customHeight="1" thickBot="1">
      <c r="B3111" s="11"/>
      <c r="D3111" s="217" t="s">
        <v>55</v>
      </c>
      <c r="E3111" s="218"/>
      <c r="F3111" s="219" t="s">
        <v>56</v>
      </c>
      <c r="G3111" s="220"/>
      <c r="H3111" s="204"/>
      <c r="I3111" s="217" t="s">
        <v>87</v>
      </c>
      <c r="J3111" s="218"/>
      <c r="K3111" s="219" t="s">
        <v>88</v>
      </c>
      <c r="L3111" s="220"/>
      <c r="M3111" s="23"/>
      <c r="N3111" s="213" t="s">
        <v>57</v>
      </c>
      <c r="O3111" s="214"/>
      <c r="P3111" s="215" t="s">
        <v>58</v>
      </c>
      <c r="Q3111" s="216"/>
      <c r="R3111" s="23"/>
      <c r="S3111" s="217" t="s">
        <v>59</v>
      </c>
      <c r="T3111" s="218"/>
      <c r="U3111" s="219" t="s">
        <v>60</v>
      </c>
      <c r="V3111" s="220"/>
      <c r="W3111" s="22"/>
      <c r="X3111" s="213" t="s">
        <v>61</v>
      </c>
      <c r="Y3111" s="214"/>
      <c r="Z3111" s="215" t="s">
        <v>62</v>
      </c>
      <c r="AA3111" s="216"/>
      <c r="AB3111" s="22"/>
      <c r="AC3111" s="217" t="s">
        <v>63</v>
      </c>
      <c r="AD3111" s="218"/>
      <c r="AE3111" s="219" t="s">
        <v>89</v>
      </c>
      <c r="AF3111" s="220"/>
      <c r="AG3111" s="22"/>
      <c r="AH3111" s="213" t="s">
        <v>64</v>
      </c>
      <c r="AI3111" s="214"/>
      <c r="AJ3111" s="215" t="s">
        <v>65</v>
      </c>
      <c r="AK3111" s="216"/>
      <c r="AL3111" s="22"/>
      <c r="AM3111" s="25" t="s">
        <v>2</v>
      </c>
      <c r="AO3111" s="132" t="s">
        <v>41</v>
      </c>
      <c r="AQ3111" s="32"/>
      <c r="AR3111" s="32"/>
      <c r="AS3111" s="32"/>
      <c r="AT3111" s="32"/>
    </row>
    <row r="3112" spans="2:46" ht="18.649999999999999" customHeight="1" thickTop="1" thickBot="1">
      <c r="B3112" s="36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9">
        <f t="shared" ref="L3112" si="14125">IF(0=(1-$J$9*$K$9*$B3112^2),10^14,$B3112*$K$9/(1-$J$9*$K$9*$B3112^2))</f>
        <v>-0.38405427769943307</v>
      </c>
      <c r="N3112" s="1">
        <f t="shared" ref="N3112" si="14126">D3112*I3112+F3112*I3115-E3112*J3112-G3112*J3115</f>
        <v>1</v>
      </c>
      <c r="O3112" s="9">
        <f t="shared" ref="O3112" si="14127">(D3112*J3112+E3112*I3112+F3112*J3115+G3112*I3115)</f>
        <v>0</v>
      </c>
      <c r="P3112" s="2">
        <f t="shared" ref="P3112" si="14128">D3112*K3112+F3112*K3115-E3112*L3112-G3112*L3115</f>
        <v>0</v>
      </c>
      <c r="Q3112" s="8">
        <f t="shared" ref="Q3112" si="14129">(D3112*L3112+E3112*K3112+F3112*L3115+G3112*K3115)</f>
        <v>-0.38405427769943307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14130">N3112*S3112+P3112*S3115-O3112*T3112-Q3112*T3115</f>
        <v>5.1334536775643889</v>
      </c>
      <c r="Y3112" s="9">
        <f t="shared" ref="Y3112" si="14131">(N3112*T3112+O3112*S3112+P3112*T3115+Q3112*S3115)</f>
        <v>0</v>
      </c>
      <c r="Z3112" s="2">
        <f t="shared" ref="Z3112" si="14132">N3112*U3112+P3112*U3115-O3112*V3112-Q3112*V3115</f>
        <v>0</v>
      </c>
      <c r="AA3112" s="8">
        <f t="shared" ref="AA3112" si="14133">(N3112*V3112+O3112*U3112+P3112*V3115+Q3112*U3115)</f>
        <v>-0.38405427769943307</v>
      </c>
      <c r="AB3112" s="22"/>
      <c r="AC3112" s="1">
        <v>1</v>
      </c>
      <c r="AD3112" s="9">
        <v>0</v>
      </c>
      <c r="AE3112" s="2">
        <v>0</v>
      </c>
      <c r="AF3112" s="9">
        <f t="shared" ref="AF3112" si="14134">$B3112*$AE$9</f>
        <v>7.2151409999999601</v>
      </c>
      <c r="AH3112" s="1">
        <f t="shared" ref="AH3112" si="14135">X3112*AC3112+Z3112*AC3115-Y3112*AD3112-AA3112*AD3115</f>
        <v>5.1334536775643889</v>
      </c>
      <c r="AI3112" s="9">
        <f t="shared" ref="AI3112" si="14136">(X3112*AD3112+Y3112*AC3112+Z3112*AD3115+AA3112*AC3115)</f>
        <v>0</v>
      </c>
      <c r="AJ3112" s="2">
        <f t="shared" ref="AJ3112" si="14137">X3112*AE3112+Z3112*AE3115-Y3112*AF3112-AA3112*AF3115</f>
        <v>0</v>
      </c>
      <c r="AK3112" s="8">
        <f t="shared" ref="AK3112" si="14138">(X3112*AF3112+Y3112*AE3112+Z3112*AF3115+AA3112*AE3115)</f>
        <v>36.654537822895961</v>
      </c>
      <c r="AM3112" s="26">
        <f t="shared" ref="AM3112" si="14139">20*LOG((2*$AH$9)/(($AH$9*AH3112+AJ3112+$AH$9*AH3115+AJ3115)^2+($AH$9*AI3112+AK3112+$AH$9*AI3115+AK3115)^2)^0.5)</f>
        <v>-42.498896447267541</v>
      </c>
      <c r="AO3112" s="133">
        <f t="shared" ref="AO3112" si="14140">((AI3112^2+AJ3112^2+AK3112^2+AL3112^2)/(AI3115^2+AJ3115^2+AK3115^2+AL3115^2))^0.5</f>
        <v>0.13879794960311442</v>
      </c>
      <c r="AP3112" s="13"/>
      <c r="AQ3112" s="32"/>
      <c r="AR3112" s="32"/>
      <c r="AS3112" s="32"/>
      <c r="AT3112" s="32"/>
    </row>
    <row r="3113" spans="2:46" ht="18.649999999999999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O3113" s="134"/>
      <c r="AP3113" s="33"/>
      <c r="AQ3113" s="32"/>
      <c r="AR3113" s="32"/>
      <c r="AS3113" s="32"/>
      <c r="AT3113" s="32"/>
    </row>
    <row r="3114" spans="2:46" ht="18.649999999999999" customHeight="1" thickBot="1">
      <c r="D3114" s="209" t="s">
        <v>66</v>
      </c>
      <c r="E3114" s="210"/>
      <c r="F3114" s="211" t="s">
        <v>67</v>
      </c>
      <c r="G3114" s="212"/>
      <c r="H3114" s="204"/>
      <c r="I3114" s="209" t="s">
        <v>68</v>
      </c>
      <c r="J3114" s="210"/>
      <c r="K3114" s="211" t="s">
        <v>69</v>
      </c>
      <c r="L3114" s="212"/>
      <c r="N3114" s="213" t="s">
        <v>70</v>
      </c>
      <c r="O3114" s="214"/>
      <c r="P3114" s="215" t="s">
        <v>71</v>
      </c>
      <c r="Q3114" s="216"/>
      <c r="S3114" s="209" t="s">
        <v>72</v>
      </c>
      <c r="T3114" s="210"/>
      <c r="U3114" s="211" t="s">
        <v>73</v>
      </c>
      <c r="V3114" s="212"/>
      <c r="W3114" s="22"/>
      <c r="X3114" s="213" t="s">
        <v>74</v>
      </c>
      <c r="Y3114" s="214"/>
      <c r="Z3114" s="215" t="s">
        <v>75</v>
      </c>
      <c r="AA3114" s="216"/>
      <c r="AB3114" s="22"/>
      <c r="AC3114" s="209" t="s">
        <v>76</v>
      </c>
      <c r="AD3114" s="210"/>
      <c r="AE3114" s="211" t="s">
        <v>77</v>
      </c>
      <c r="AF3114" s="212"/>
      <c r="AG3114" s="22"/>
      <c r="AH3114" s="213" t="s">
        <v>78</v>
      </c>
      <c r="AI3114" s="214"/>
      <c r="AJ3114" s="215" t="s">
        <v>79</v>
      </c>
      <c r="AK3114" s="216"/>
      <c r="AL3114" s="22"/>
      <c r="AM3114" s="44" t="s">
        <v>6</v>
      </c>
      <c r="AO3114" s="135" t="s">
        <v>42</v>
      </c>
      <c r="AP3114" s="33"/>
      <c r="AQ3114" s="32"/>
      <c r="AR3114" s="32"/>
      <c r="AS3114" s="32"/>
      <c r="AT3114" s="32"/>
    </row>
    <row r="3115" spans="2:46" ht="18.649999999999999" customHeight="1" thickTop="1" thickBot="1">
      <c r="D3115" s="1">
        <v>0</v>
      </c>
      <c r="E3115" s="8">
        <f t="shared" ref="E3115" si="14141">$E$9*$B3112</f>
        <v>5.0437189999999728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14142">D3115*I3112+F3115*I3115-E3115*J3112-G3115*J3115</f>
        <v>0</v>
      </c>
      <c r="O3115" s="9">
        <f t="shared" ref="O3115" si="14143">(D3115*J3112+E3115*I3112+F3115*J3115+G3115*I3115)</f>
        <v>5.0437189999999728</v>
      </c>
      <c r="P3115" s="2">
        <f t="shared" ref="P3115" si="14144">D3115*K3112+F3115*K3115-E3115*L3112-G3115*L3115</f>
        <v>2.9370618574638963</v>
      </c>
      <c r="Q3115" s="8">
        <f t="shared" ref="Q3115" si="14145">(D3115*L3112+E3115*K3112+F3115*L3115+G3115*K3115)</f>
        <v>0</v>
      </c>
      <c r="S3115" s="1">
        <v>0</v>
      </c>
      <c r="T3115" s="8">
        <f t="shared" ref="T3115" si="14146">$T$9*$B3112</f>
        <v>10.76268099999994</v>
      </c>
      <c r="U3115" s="2">
        <v>1</v>
      </c>
      <c r="V3115" s="8">
        <v>0</v>
      </c>
      <c r="X3115" s="1">
        <f t="shared" ref="X3115" si="14147">N3115*S3112+P3115*S3115-O3115*T3112-Q3115*T3115</f>
        <v>0</v>
      </c>
      <c r="Y3115" s="9">
        <f t="shared" ref="Y3115" si="14148">(N3115*T3112+O3115*S3112+P3115*T3115+Q3115*S3115)</f>
        <v>36.654378849151179</v>
      </c>
      <c r="Z3115" s="2">
        <f t="shared" ref="Z3115" si="14149">N3115*U3112+P3115*U3115-O3115*V3112-Q3115*V3115</f>
        <v>2.9370618574638963</v>
      </c>
      <c r="AA3115" s="8">
        <f t="shared" ref="AA3115" si="14150">(N3115*V3112+O3115*U3112+P3115*V3115+Q3115*U3115)</f>
        <v>0</v>
      </c>
      <c r="AB3115" s="22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14151">X3115*AC3112+Z3115*AC3115-Y3115*AD3112-AA3115*AD3115</f>
        <v>0</v>
      </c>
      <c r="AI3115" s="9">
        <f t="shared" ref="AI3115" si="14152">(X3115*AD3112+Y3115*AC3112+Z3115*AD3115+AA3115*AC3115)</f>
        <v>36.654378849151179</v>
      </c>
      <c r="AJ3115" s="2">
        <f t="shared" ref="AJ3115" si="14153">X3115*AE3112+Z3115*AE3115-Y3115*AF3112-AA3115*AF3115</f>
        <v>-261.5294498065781</v>
      </c>
      <c r="AK3115" s="8">
        <f t="shared" ref="AK3115" si="14154">(X3115*AF3112+Y3115*AE3112+Z3115*AF3115+AA3115*AE3115)</f>
        <v>0</v>
      </c>
      <c r="AM3115" s="45">
        <f t="shared" ref="AM3115" si="14155">(180/PI())*ATAN(-1*(($AH$9*AJ3112+AL3112+$AH$9*AJ3115+AL3115)/($AH$9*AI3112+AK3112+$AH$9*AI3115+AK3115)))</f>
        <v>74.341366396646848</v>
      </c>
      <c r="AO3115" s="206">
        <f t="shared" ref="AO3115" si="14156">20*LOG(((($AH$9*AH3112+AJ3112-$AH$9*AH3115-AJ3115)^2+($AH$9*AI3112+AK3112-$AH$9*AI3115-AK3115)^2)/(($AH$9*AH3112+AJ3112+$AH$9*AH3115+AJ3115)^2+($AH$9*AI3112+AK3112+$AH$9*AI3115+AK3115)^2))^0.5)</f>
        <v>-2.4429067023893123E-4</v>
      </c>
      <c r="AP3115" s="33"/>
      <c r="AQ3115" s="32"/>
      <c r="AR3115" s="32"/>
      <c r="AS3115" s="32"/>
      <c r="AT3115" s="32"/>
    </row>
    <row r="3116" spans="2:46" ht="18.649999999999999" customHeight="1">
      <c r="AO3116" s="33"/>
      <c r="AP3116" s="33"/>
    </row>
    <row r="3117" spans="2:46" ht="18.649999999999999" customHeight="1" thickBot="1">
      <c r="D3117" s="22" t="s">
        <v>80</v>
      </c>
      <c r="E3117" s="22"/>
      <c r="F3117" s="22"/>
      <c r="G3117" s="22"/>
      <c r="H3117" s="22"/>
      <c r="I3117" s="22" t="s">
        <v>81</v>
      </c>
      <c r="J3117" s="22"/>
      <c r="K3117" s="22"/>
      <c r="L3117" s="22"/>
      <c r="M3117" s="23"/>
      <c r="N3117" s="23"/>
      <c r="O3117" s="24" t="s">
        <v>82</v>
      </c>
      <c r="P3117" s="23"/>
      <c r="Q3117" s="23"/>
      <c r="R3117" s="23"/>
      <c r="S3117" s="22"/>
      <c r="T3117" s="22" t="s">
        <v>83</v>
      </c>
      <c r="U3117" s="23"/>
      <c r="V3117" s="23"/>
      <c r="W3117" s="23"/>
      <c r="X3117" s="23"/>
      <c r="Y3117" s="24" t="s">
        <v>84</v>
      </c>
      <c r="Z3117" s="23"/>
      <c r="AA3117" s="23"/>
      <c r="AB3117" s="23"/>
      <c r="AC3117" s="24" t="s">
        <v>85</v>
      </c>
      <c r="AD3117" s="22"/>
      <c r="AE3117" s="22"/>
      <c r="AF3117" s="22"/>
      <c r="AG3117" s="22"/>
      <c r="AH3117" s="23"/>
      <c r="AI3117" s="24" t="s">
        <v>86</v>
      </c>
      <c r="AJ3117" s="23"/>
      <c r="AK3117" s="23"/>
      <c r="AL3117" s="22"/>
    </row>
    <row r="3118" spans="2:46" ht="18.649999999999999" customHeight="1" thickBot="1">
      <c r="B3118" s="11"/>
      <c r="D3118" s="217" t="s">
        <v>55</v>
      </c>
      <c r="E3118" s="218"/>
      <c r="F3118" s="219" t="s">
        <v>56</v>
      </c>
      <c r="G3118" s="220"/>
      <c r="H3118" s="204"/>
      <c r="I3118" s="217" t="s">
        <v>87</v>
      </c>
      <c r="J3118" s="218"/>
      <c r="K3118" s="219" t="s">
        <v>88</v>
      </c>
      <c r="L3118" s="220"/>
      <c r="M3118" s="23"/>
      <c r="N3118" s="213" t="s">
        <v>57</v>
      </c>
      <c r="O3118" s="214"/>
      <c r="P3118" s="215" t="s">
        <v>58</v>
      </c>
      <c r="Q3118" s="216"/>
      <c r="R3118" s="23"/>
      <c r="S3118" s="217" t="s">
        <v>59</v>
      </c>
      <c r="T3118" s="218"/>
      <c r="U3118" s="219" t="s">
        <v>60</v>
      </c>
      <c r="V3118" s="220"/>
      <c r="W3118" s="22"/>
      <c r="X3118" s="213" t="s">
        <v>61</v>
      </c>
      <c r="Y3118" s="214"/>
      <c r="Z3118" s="215" t="s">
        <v>62</v>
      </c>
      <c r="AA3118" s="216"/>
      <c r="AB3118" s="22"/>
      <c r="AC3118" s="217" t="s">
        <v>63</v>
      </c>
      <c r="AD3118" s="218"/>
      <c r="AE3118" s="219" t="s">
        <v>89</v>
      </c>
      <c r="AF3118" s="220"/>
      <c r="AG3118" s="22"/>
      <c r="AH3118" s="213" t="s">
        <v>64</v>
      </c>
      <c r="AI3118" s="214"/>
      <c r="AJ3118" s="215" t="s">
        <v>65</v>
      </c>
      <c r="AK3118" s="216"/>
      <c r="AL3118" s="22"/>
      <c r="AM3118" s="25" t="s">
        <v>2</v>
      </c>
      <c r="AO3118" s="132" t="s">
        <v>41</v>
      </c>
      <c r="AQ3118" s="32"/>
      <c r="AR3118" s="32"/>
      <c r="AS3118" s="32"/>
      <c r="AT3118" s="32"/>
    </row>
    <row r="3119" spans="2:46" ht="18.649999999999999" customHeight="1" thickTop="1" thickBot="1">
      <c r="B3119" s="36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9">
        <f t="shared" ref="L3119" si="14157">IF(0=(1-$J$9*$K$9*$B3119^2),10^14,$B3119*$K$9/(1-$J$9*$K$9*$B3119^2))</f>
        <v>-0.38311645546065515</v>
      </c>
      <c r="N3119" s="1">
        <f t="shared" ref="N3119" si="14158">D3119*I3119+F3119*I3122-E3119*J3119-G3119*J3122</f>
        <v>1</v>
      </c>
      <c r="O3119" s="9">
        <f t="shared" ref="O3119" si="14159">(D3119*J3119+E3119*I3119+F3119*J3122+G3119*I3122)</f>
        <v>0</v>
      </c>
      <c r="P3119" s="2">
        <f t="shared" ref="P3119" si="14160">D3119*K3119+F3119*K3122-E3119*L3119-G3119*L3122</f>
        <v>0</v>
      </c>
      <c r="Q3119" s="8">
        <f t="shared" ref="Q3119" si="14161">(D3119*L3119+E3119*K3119+F3119*L3122+G3119*K3122)</f>
        <v>-0.38311645546065515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14162">N3119*S3119+P3119*S3122-O3119*T3119-Q3119*T3122</f>
        <v>5.1326261739421968</v>
      </c>
      <c r="Y3119" s="9">
        <f t="shared" ref="Y3119" si="14163">(N3119*T3119+O3119*S3119+P3119*T3122+Q3119*S3122)</f>
        <v>0</v>
      </c>
      <c r="Z3119" s="2">
        <f t="shared" ref="Z3119" si="14164">N3119*U3119+P3119*U3122-O3119*V3119-Q3119*V3122</f>
        <v>0</v>
      </c>
      <c r="AA3119" s="8">
        <f t="shared" ref="AA3119" si="14165">(N3119*V3119+O3119*U3119+P3119*V3122+Q3119*U3122)</f>
        <v>-0.38311645546065515</v>
      </c>
      <c r="AB3119" s="22"/>
      <c r="AC3119" s="1">
        <v>1</v>
      </c>
      <c r="AD3119" s="9">
        <v>0</v>
      </c>
      <c r="AE3119" s="2">
        <v>0</v>
      </c>
      <c r="AF3119" s="9">
        <f t="shared" ref="AF3119" si="14166">$B3119*$AE$9</f>
        <v>7.2313547999999601</v>
      </c>
      <c r="AH3119" s="1">
        <f t="shared" ref="AH3119" si="14167">X3119*AC3119+Z3119*AC3122-Y3119*AD3119-AA3119*AD3122</f>
        <v>5.1326261739421968</v>
      </c>
      <c r="AI3119" s="9">
        <f t="shared" ref="AI3119" si="14168">(X3119*AD3119+Y3119*AC3119+Z3119*AD3122+AA3119*AC3122)</f>
        <v>0</v>
      </c>
      <c r="AJ3119" s="2">
        <f t="shared" ref="AJ3119" si="14169">X3119*AE3119+Z3119*AE3122-Y3119*AF3119-AA3119*AF3122</f>
        <v>0</v>
      </c>
      <c r="AK3119" s="8">
        <f t="shared" ref="AK3119" si="14170">(X3119*AF3119+Y3119*AE3119+Z3119*AF3122+AA3119*AE3122)</f>
        <v>36.732724464081684</v>
      </c>
      <c r="AM3119" s="26">
        <f t="shared" ref="AM3119" si="14171">20*LOG((2*$AH$9)/(($AH$9*AH3119+AJ3119+$AH$9*AH3122+AJ3122)^2+($AH$9*AI3119+AK3119+$AH$9*AI3122+AK3122)^2)^0.5)</f>
        <v>-42.536572548321551</v>
      </c>
      <c r="AO3119" s="133">
        <f t="shared" ref="AO3119" si="14172">((AI3119^2+AJ3119^2+AK3119^2+AL3119^2)/(AI3122^2+AJ3122^2+AK3122^2+AL3122^2))^0.5</f>
        <v>0.13848585857804707</v>
      </c>
      <c r="AP3119" s="13"/>
      <c r="AQ3119" s="32"/>
      <c r="AR3119" s="32"/>
      <c r="AS3119" s="32"/>
      <c r="AT3119" s="32"/>
    </row>
    <row r="3120" spans="2:46" ht="18.649999999999999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O3120" s="134"/>
      <c r="AP3120" s="33"/>
      <c r="AQ3120" s="32"/>
      <c r="AR3120" s="32"/>
      <c r="AS3120" s="32"/>
      <c r="AT3120" s="32"/>
    </row>
    <row r="3121" spans="2:46" ht="18.649999999999999" customHeight="1" thickBot="1">
      <c r="D3121" s="209" t="s">
        <v>66</v>
      </c>
      <c r="E3121" s="210"/>
      <c r="F3121" s="211" t="s">
        <v>67</v>
      </c>
      <c r="G3121" s="212"/>
      <c r="H3121" s="204"/>
      <c r="I3121" s="209" t="s">
        <v>68</v>
      </c>
      <c r="J3121" s="210"/>
      <c r="K3121" s="211" t="s">
        <v>69</v>
      </c>
      <c r="L3121" s="212"/>
      <c r="N3121" s="213" t="s">
        <v>70</v>
      </c>
      <c r="O3121" s="214"/>
      <c r="P3121" s="215" t="s">
        <v>71</v>
      </c>
      <c r="Q3121" s="216"/>
      <c r="S3121" s="209" t="s">
        <v>72</v>
      </c>
      <c r="T3121" s="210"/>
      <c r="U3121" s="211" t="s">
        <v>73</v>
      </c>
      <c r="V3121" s="212"/>
      <c r="W3121" s="22"/>
      <c r="X3121" s="213" t="s">
        <v>74</v>
      </c>
      <c r="Y3121" s="214"/>
      <c r="Z3121" s="215" t="s">
        <v>75</v>
      </c>
      <c r="AA3121" s="216"/>
      <c r="AB3121" s="22"/>
      <c r="AC3121" s="209" t="s">
        <v>76</v>
      </c>
      <c r="AD3121" s="210"/>
      <c r="AE3121" s="211" t="s">
        <v>77</v>
      </c>
      <c r="AF3121" s="212"/>
      <c r="AG3121" s="22"/>
      <c r="AH3121" s="213" t="s">
        <v>78</v>
      </c>
      <c r="AI3121" s="214"/>
      <c r="AJ3121" s="215" t="s">
        <v>79</v>
      </c>
      <c r="AK3121" s="216"/>
      <c r="AL3121" s="22"/>
      <c r="AM3121" s="44" t="s">
        <v>6</v>
      </c>
      <c r="AO3121" s="135" t="s">
        <v>42</v>
      </c>
      <c r="AP3121" s="33"/>
      <c r="AQ3121" s="32"/>
      <c r="AR3121" s="32"/>
      <c r="AS3121" s="32"/>
      <c r="AT3121" s="32"/>
    </row>
    <row r="3122" spans="2:46" ht="18.649999999999999" customHeight="1" thickTop="1" thickBot="1">
      <c r="D3122" s="1">
        <v>0</v>
      </c>
      <c r="E3122" s="8">
        <f t="shared" ref="E3122" si="14173">$E$9*$B3119</f>
        <v>5.0550531999999722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14174">D3122*I3119+F3122*I3122-E3122*J3119-G3122*J3122</f>
        <v>0</v>
      </c>
      <c r="O3122" s="9">
        <f t="shared" ref="O3122" si="14175">(D3122*J3119+E3122*I3119+F3122*J3122+G3122*I3122)</f>
        <v>5.0550531999999722</v>
      </c>
      <c r="P3122" s="2">
        <f t="shared" ref="P3122" si="14176">D3122*K3119+F3122*K3122-E3122*L3119-G3122*L3122</f>
        <v>2.9366740641490319</v>
      </c>
      <c r="Q3122" s="8">
        <f t="shared" ref="Q3122" si="14177">(D3122*L3119+E3122*K3119+F3122*L3122+G3122*K3122)</f>
        <v>0</v>
      </c>
      <c r="S3122" s="1">
        <v>0</v>
      </c>
      <c r="T3122" s="8">
        <f t="shared" ref="T3122" si="14178">$T$9*$B3119</f>
        <v>10.78686679999994</v>
      </c>
      <c r="U3122" s="2">
        <v>1</v>
      </c>
      <c r="V3122" s="8">
        <v>0</v>
      </c>
      <c r="X3122" s="1">
        <f t="shared" ref="X3122" si="14179">N3122*S3119+P3122*S3122-O3122*T3119-Q3122*T3122</f>
        <v>0</v>
      </c>
      <c r="Y3122" s="9">
        <f t="shared" ref="Y3122" si="14180">(N3122*T3119+O3122*S3119+P3122*T3122+Q3122*S3122)</f>
        <v>36.732565164990056</v>
      </c>
      <c r="Z3122" s="2">
        <f t="shared" ref="Z3122" si="14181">N3122*U3119+P3122*U3122-O3122*V3119-Q3122*V3122</f>
        <v>2.9366740641490319</v>
      </c>
      <c r="AA3122" s="8">
        <f t="shared" ref="AA3122" si="14182">(N3122*V3119+O3122*U3119+P3122*V3122+Q3122*U3122)</f>
        <v>0</v>
      </c>
      <c r="AB3122" s="22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14183">X3122*AC3119+Z3122*AC3122-Y3122*AD3119-AA3122*AD3122</f>
        <v>0</v>
      </c>
      <c r="AI3122" s="9">
        <f t="shared" ref="AI3122" si="14184">(X3122*AD3119+Y3122*AC3119+Z3122*AD3122+AA3122*AC3122)</f>
        <v>36.732565164990056</v>
      </c>
      <c r="AJ3122" s="2">
        <f t="shared" ref="AJ3122" si="14185">X3122*AE3119+Z3122*AE3122-Y3122*AF3119-AA3122*AF3122</f>
        <v>-262.68953735801313</v>
      </c>
      <c r="AK3122" s="8">
        <f t="shared" ref="AK3122" si="14186">(X3122*AF3119+Y3122*AE3119+Z3122*AF3122+AA3122*AE3122)</f>
        <v>0</v>
      </c>
      <c r="AM3122" s="45">
        <f t="shared" ref="AM3122" si="14187">(180/PI())*ATAN(-1*(($AH$9*AJ3119+AL3119+$AH$9*AJ3122+AL3122)/($AH$9*AI3119+AK3119+$AH$9*AI3122+AK3122)))</f>
        <v>74.375509223829084</v>
      </c>
      <c r="AO3122" s="206">
        <f t="shared" ref="AO3122" si="14188">20*LOG(((($AH$9*AH3119+AJ3119-$AH$9*AH3122-AJ3122)^2+($AH$9*AI3119+AK3119-$AH$9*AI3122-AK3122)^2)/(($AH$9*AH3119+AJ3119+$AH$9*AH3122+AJ3122)^2+($AH$9*AI3119+AK3119+$AH$9*AI3122+AK3122)^2))^0.5)</f>
        <v>-2.421804966242956E-4</v>
      </c>
      <c r="AP3122" s="33"/>
      <c r="AQ3122" s="32"/>
      <c r="AR3122" s="32"/>
      <c r="AS3122" s="32"/>
      <c r="AT3122" s="32"/>
    </row>
    <row r="3123" spans="2:46" ht="18.649999999999999" customHeight="1">
      <c r="AO3123" s="33"/>
      <c r="AP3123" s="33"/>
    </row>
    <row r="3124" spans="2:46" ht="18.649999999999999" customHeight="1" thickBot="1">
      <c r="D3124" s="22" t="s">
        <v>80</v>
      </c>
      <c r="E3124" s="22"/>
      <c r="F3124" s="22"/>
      <c r="G3124" s="22"/>
      <c r="H3124" s="22"/>
      <c r="I3124" s="22" t="s">
        <v>81</v>
      </c>
      <c r="J3124" s="22"/>
      <c r="K3124" s="22"/>
      <c r="L3124" s="22"/>
      <c r="M3124" s="23"/>
      <c r="N3124" s="23"/>
      <c r="O3124" s="24" t="s">
        <v>82</v>
      </c>
      <c r="P3124" s="23"/>
      <c r="Q3124" s="23"/>
      <c r="R3124" s="23"/>
      <c r="S3124" s="22"/>
      <c r="T3124" s="22" t="s">
        <v>83</v>
      </c>
      <c r="U3124" s="23"/>
      <c r="V3124" s="23"/>
      <c r="W3124" s="23"/>
      <c r="X3124" s="23"/>
      <c r="Y3124" s="24" t="s">
        <v>84</v>
      </c>
      <c r="Z3124" s="23"/>
      <c r="AA3124" s="23"/>
      <c r="AB3124" s="23"/>
      <c r="AC3124" s="24" t="s">
        <v>85</v>
      </c>
      <c r="AD3124" s="22"/>
      <c r="AE3124" s="22"/>
      <c r="AF3124" s="22"/>
      <c r="AG3124" s="22"/>
      <c r="AH3124" s="23"/>
      <c r="AI3124" s="24" t="s">
        <v>86</v>
      </c>
      <c r="AJ3124" s="23"/>
      <c r="AK3124" s="23"/>
      <c r="AL3124" s="22"/>
    </row>
    <row r="3125" spans="2:46" ht="18.649999999999999" customHeight="1" thickBot="1">
      <c r="B3125" s="11"/>
      <c r="D3125" s="217" t="s">
        <v>55</v>
      </c>
      <c r="E3125" s="218"/>
      <c r="F3125" s="219" t="s">
        <v>56</v>
      </c>
      <c r="G3125" s="220"/>
      <c r="H3125" s="204"/>
      <c r="I3125" s="217" t="s">
        <v>87</v>
      </c>
      <c r="J3125" s="218"/>
      <c r="K3125" s="219" t="s">
        <v>88</v>
      </c>
      <c r="L3125" s="220"/>
      <c r="M3125" s="23"/>
      <c r="N3125" s="213" t="s">
        <v>57</v>
      </c>
      <c r="O3125" s="214"/>
      <c r="P3125" s="215" t="s">
        <v>58</v>
      </c>
      <c r="Q3125" s="216"/>
      <c r="R3125" s="23"/>
      <c r="S3125" s="217" t="s">
        <v>59</v>
      </c>
      <c r="T3125" s="218"/>
      <c r="U3125" s="219" t="s">
        <v>60</v>
      </c>
      <c r="V3125" s="220"/>
      <c r="W3125" s="22"/>
      <c r="X3125" s="213" t="s">
        <v>61</v>
      </c>
      <c r="Y3125" s="214"/>
      <c r="Z3125" s="215" t="s">
        <v>62</v>
      </c>
      <c r="AA3125" s="216"/>
      <c r="AB3125" s="22"/>
      <c r="AC3125" s="217" t="s">
        <v>63</v>
      </c>
      <c r="AD3125" s="218"/>
      <c r="AE3125" s="219" t="s">
        <v>89</v>
      </c>
      <c r="AF3125" s="220"/>
      <c r="AG3125" s="22"/>
      <c r="AH3125" s="213" t="s">
        <v>64</v>
      </c>
      <c r="AI3125" s="214"/>
      <c r="AJ3125" s="215" t="s">
        <v>65</v>
      </c>
      <c r="AK3125" s="216"/>
      <c r="AL3125" s="22"/>
      <c r="AM3125" s="25" t="s">
        <v>2</v>
      </c>
      <c r="AO3125" s="132" t="s">
        <v>41</v>
      </c>
      <c r="AQ3125" s="32"/>
      <c r="AR3125" s="32"/>
      <c r="AS3125" s="32"/>
      <c r="AT3125" s="32"/>
    </row>
    <row r="3126" spans="2:46" ht="18.649999999999999" customHeight="1" thickTop="1" thickBot="1">
      <c r="B3126" s="36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9">
        <f t="shared" ref="L3126" si="14189">IF(0=(1-$J$9*$K$9*$B3126^2),10^14,$B3126*$K$9/(1-$J$9*$K$9*$B3126^2))</f>
        <v>-0.38218337276043424</v>
      </c>
      <c r="N3126" s="1">
        <f t="shared" ref="N3126" si="14190">D3126*I3126+F3126*I3129-E3126*J3126-G3126*J3129</f>
        <v>1</v>
      </c>
      <c r="O3126" s="9">
        <f t="shared" ref="O3126" si="14191">(D3126*J3126+E3126*I3126+F3126*J3129+G3126*I3129)</f>
        <v>0</v>
      </c>
      <c r="P3126" s="2">
        <f t="shared" ref="P3126" si="14192">D3126*K3126+F3126*K3129-E3126*L3126-G3126*L3129</f>
        <v>0</v>
      </c>
      <c r="Q3126" s="8">
        <f t="shared" ref="Q3126" si="14193">(D3126*L3126+E3126*K3126+F3126*L3129+G3126*K3129)</f>
        <v>-0.38218337276043424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14194">N3126*S3126+P3126*S3129-O3126*T3126-Q3126*T3129</f>
        <v>5.1318045457584383</v>
      </c>
      <c r="Y3126" s="9">
        <f t="shared" ref="Y3126" si="14195">(N3126*T3126+O3126*S3126+P3126*T3129+Q3126*S3129)</f>
        <v>0</v>
      </c>
      <c r="Z3126" s="2">
        <f t="shared" ref="Z3126" si="14196">N3126*U3126+P3126*U3129-O3126*V3126-Q3126*V3129</f>
        <v>0</v>
      </c>
      <c r="AA3126" s="8">
        <f t="shared" ref="AA3126" si="14197">(N3126*V3126+O3126*U3126+P3126*V3129+Q3126*U3129)</f>
        <v>-0.38218337276043424</v>
      </c>
      <c r="AB3126" s="22"/>
      <c r="AC3126" s="1">
        <v>1</v>
      </c>
      <c r="AD3126" s="9">
        <v>0</v>
      </c>
      <c r="AE3126" s="2">
        <v>0</v>
      </c>
      <c r="AF3126" s="9">
        <f t="shared" ref="AF3126" si="14198">$B3126*$AE$9</f>
        <v>7.2475685999999593</v>
      </c>
      <c r="AH3126" s="1">
        <f t="shared" ref="AH3126" si="14199">X3126*AC3126+Z3126*AC3129-Y3126*AD3126-AA3126*AD3129</f>
        <v>5.1318045457584383</v>
      </c>
      <c r="AI3126" s="9">
        <f t="shared" ref="AI3126" si="14200">(X3126*AD3126+Y3126*AC3126+Z3126*AD3129+AA3126*AC3129)</f>
        <v>0</v>
      </c>
      <c r="AJ3126" s="2">
        <f t="shared" ref="AJ3126" si="14201">X3126*AE3126+Z3126*AE3129-Y3126*AF3126-AA3126*AF3129</f>
        <v>0</v>
      </c>
      <c r="AK3126" s="8">
        <f t="shared" ref="AK3126" si="14202">(X3126*AF3126+Y3126*AE3126+Z3126*AF3129+AA3126*AE3129)</f>
        <v>36.810922114415476</v>
      </c>
      <c r="AM3126" s="26">
        <f t="shared" ref="AM3126" si="14203">20*LOG((2*$AH$9)/(($AH$9*AH3126+AJ3126+$AH$9*AH3129+AJ3129)^2+($AH$9*AI3126+AK3126+$AH$9*AI3129+AK3129)^2)^0.5)</f>
        <v>-42.574170483975038</v>
      </c>
      <c r="AO3126" s="133">
        <f t="shared" ref="AO3126" si="14204">((AI3126^2+AJ3126^2+AK3126^2+AL3126^2)/(AI3129^2+AJ3129^2+AK3129^2+AL3129^2))^0.5</f>
        <v>0.13817516977664304</v>
      </c>
      <c r="AP3126" s="13"/>
      <c r="AQ3126" s="32"/>
      <c r="AR3126" s="32"/>
      <c r="AS3126" s="32"/>
      <c r="AT3126" s="32"/>
    </row>
    <row r="3127" spans="2:46" ht="18.649999999999999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O3127" s="134"/>
      <c r="AP3127" s="33"/>
      <c r="AQ3127" s="32"/>
      <c r="AR3127" s="32"/>
      <c r="AS3127" s="32"/>
      <c r="AT3127" s="32"/>
    </row>
    <row r="3128" spans="2:46" ht="18.649999999999999" customHeight="1" thickBot="1">
      <c r="D3128" s="209" t="s">
        <v>66</v>
      </c>
      <c r="E3128" s="210"/>
      <c r="F3128" s="211" t="s">
        <v>67</v>
      </c>
      <c r="G3128" s="212"/>
      <c r="H3128" s="204"/>
      <c r="I3128" s="209" t="s">
        <v>68</v>
      </c>
      <c r="J3128" s="210"/>
      <c r="K3128" s="211" t="s">
        <v>69</v>
      </c>
      <c r="L3128" s="212"/>
      <c r="N3128" s="213" t="s">
        <v>70</v>
      </c>
      <c r="O3128" s="214"/>
      <c r="P3128" s="215" t="s">
        <v>71</v>
      </c>
      <c r="Q3128" s="216"/>
      <c r="S3128" s="209" t="s">
        <v>72</v>
      </c>
      <c r="T3128" s="210"/>
      <c r="U3128" s="211" t="s">
        <v>73</v>
      </c>
      <c r="V3128" s="212"/>
      <c r="W3128" s="22"/>
      <c r="X3128" s="213" t="s">
        <v>74</v>
      </c>
      <c r="Y3128" s="214"/>
      <c r="Z3128" s="215" t="s">
        <v>75</v>
      </c>
      <c r="AA3128" s="216"/>
      <c r="AB3128" s="22"/>
      <c r="AC3128" s="209" t="s">
        <v>76</v>
      </c>
      <c r="AD3128" s="210"/>
      <c r="AE3128" s="211" t="s">
        <v>77</v>
      </c>
      <c r="AF3128" s="212"/>
      <c r="AG3128" s="22"/>
      <c r="AH3128" s="213" t="s">
        <v>78</v>
      </c>
      <c r="AI3128" s="214"/>
      <c r="AJ3128" s="215" t="s">
        <v>79</v>
      </c>
      <c r="AK3128" s="216"/>
      <c r="AL3128" s="22"/>
      <c r="AM3128" s="44" t="s">
        <v>6</v>
      </c>
      <c r="AO3128" s="135" t="s">
        <v>42</v>
      </c>
      <c r="AP3128" s="33"/>
      <c r="AQ3128" s="32"/>
      <c r="AR3128" s="32"/>
      <c r="AS3128" s="32"/>
      <c r="AT3128" s="32"/>
    </row>
    <row r="3129" spans="2:46" ht="18.649999999999999" customHeight="1" thickTop="1" thickBot="1">
      <c r="D3129" s="1">
        <v>0</v>
      </c>
      <c r="E3129" s="8">
        <f t="shared" ref="E3129" si="14205">$E$9*$B3126</f>
        <v>5.0663873999999716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14206">D3129*I3126+F3129*I3129-E3129*J3126-G3129*J3129</f>
        <v>0</v>
      </c>
      <c r="O3129" s="9">
        <f t="shared" ref="O3129" si="14207">(D3129*J3126+E3129*I3126+F3129*J3129+G3129*I3129)</f>
        <v>5.0663873999999716</v>
      </c>
      <c r="P3129" s="2">
        <f t="shared" ref="P3129" si="14208">D3129*K3126+F3129*K3129-E3129*L3126-G3129*L3129</f>
        <v>2.9362890242429565</v>
      </c>
      <c r="Q3129" s="8">
        <f t="shared" ref="Q3129" si="14209">(D3129*L3126+E3129*K3126+F3129*L3129+G3129*K3129)</f>
        <v>0</v>
      </c>
      <c r="S3129" s="1">
        <v>0</v>
      </c>
      <c r="T3129" s="8">
        <f t="shared" ref="T3129" si="14210">$T$9*$B3126</f>
        <v>10.81105259999994</v>
      </c>
      <c r="U3129" s="2">
        <v>1</v>
      </c>
      <c r="V3129" s="8">
        <v>0</v>
      </c>
      <c r="X3129" s="1">
        <f t="shared" ref="X3129" si="14211">N3129*S3126+P3129*S3129-O3129*T3126-Q3129*T3129</f>
        <v>0</v>
      </c>
      <c r="Y3129" s="9">
        <f t="shared" ref="Y3129" si="14212">(N3129*T3126+O3129*S3126+P3129*T3129+Q3129*S3129)</f>
        <v>36.810762489893072</v>
      </c>
      <c r="Z3129" s="2">
        <f t="shared" ref="Z3129" si="14213">N3129*U3126+P3129*U3129-O3129*V3126-Q3129*V3129</f>
        <v>2.9362890242429565</v>
      </c>
      <c r="AA3129" s="8">
        <f t="shared" ref="AA3129" si="14214">(N3129*V3126+O3129*U3126+P3129*V3129+Q3129*U3129)</f>
        <v>0</v>
      </c>
      <c r="AB3129" s="22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14215">X3129*AC3126+Z3129*AC3129-Y3129*AD3126-AA3129*AD3129</f>
        <v>0</v>
      </c>
      <c r="AI3129" s="9">
        <f t="shared" ref="AI3129" si="14216">(X3129*AD3126+Y3129*AC3126+Z3129*AD3129+AA3129*AC3129)</f>
        <v>36.810762489893072</v>
      </c>
      <c r="AJ3129" s="2">
        <f t="shared" ref="AJ3129" si="14217">X3129*AE3126+Z3129*AE3129-Y3129*AF3126-AA3129*AF3129</f>
        <v>-263.85223733956241</v>
      </c>
      <c r="AK3129" s="8">
        <f t="shared" ref="AK3129" si="14218">(X3129*AF3126+Y3129*AE3126+Z3129*AF3129+AA3129*AE3129)</f>
        <v>0</v>
      </c>
      <c r="AM3129" s="45">
        <f t="shared" ref="AM3129" si="14219">(180/PI())*ATAN(-1*(($AH$9*AJ3126+AL3126+$AH$9*AJ3129+AL3129)/($AH$9*AI3126+AK3126+$AH$9*AI3129+AK3129)))</f>
        <v>74.40950546967521</v>
      </c>
      <c r="AO3129" s="206">
        <f t="shared" ref="AO3129" si="14220">20*LOG(((($AH$9*AH3126+AJ3126-$AH$9*AH3129-AJ3129)^2+($AH$9*AI3126+AK3126-$AH$9*AI3129-AK3129)^2)/(($AH$9*AH3126+AJ3126+$AH$9*AH3129+AJ3129)^2+($AH$9*AI3126+AK3126+$AH$9*AI3129+AK3129)^2))^0.5)</f>
        <v>-2.4009287244286835E-4</v>
      </c>
      <c r="AP3129" s="33"/>
      <c r="AQ3129" s="32"/>
      <c r="AR3129" s="32"/>
      <c r="AS3129" s="32"/>
      <c r="AT3129" s="32"/>
    </row>
    <row r="3130" spans="2:46" ht="18.649999999999999" customHeight="1">
      <c r="AO3130" s="33"/>
      <c r="AP3130" s="33"/>
    </row>
    <row r="3131" spans="2:46" ht="18.649999999999999" customHeight="1" thickBot="1">
      <c r="D3131" s="22" t="s">
        <v>80</v>
      </c>
      <c r="E3131" s="22"/>
      <c r="F3131" s="22"/>
      <c r="G3131" s="22"/>
      <c r="H3131" s="22"/>
      <c r="I3131" s="22" t="s">
        <v>81</v>
      </c>
      <c r="J3131" s="22"/>
      <c r="K3131" s="22"/>
      <c r="L3131" s="22"/>
      <c r="M3131" s="23"/>
      <c r="N3131" s="23"/>
      <c r="O3131" s="24" t="s">
        <v>82</v>
      </c>
      <c r="P3131" s="23"/>
      <c r="Q3131" s="23"/>
      <c r="R3131" s="23"/>
      <c r="S3131" s="22"/>
      <c r="T3131" s="22" t="s">
        <v>83</v>
      </c>
      <c r="U3131" s="23"/>
      <c r="V3131" s="23"/>
      <c r="W3131" s="23"/>
      <c r="X3131" s="23"/>
      <c r="Y3131" s="24" t="s">
        <v>84</v>
      </c>
      <c r="Z3131" s="23"/>
      <c r="AA3131" s="23"/>
      <c r="AB3131" s="23"/>
      <c r="AC3131" s="24" t="s">
        <v>85</v>
      </c>
      <c r="AD3131" s="22"/>
      <c r="AE3131" s="22"/>
      <c r="AF3131" s="22"/>
      <c r="AG3131" s="22"/>
      <c r="AH3131" s="23"/>
      <c r="AI3131" s="24" t="s">
        <v>86</v>
      </c>
      <c r="AJ3131" s="23"/>
      <c r="AK3131" s="23"/>
      <c r="AL3131" s="22"/>
    </row>
    <row r="3132" spans="2:46" ht="18.649999999999999" customHeight="1" thickBot="1">
      <c r="B3132" s="11"/>
      <c r="D3132" s="217" t="s">
        <v>55</v>
      </c>
      <c r="E3132" s="218"/>
      <c r="F3132" s="219" t="s">
        <v>56</v>
      </c>
      <c r="G3132" s="220"/>
      <c r="H3132" s="204"/>
      <c r="I3132" s="217" t="s">
        <v>87</v>
      </c>
      <c r="J3132" s="218"/>
      <c r="K3132" s="219" t="s">
        <v>88</v>
      </c>
      <c r="L3132" s="220"/>
      <c r="M3132" s="23"/>
      <c r="N3132" s="213" t="s">
        <v>57</v>
      </c>
      <c r="O3132" s="214"/>
      <c r="P3132" s="215" t="s">
        <v>58</v>
      </c>
      <c r="Q3132" s="216"/>
      <c r="R3132" s="23"/>
      <c r="S3132" s="217" t="s">
        <v>59</v>
      </c>
      <c r="T3132" s="218"/>
      <c r="U3132" s="219" t="s">
        <v>60</v>
      </c>
      <c r="V3132" s="220"/>
      <c r="W3132" s="22"/>
      <c r="X3132" s="213" t="s">
        <v>61</v>
      </c>
      <c r="Y3132" s="214"/>
      <c r="Z3132" s="215" t="s">
        <v>62</v>
      </c>
      <c r="AA3132" s="216"/>
      <c r="AB3132" s="22"/>
      <c r="AC3132" s="217" t="s">
        <v>63</v>
      </c>
      <c r="AD3132" s="218"/>
      <c r="AE3132" s="219" t="s">
        <v>89</v>
      </c>
      <c r="AF3132" s="220"/>
      <c r="AG3132" s="22"/>
      <c r="AH3132" s="213" t="s">
        <v>64</v>
      </c>
      <c r="AI3132" s="214"/>
      <c r="AJ3132" s="215" t="s">
        <v>65</v>
      </c>
      <c r="AK3132" s="216"/>
      <c r="AL3132" s="22"/>
      <c r="AM3132" s="25" t="s">
        <v>2</v>
      </c>
      <c r="AO3132" s="132" t="s">
        <v>41</v>
      </c>
      <c r="AQ3132" s="32"/>
      <c r="AR3132" s="32"/>
      <c r="AS3132" s="32"/>
      <c r="AT3132" s="32"/>
    </row>
    <row r="3133" spans="2:46" ht="18.649999999999999" customHeight="1" thickTop="1" thickBot="1">
      <c r="B3133" s="36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9">
        <f t="shared" ref="L3133" si="14221">IF(0=(1-$J$9*$K$9*$B3133^2),10^14,$B3133*$K$9/(1-$J$9*$K$9*$B3133^2))</f>
        <v>-0.38125499267056329</v>
      </c>
      <c r="N3133" s="1">
        <f t="shared" ref="N3133" si="14222">D3133*I3133+F3133*I3136-E3133*J3133-G3133*J3136</f>
        <v>1</v>
      </c>
      <c r="O3133" s="9">
        <f t="shared" ref="O3133" si="14223">(D3133*J3133+E3133*I3133+F3133*J3136+G3133*I3136)</f>
        <v>0</v>
      </c>
      <c r="P3133" s="2">
        <f t="shared" ref="P3133" si="14224">D3133*K3133+F3133*K3136-E3133*L3133-G3133*L3136</f>
        <v>0</v>
      </c>
      <c r="Q3133" s="8">
        <f t="shared" ref="Q3133" si="14225">(D3133*L3133+E3133*K3133+F3133*L3136+G3133*K3136)</f>
        <v>-0.38125499267056329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14226">N3133*S3133+P3133*S3136-O3133*T3133-Q3133*T3136</f>
        <v>5.1309887367757829</v>
      </c>
      <c r="Y3133" s="9">
        <f t="shared" ref="Y3133" si="14227">(N3133*T3133+O3133*S3133+P3133*T3136+Q3133*S3136)</f>
        <v>0</v>
      </c>
      <c r="Z3133" s="2">
        <f t="shared" ref="Z3133" si="14228">N3133*U3133+P3133*U3136-O3133*V3133-Q3133*V3136</f>
        <v>0</v>
      </c>
      <c r="AA3133" s="8">
        <f t="shared" ref="AA3133" si="14229">(N3133*V3133+O3133*U3133+P3133*V3136+Q3133*U3136)</f>
        <v>-0.38125499267056329</v>
      </c>
      <c r="AB3133" s="22"/>
      <c r="AC3133" s="1">
        <v>1</v>
      </c>
      <c r="AD3133" s="9">
        <v>0</v>
      </c>
      <c r="AE3133" s="2">
        <v>0</v>
      </c>
      <c r="AF3133" s="9">
        <f t="shared" ref="AF3133" si="14230">$B3133*$AE$9</f>
        <v>7.2637823999999593</v>
      </c>
      <c r="AH3133" s="1">
        <f t="shared" ref="AH3133" si="14231">X3133*AC3133+Z3133*AC3136-Y3133*AD3133-AA3133*AD3136</f>
        <v>5.1309887367757829</v>
      </c>
      <c r="AI3133" s="9">
        <f t="shared" ref="AI3133" si="14232">(X3133*AD3133+Y3133*AC3133+Z3133*AD3136+AA3133*AC3136)</f>
        <v>0</v>
      </c>
      <c r="AJ3133" s="2">
        <f t="shared" ref="AJ3133" si="14233">X3133*AE3133+Z3133*AE3136-Y3133*AF3133-AA3133*AF3136</f>
        <v>0</v>
      </c>
      <c r="AK3133" s="8">
        <f t="shared" ref="AK3133" si="14234">(X3133*AF3133+Y3133*AE3133+Z3133*AF3136+AA3133*AE3136)</f>
        <v>36.889130688119394</v>
      </c>
      <c r="AM3133" s="26">
        <f t="shared" ref="AM3133" si="14235">20*LOG((2*$AH$9)/(($AH$9*AH3133+AJ3133+$AH$9*AH3136+AJ3136)^2+($AH$9*AI3133+AK3133+$AH$9*AI3136+AK3136)^2)^0.5)</f>
        <v>-42.611690558963616</v>
      </c>
      <c r="AO3133" s="133">
        <f t="shared" ref="AO3133" si="14236">((AI3133^2+AJ3133^2+AK3133^2+AL3133^2)/(AI3136^2+AJ3136^2+AK3136^2+AL3136^2))^0.5</f>
        <v>0.13786587375783008</v>
      </c>
      <c r="AP3133" s="13"/>
      <c r="AQ3133" s="32"/>
      <c r="AR3133" s="32"/>
      <c r="AS3133" s="32"/>
      <c r="AT3133" s="32"/>
    </row>
    <row r="3134" spans="2:46" ht="18.649999999999999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O3134" s="134"/>
      <c r="AP3134" s="33"/>
      <c r="AQ3134" s="32"/>
      <c r="AR3134" s="32"/>
      <c r="AS3134" s="32"/>
      <c r="AT3134" s="32"/>
    </row>
    <row r="3135" spans="2:46" ht="18.649999999999999" customHeight="1" thickBot="1">
      <c r="D3135" s="209" t="s">
        <v>66</v>
      </c>
      <c r="E3135" s="210"/>
      <c r="F3135" s="211" t="s">
        <v>67</v>
      </c>
      <c r="G3135" s="212"/>
      <c r="H3135" s="204"/>
      <c r="I3135" s="209" t="s">
        <v>68</v>
      </c>
      <c r="J3135" s="210"/>
      <c r="K3135" s="211" t="s">
        <v>69</v>
      </c>
      <c r="L3135" s="212"/>
      <c r="N3135" s="213" t="s">
        <v>70</v>
      </c>
      <c r="O3135" s="214"/>
      <c r="P3135" s="215" t="s">
        <v>71</v>
      </c>
      <c r="Q3135" s="216"/>
      <c r="S3135" s="209" t="s">
        <v>72</v>
      </c>
      <c r="T3135" s="210"/>
      <c r="U3135" s="211" t="s">
        <v>73</v>
      </c>
      <c r="V3135" s="212"/>
      <c r="W3135" s="22"/>
      <c r="X3135" s="213" t="s">
        <v>74</v>
      </c>
      <c r="Y3135" s="214"/>
      <c r="Z3135" s="215" t="s">
        <v>75</v>
      </c>
      <c r="AA3135" s="216"/>
      <c r="AB3135" s="22"/>
      <c r="AC3135" s="209" t="s">
        <v>76</v>
      </c>
      <c r="AD3135" s="210"/>
      <c r="AE3135" s="211" t="s">
        <v>77</v>
      </c>
      <c r="AF3135" s="212"/>
      <c r="AG3135" s="22"/>
      <c r="AH3135" s="213" t="s">
        <v>78</v>
      </c>
      <c r="AI3135" s="214"/>
      <c r="AJ3135" s="215" t="s">
        <v>79</v>
      </c>
      <c r="AK3135" s="216"/>
      <c r="AL3135" s="22"/>
      <c r="AM3135" s="44" t="s">
        <v>6</v>
      </c>
      <c r="AO3135" s="135" t="s">
        <v>42</v>
      </c>
      <c r="AP3135" s="33"/>
      <c r="AQ3135" s="32"/>
      <c r="AR3135" s="32"/>
      <c r="AS3135" s="32"/>
      <c r="AT3135" s="32"/>
    </row>
    <row r="3136" spans="2:46" ht="18.649999999999999" customHeight="1" thickTop="1" thickBot="1">
      <c r="D3136" s="1">
        <v>0</v>
      </c>
      <c r="E3136" s="8">
        <f t="shared" ref="E3136" si="14237">$E$9*$B3133</f>
        <v>5.0777215999999719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14238">D3136*I3133+F3136*I3136-E3136*J3133-G3136*J3136</f>
        <v>0</v>
      </c>
      <c r="O3136" s="9">
        <f t="shared" ref="O3136" si="14239">(D3136*J3133+E3136*I3133+F3136*J3136+G3136*I3136)</f>
        <v>5.0777215999999719</v>
      </c>
      <c r="P3136" s="2">
        <f t="shared" ref="P3136" si="14240">D3136*K3133+F3136*K3136-E3136*L3133-G3136*L3136</f>
        <v>2.9359067113911501</v>
      </c>
      <c r="Q3136" s="8">
        <f t="shared" ref="Q3136" si="14241">(D3136*L3133+E3136*K3133+F3136*L3136+G3136*K3136)</f>
        <v>0</v>
      </c>
      <c r="S3136" s="1">
        <v>0</v>
      </c>
      <c r="T3136" s="8">
        <f t="shared" ref="T3136" si="14242">$T$9*$B3133</f>
        <v>10.835238399999939</v>
      </c>
      <c r="U3136" s="2">
        <v>1</v>
      </c>
      <c r="V3136" s="8">
        <v>0</v>
      </c>
      <c r="X3136" s="1">
        <f t="shared" ref="X3136" si="14243">N3136*S3133+P3136*S3136-O3136*T3133-Q3136*T3136</f>
        <v>0</v>
      </c>
      <c r="Y3136" s="9">
        <f t="shared" ref="Y3136" si="14244">(N3136*T3133+O3136*S3133+P3136*T3136+Q3136*S3136)</f>
        <v>36.888970738082904</v>
      </c>
      <c r="Z3136" s="2">
        <f t="shared" ref="Z3136" si="14245">N3136*U3133+P3136*U3136-O3136*V3133-Q3136*V3136</f>
        <v>2.9359067113911501</v>
      </c>
      <c r="AA3136" s="8">
        <f t="shared" ref="AA3136" si="14246">(N3136*V3133+O3136*U3133+P3136*V3136+Q3136*U3136)</f>
        <v>0</v>
      </c>
      <c r="AB3136" s="22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14247">X3136*AC3133+Z3136*AC3136-Y3136*AD3133-AA3136*AD3136</f>
        <v>0</v>
      </c>
      <c r="AI3136" s="9">
        <f t="shared" ref="AI3136" si="14248">(X3136*AD3133+Y3136*AC3133+Z3136*AD3136+AA3136*AC3136)</f>
        <v>36.888970738082904</v>
      </c>
      <c r="AJ3136" s="2">
        <f t="shared" ref="AJ3136" si="14249">X3136*AE3133+Z3136*AE3136-Y3136*AF3133-AA3136*AF3136</f>
        <v>-265.01754969000893</v>
      </c>
      <c r="AK3136" s="8">
        <f t="shared" ref="AK3136" si="14250">(X3136*AF3133+Y3136*AE3133+Z3136*AF3136+AA3136*AE3136)</f>
        <v>0</v>
      </c>
      <c r="AM3136" s="45">
        <f t="shared" ref="AM3136" si="14251">(180/PI())*ATAN(-1*(($AH$9*AJ3133+AL3133+$AH$9*AJ3136+AL3136)/($AH$9*AI3133+AK3133+$AH$9*AI3136+AK3136)))</f>
        <v>74.443356063710127</v>
      </c>
      <c r="AO3136" s="206">
        <f t="shared" ref="AO3136" si="14252">20*LOG(((($AH$9*AH3133+AJ3133-$AH$9*AH3136-AJ3136)^2+($AH$9*AI3133+AK3133-$AH$9*AI3136-AK3136)^2)/(($AH$9*AH3133+AJ3133+$AH$9*AH3136+AJ3136)^2+($AH$9*AI3133+AK3133+$AH$9*AI3136+AK3136)^2))^0.5)</f>
        <v>-2.3802751177253437E-4</v>
      </c>
      <c r="AP3136" s="33"/>
      <c r="AQ3136" s="32"/>
      <c r="AR3136" s="32"/>
      <c r="AS3136" s="32"/>
      <c r="AT3136" s="32"/>
    </row>
    <row r="3137" spans="2:46" ht="18.649999999999999" customHeight="1">
      <c r="AO3137" s="33"/>
      <c r="AP3137" s="33"/>
    </row>
    <row r="3138" spans="2:46" ht="18.649999999999999" customHeight="1" thickBot="1">
      <c r="D3138" s="22" t="s">
        <v>80</v>
      </c>
      <c r="E3138" s="22"/>
      <c r="F3138" s="22"/>
      <c r="G3138" s="22"/>
      <c r="H3138" s="22"/>
      <c r="I3138" s="22" t="s">
        <v>81</v>
      </c>
      <c r="J3138" s="22"/>
      <c r="K3138" s="22"/>
      <c r="L3138" s="22"/>
      <c r="M3138" s="23"/>
      <c r="N3138" s="23"/>
      <c r="O3138" s="24" t="s">
        <v>82</v>
      </c>
      <c r="P3138" s="23"/>
      <c r="Q3138" s="23"/>
      <c r="R3138" s="23"/>
      <c r="S3138" s="22"/>
      <c r="T3138" s="22" t="s">
        <v>83</v>
      </c>
      <c r="U3138" s="23"/>
      <c r="V3138" s="23"/>
      <c r="W3138" s="23"/>
      <c r="X3138" s="23"/>
      <c r="Y3138" s="24" t="s">
        <v>84</v>
      </c>
      <c r="Z3138" s="23"/>
      <c r="AA3138" s="23"/>
      <c r="AB3138" s="23"/>
      <c r="AC3138" s="24" t="s">
        <v>85</v>
      </c>
      <c r="AD3138" s="22"/>
      <c r="AE3138" s="22"/>
      <c r="AF3138" s="22"/>
      <c r="AG3138" s="22"/>
      <c r="AH3138" s="23"/>
      <c r="AI3138" s="24" t="s">
        <v>86</v>
      </c>
      <c r="AJ3138" s="23"/>
      <c r="AK3138" s="23"/>
      <c r="AL3138" s="22"/>
    </row>
    <row r="3139" spans="2:46" ht="18.649999999999999" customHeight="1" thickBot="1">
      <c r="B3139" s="11"/>
      <c r="D3139" s="217" t="s">
        <v>55</v>
      </c>
      <c r="E3139" s="218"/>
      <c r="F3139" s="219" t="s">
        <v>56</v>
      </c>
      <c r="G3139" s="220"/>
      <c r="H3139" s="204"/>
      <c r="I3139" s="217" t="s">
        <v>87</v>
      </c>
      <c r="J3139" s="218"/>
      <c r="K3139" s="219" t="s">
        <v>88</v>
      </c>
      <c r="L3139" s="220"/>
      <c r="M3139" s="23"/>
      <c r="N3139" s="213" t="s">
        <v>57</v>
      </c>
      <c r="O3139" s="214"/>
      <c r="P3139" s="215" t="s">
        <v>58</v>
      </c>
      <c r="Q3139" s="216"/>
      <c r="R3139" s="23"/>
      <c r="S3139" s="217" t="s">
        <v>59</v>
      </c>
      <c r="T3139" s="218"/>
      <c r="U3139" s="219" t="s">
        <v>60</v>
      </c>
      <c r="V3139" s="220"/>
      <c r="W3139" s="22"/>
      <c r="X3139" s="213" t="s">
        <v>61</v>
      </c>
      <c r="Y3139" s="214"/>
      <c r="Z3139" s="215" t="s">
        <v>62</v>
      </c>
      <c r="AA3139" s="216"/>
      <c r="AB3139" s="22"/>
      <c r="AC3139" s="217" t="s">
        <v>63</v>
      </c>
      <c r="AD3139" s="218"/>
      <c r="AE3139" s="219" t="s">
        <v>89</v>
      </c>
      <c r="AF3139" s="220"/>
      <c r="AG3139" s="22"/>
      <c r="AH3139" s="213" t="s">
        <v>64</v>
      </c>
      <c r="AI3139" s="214"/>
      <c r="AJ3139" s="215" t="s">
        <v>65</v>
      </c>
      <c r="AK3139" s="216"/>
      <c r="AL3139" s="22"/>
      <c r="AM3139" s="25" t="s">
        <v>2</v>
      </c>
      <c r="AO3139" s="132" t="s">
        <v>41</v>
      </c>
      <c r="AQ3139" s="32"/>
      <c r="AR3139" s="32"/>
      <c r="AS3139" s="32"/>
      <c r="AT3139" s="32"/>
    </row>
    <row r="3140" spans="2:46" ht="18.649999999999999" customHeight="1" thickTop="1" thickBot="1">
      <c r="B3140" s="36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9">
        <f t="shared" ref="L3140" si="14253">IF(0=(1-$J$9*$K$9*$B3140^2),10^14,$B3140*$K$9/(1-$J$9*$K$9*$B3140^2))</f>
        <v>-0.38033127865441019</v>
      </c>
      <c r="N3140" s="1">
        <f t="shared" ref="N3140" si="14254">D3140*I3140+F3140*I3143-E3140*J3140-G3140*J3143</f>
        <v>1</v>
      </c>
      <c r="O3140" s="9">
        <f t="shared" ref="O3140" si="14255">(D3140*J3140+E3140*I3140+F3140*J3143+G3140*I3143)</f>
        <v>0</v>
      </c>
      <c r="P3140" s="2">
        <f t="shared" ref="P3140" si="14256">D3140*K3140+F3140*K3143-E3140*L3140-G3140*L3143</f>
        <v>0</v>
      </c>
      <c r="Q3140" s="8">
        <f t="shared" ref="Q3140" si="14257">(D3140*L3140+E3140*K3140+F3140*L3143+G3140*K3143)</f>
        <v>-0.38033127865441019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14258">N3140*S3140+P3140*S3143-O3140*T3140-Q3140*T3143</f>
        <v>5.1301786914366225</v>
      </c>
      <c r="Y3140" s="9">
        <f t="shared" ref="Y3140" si="14259">(N3140*T3140+O3140*S3140+P3140*T3143+Q3140*S3143)</f>
        <v>0</v>
      </c>
      <c r="Z3140" s="2">
        <f t="shared" ref="Z3140" si="14260">N3140*U3140+P3140*U3143-O3140*V3140-Q3140*V3143</f>
        <v>0</v>
      </c>
      <c r="AA3140" s="8">
        <f t="shared" ref="AA3140" si="14261">(N3140*V3140+O3140*U3140+P3140*V3143+Q3140*U3143)</f>
        <v>-0.38033127865441019</v>
      </c>
      <c r="AB3140" s="22"/>
      <c r="AC3140" s="1">
        <v>1</v>
      </c>
      <c r="AD3140" s="9">
        <v>0</v>
      </c>
      <c r="AE3140" s="2">
        <v>0</v>
      </c>
      <c r="AF3140" s="9">
        <f t="shared" ref="AF3140" si="14262">$B3140*$AE$9</f>
        <v>7.2799961999999603</v>
      </c>
      <c r="AH3140" s="1">
        <f t="shared" ref="AH3140" si="14263">X3140*AC3140+Z3140*AC3143-Y3140*AD3140-AA3140*AD3143</f>
        <v>5.1301786914366225</v>
      </c>
      <c r="AI3140" s="9">
        <f t="shared" ref="AI3140" si="14264">(X3140*AD3140+Y3140*AC3140+Z3140*AD3143+AA3140*AC3143)</f>
        <v>0</v>
      </c>
      <c r="AJ3140" s="2">
        <f t="shared" ref="AJ3140" si="14265">X3140*AE3140+Z3140*AE3143-Y3140*AF3140-AA3140*AF3143</f>
        <v>0</v>
      </c>
      <c r="AK3140" s="8">
        <f t="shared" ref="AK3140" si="14266">(X3140*AF3140+Y3140*AE3140+Z3140*AF3143+AA3140*AE3143)</f>
        <v>36.967350100324971</v>
      </c>
      <c r="AM3140" s="26">
        <f t="shared" ref="AM3140" si="14267">20*LOG((2*$AH$9)/(($AH$9*AH3140+AJ3140+$AH$9*AH3143+AJ3143)^2+($AH$9*AI3140+AK3140+$AH$9*AI3143+AK3143)^2)^0.5)</f>
        <v>-42.649133076416888</v>
      </c>
      <c r="AO3140" s="133">
        <f t="shared" ref="AO3140" si="14268">((AI3140^2+AJ3140^2+AK3140^2+AL3140^2)/(AI3143^2+AJ3143^2+AK3143^2+AL3143^2))^0.5</f>
        <v>0.13755796116520083</v>
      </c>
      <c r="AP3140" s="13"/>
      <c r="AQ3140" s="32"/>
      <c r="AR3140" s="32"/>
      <c r="AS3140" s="32"/>
      <c r="AT3140" s="32"/>
    </row>
    <row r="3141" spans="2:46" ht="18.649999999999999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O3141" s="134"/>
      <c r="AP3141" s="33"/>
      <c r="AQ3141" s="32"/>
      <c r="AR3141" s="32"/>
      <c r="AS3141" s="32"/>
      <c r="AT3141" s="32"/>
    </row>
    <row r="3142" spans="2:46" ht="18.649999999999999" customHeight="1" thickBot="1">
      <c r="D3142" s="209" t="s">
        <v>66</v>
      </c>
      <c r="E3142" s="210"/>
      <c r="F3142" s="211" t="s">
        <v>67</v>
      </c>
      <c r="G3142" s="212"/>
      <c r="H3142" s="204"/>
      <c r="I3142" s="209" t="s">
        <v>68</v>
      </c>
      <c r="J3142" s="210"/>
      <c r="K3142" s="211" t="s">
        <v>69</v>
      </c>
      <c r="L3142" s="212"/>
      <c r="N3142" s="213" t="s">
        <v>70</v>
      </c>
      <c r="O3142" s="214"/>
      <c r="P3142" s="215" t="s">
        <v>71</v>
      </c>
      <c r="Q3142" s="216"/>
      <c r="S3142" s="209" t="s">
        <v>72</v>
      </c>
      <c r="T3142" s="210"/>
      <c r="U3142" s="211" t="s">
        <v>73</v>
      </c>
      <c r="V3142" s="212"/>
      <c r="W3142" s="22"/>
      <c r="X3142" s="213" t="s">
        <v>74</v>
      </c>
      <c r="Y3142" s="214"/>
      <c r="Z3142" s="215" t="s">
        <v>75</v>
      </c>
      <c r="AA3142" s="216"/>
      <c r="AB3142" s="22"/>
      <c r="AC3142" s="209" t="s">
        <v>76</v>
      </c>
      <c r="AD3142" s="210"/>
      <c r="AE3142" s="211" t="s">
        <v>77</v>
      </c>
      <c r="AF3142" s="212"/>
      <c r="AG3142" s="22"/>
      <c r="AH3142" s="213" t="s">
        <v>78</v>
      </c>
      <c r="AI3142" s="214"/>
      <c r="AJ3142" s="215" t="s">
        <v>79</v>
      </c>
      <c r="AK3142" s="216"/>
      <c r="AL3142" s="22"/>
      <c r="AM3142" s="44" t="s">
        <v>6</v>
      </c>
      <c r="AO3142" s="135" t="s">
        <v>42</v>
      </c>
      <c r="AP3142" s="33"/>
      <c r="AQ3142" s="32"/>
      <c r="AR3142" s="32"/>
      <c r="AS3142" s="32"/>
      <c r="AT3142" s="32"/>
    </row>
    <row r="3143" spans="2:46" ht="18.649999999999999" customHeight="1" thickTop="1" thickBot="1">
      <c r="D3143" s="1">
        <v>0</v>
      </c>
      <c r="E3143" s="8">
        <f t="shared" ref="E3143" si="14269">$E$9*$B3140</f>
        <v>5.0890557999999722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14270">D3143*I3140+F3143*I3143-E3143*J3140-G3143*J3143</f>
        <v>0</v>
      </c>
      <c r="O3143" s="9">
        <f t="shared" ref="O3143" si="14271">(D3143*J3140+E3143*I3140+F3143*J3143+G3143*I3143)</f>
        <v>5.0890557999999722</v>
      </c>
      <c r="P3143" s="2">
        <f t="shared" ref="P3143" si="14272">D3143*K3140+F3143*K3143-E3143*L3140-G3143*L3143</f>
        <v>2.9355270995576319</v>
      </c>
      <c r="Q3143" s="8">
        <f t="shared" ref="Q3143" si="14273">(D3143*L3140+E3143*K3140+F3143*L3143+G3143*K3143)</f>
        <v>0</v>
      </c>
      <c r="S3143" s="1">
        <v>0</v>
      </c>
      <c r="T3143" s="8">
        <f t="shared" ref="T3143" si="14274">$T$9*$B3140</f>
        <v>10.859424199999941</v>
      </c>
      <c r="U3143" s="2">
        <v>1</v>
      </c>
      <c r="V3143" s="8">
        <v>0</v>
      </c>
      <c r="X3143" s="1">
        <f t="shared" ref="X3143" si="14275">N3143*S3140+P3143*S3143-O3143*T3140-Q3143*T3143</f>
        <v>0</v>
      </c>
      <c r="Y3143" s="9">
        <f t="shared" ref="Y3143" si="14276">(N3143*T3140+O3143*S3140+P3143*T3143+Q3143*S3143)</f>
        <v>36.967189824691758</v>
      </c>
      <c r="Z3143" s="2">
        <f t="shared" ref="Z3143" si="14277">N3143*U3140+P3143*U3143-O3143*V3140-Q3143*V3143</f>
        <v>2.9355270995576319</v>
      </c>
      <c r="AA3143" s="8">
        <f t="shared" ref="AA3143" si="14278">(N3143*V3140+O3143*U3140+P3143*V3143+Q3143*U3143)</f>
        <v>0</v>
      </c>
      <c r="AB3143" s="22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14279">X3143*AC3140+Z3143*AC3143-Y3143*AD3140-AA3143*AD3143</f>
        <v>0</v>
      </c>
      <c r="AI3143" s="9">
        <f t="shared" ref="AI3143" si="14280">(X3143*AD3140+Y3143*AC3140+Z3143*AD3143+AA3143*AC3143)</f>
        <v>36.967189824691758</v>
      </c>
      <c r="AJ3143" s="2">
        <f t="shared" ref="AJ3143" si="14281">X3143*AE3140+Z3143*AE3143-Y3143*AF3140-AA3143*AF3143</f>
        <v>-266.18547434887557</v>
      </c>
      <c r="AK3143" s="8">
        <f t="shared" ref="AK3143" si="14282">(X3143*AF3140+Y3143*AE3140+Z3143*AF3143+AA3143*AE3143)</f>
        <v>0</v>
      </c>
      <c r="AM3143" s="45">
        <f t="shared" ref="AM3143" si="14283">(180/PI())*ATAN(-1*(($AH$9*AJ3140+AL3140+$AH$9*AJ3143+AL3143)/($AH$9*AI3140+AK3140+$AH$9*AI3143+AK3143)))</f>
        <v>74.477061927717941</v>
      </c>
      <c r="AO3143" s="206">
        <f t="shared" ref="AO3143" si="14284">20*LOG(((($AH$9*AH3140+AJ3140-$AH$9*AH3143-AJ3143)^2+($AH$9*AI3140+AK3140-$AH$9*AI3143-AK3143)^2)/(($AH$9*AH3140+AJ3140+$AH$9*AH3143+AJ3143)^2+($AH$9*AI3140+AK3140+$AH$9*AI3143+AK3143)^2))^0.5)</f>
        <v>-2.3598413287209628E-4</v>
      </c>
      <c r="AP3143" s="33"/>
      <c r="AQ3143" s="32"/>
      <c r="AR3143" s="32"/>
      <c r="AS3143" s="32"/>
      <c r="AT3143" s="32"/>
    </row>
    <row r="3144" spans="2:46" ht="18.649999999999999" customHeight="1">
      <c r="AO3144" s="33"/>
      <c r="AP3144" s="33"/>
    </row>
    <row r="3145" spans="2:46" ht="18.649999999999999" customHeight="1" thickBot="1">
      <c r="D3145" s="22" t="s">
        <v>80</v>
      </c>
      <c r="E3145" s="22"/>
      <c r="F3145" s="22"/>
      <c r="G3145" s="22"/>
      <c r="H3145" s="22"/>
      <c r="I3145" s="22" t="s">
        <v>81</v>
      </c>
      <c r="J3145" s="22"/>
      <c r="K3145" s="22"/>
      <c r="L3145" s="22"/>
      <c r="M3145" s="23"/>
      <c r="N3145" s="23"/>
      <c r="O3145" s="24" t="s">
        <v>82</v>
      </c>
      <c r="P3145" s="23"/>
      <c r="Q3145" s="23"/>
      <c r="R3145" s="23"/>
      <c r="S3145" s="22"/>
      <c r="T3145" s="22" t="s">
        <v>83</v>
      </c>
      <c r="U3145" s="23"/>
      <c r="V3145" s="23"/>
      <c r="W3145" s="23"/>
      <c r="X3145" s="23"/>
      <c r="Y3145" s="24" t="s">
        <v>84</v>
      </c>
      <c r="Z3145" s="23"/>
      <c r="AA3145" s="23"/>
      <c r="AB3145" s="23"/>
      <c r="AC3145" s="24" t="s">
        <v>85</v>
      </c>
      <c r="AD3145" s="22"/>
      <c r="AE3145" s="22"/>
      <c r="AF3145" s="22"/>
      <c r="AG3145" s="22"/>
      <c r="AH3145" s="23"/>
      <c r="AI3145" s="24" t="s">
        <v>86</v>
      </c>
      <c r="AJ3145" s="23"/>
      <c r="AK3145" s="23"/>
      <c r="AL3145" s="22"/>
    </row>
    <row r="3146" spans="2:46" ht="18.649999999999999" customHeight="1" thickBot="1">
      <c r="B3146" s="11"/>
      <c r="D3146" s="217" t="s">
        <v>55</v>
      </c>
      <c r="E3146" s="218"/>
      <c r="F3146" s="219" t="s">
        <v>56</v>
      </c>
      <c r="G3146" s="220"/>
      <c r="H3146" s="204"/>
      <c r="I3146" s="217" t="s">
        <v>87</v>
      </c>
      <c r="J3146" s="218"/>
      <c r="K3146" s="219" t="s">
        <v>88</v>
      </c>
      <c r="L3146" s="220"/>
      <c r="M3146" s="23"/>
      <c r="N3146" s="213" t="s">
        <v>57</v>
      </c>
      <c r="O3146" s="214"/>
      <c r="P3146" s="215" t="s">
        <v>58</v>
      </c>
      <c r="Q3146" s="216"/>
      <c r="R3146" s="23"/>
      <c r="S3146" s="217" t="s">
        <v>59</v>
      </c>
      <c r="T3146" s="218"/>
      <c r="U3146" s="219" t="s">
        <v>60</v>
      </c>
      <c r="V3146" s="220"/>
      <c r="W3146" s="22"/>
      <c r="X3146" s="213" t="s">
        <v>61</v>
      </c>
      <c r="Y3146" s="214"/>
      <c r="Z3146" s="215" t="s">
        <v>62</v>
      </c>
      <c r="AA3146" s="216"/>
      <c r="AB3146" s="22"/>
      <c r="AC3146" s="217" t="s">
        <v>63</v>
      </c>
      <c r="AD3146" s="218"/>
      <c r="AE3146" s="219" t="s">
        <v>89</v>
      </c>
      <c r="AF3146" s="220"/>
      <c r="AG3146" s="22"/>
      <c r="AH3146" s="213" t="s">
        <v>64</v>
      </c>
      <c r="AI3146" s="214"/>
      <c r="AJ3146" s="215" t="s">
        <v>65</v>
      </c>
      <c r="AK3146" s="216"/>
      <c r="AL3146" s="22"/>
      <c r="AM3146" s="25" t="s">
        <v>2</v>
      </c>
      <c r="AO3146" s="132" t="s">
        <v>41</v>
      </c>
      <c r="AQ3146" s="32"/>
      <c r="AR3146" s="32"/>
      <c r="AS3146" s="32"/>
      <c r="AT3146" s="32"/>
    </row>
    <row r="3147" spans="2:46" ht="18.649999999999999" customHeight="1" thickTop="1" thickBot="1">
      <c r="B3147" s="36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9">
        <f t="shared" ref="L3147" si="14285">IF(0=(1-$J$9*$K$9*$B3147^2),10^14,$B3147*$K$9/(1-$J$9*$K$9*$B3147^2))</f>
        <v>-0.37941219456165337</v>
      </c>
      <c r="N3147" s="1">
        <f t="shared" ref="N3147" si="14286">D3147*I3147+F3147*I3150-E3147*J3147-G3147*J3150</f>
        <v>1</v>
      </c>
      <c r="O3147" s="9">
        <f t="shared" ref="O3147" si="14287">(D3147*J3147+E3147*I3147+F3147*J3150+G3147*I3150)</f>
        <v>0</v>
      </c>
      <c r="P3147" s="2">
        <f t="shared" ref="P3147" si="14288">D3147*K3147+F3147*K3150-E3147*L3147-G3147*L3150</f>
        <v>0</v>
      </c>
      <c r="Q3147" s="8">
        <f t="shared" ref="Q3147" si="14289">(D3147*L3147+E3147*K3147+F3147*L3150+G3147*K3150)</f>
        <v>-0.37941219456165337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14290">N3147*S3147+P3147*S3150-O3147*T3147-Q3147*T3150</f>
        <v>5.1293743548531339</v>
      </c>
      <c r="Y3147" s="9">
        <f t="shared" ref="Y3147" si="14291">(N3147*T3147+O3147*S3147+P3147*T3150+Q3147*S3150)</f>
        <v>0</v>
      </c>
      <c r="Z3147" s="2">
        <f t="shared" ref="Z3147" si="14292">N3147*U3147+P3147*U3150-O3147*V3147-Q3147*V3150</f>
        <v>0</v>
      </c>
      <c r="AA3147" s="8">
        <f t="shared" ref="AA3147" si="14293">(N3147*V3147+O3147*U3147+P3147*V3150+Q3147*U3150)</f>
        <v>-0.37941219456165337</v>
      </c>
      <c r="AB3147" s="22"/>
      <c r="AC3147" s="1">
        <v>1</v>
      </c>
      <c r="AD3147" s="9">
        <v>0</v>
      </c>
      <c r="AE3147" s="2">
        <v>0</v>
      </c>
      <c r="AF3147" s="9">
        <f t="shared" ref="AF3147" si="14294">$B3147*$AE$9</f>
        <v>7.2962099999999595</v>
      </c>
      <c r="AH3147" s="1">
        <f t="shared" ref="AH3147" si="14295">X3147*AC3147+Z3147*AC3150-Y3147*AD3147-AA3147*AD3150</f>
        <v>5.1293743548531339</v>
      </c>
      <c r="AI3147" s="9">
        <f t="shared" ref="AI3147" si="14296">(X3147*AD3147+Y3147*AC3147+Z3147*AD3150+AA3147*AC3150)</f>
        <v>0</v>
      </c>
      <c r="AJ3147" s="2">
        <f t="shared" ref="AJ3147" si="14297">X3147*AE3147+Z3147*AE3150-Y3147*AF3147-AA3147*AF3150</f>
        <v>0</v>
      </c>
      <c r="AK3147" s="8">
        <f t="shared" ref="AK3147" si="14298">(X3147*AF3147+Y3147*AE3147+Z3147*AF3150+AA3147*AE3150)</f>
        <v>37.045580267061126</v>
      </c>
      <c r="AM3147" s="26">
        <f t="shared" ref="AM3147" si="14299">20*LOG((2*$AH$9)/(($AH$9*AH3147+AJ3147+$AH$9*AH3150+AJ3150)^2+($AH$9*AI3147+AK3147+$AH$9*AI3150+AK3150)^2)^0.5)</f>
        <v>-42.686498337867327</v>
      </c>
      <c r="AO3147" s="133">
        <f t="shared" ref="AO3147" si="14300">((AI3147^2+AJ3147^2+AK3147^2+AL3147^2)/(AI3150^2+AJ3150^2+AK3150^2+AL3150^2))^0.5</f>
        <v>0.13725142272606541</v>
      </c>
      <c r="AP3147" s="13"/>
      <c r="AQ3147" s="32"/>
      <c r="AR3147" s="32"/>
      <c r="AS3147" s="32"/>
      <c r="AT3147" s="32"/>
    </row>
    <row r="3148" spans="2:46" ht="18.649999999999999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O3148" s="134"/>
      <c r="AP3148" s="33"/>
      <c r="AQ3148" s="32"/>
      <c r="AR3148" s="32"/>
      <c r="AS3148" s="32"/>
      <c r="AT3148" s="32"/>
    </row>
    <row r="3149" spans="2:46" ht="18.649999999999999" customHeight="1" thickBot="1">
      <c r="D3149" s="209" t="s">
        <v>66</v>
      </c>
      <c r="E3149" s="210"/>
      <c r="F3149" s="211" t="s">
        <v>67</v>
      </c>
      <c r="G3149" s="212"/>
      <c r="H3149" s="204"/>
      <c r="I3149" s="209" t="s">
        <v>68</v>
      </c>
      <c r="J3149" s="210"/>
      <c r="K3149" s="211" t="s">
        <v>69</v>
      </c>
      <c r="L3149" s="212"/>
      <c r="N3149" s="213" t="s">
        <v>70</v>
      </c>
      <c r="O3149" s="214"/>
      <c r="P3149" s="215" t="s">
        <v>71</v>
      </c>
      <c r="Q3149" s="216"/>
      <c r="S3149" s="209" t="s">
        <v>72</v>
      </c>
      <c r="T3149" s="210"/>
      <c r="U3149" s="211" t="s">
        <v>73</v>
      </c>
      <c r="V3149" s="212"/>
      <c r="W3149" s="22"/>
      <c r="X3149" s="213" t="s">
        <v>74</v>
      </c>
      <c r="Y3149" s="214"/>
      <c r="Z3149" s="215" t="s">
        <v>75</v>
      </c>
      <c r="AA3149" s="216"/>
      <c r="AB3149" s="22"/>
      <c r="AC3149" s="209" t="s">
        <v>76</v>
      </c>
      <c r="AD3149" s="210"/>
      <c r="AE3149" s="211" t="s">
        <v>77</v>
      </c>
      <c r="AF3149" s="212"/>
      <c r="AG3149" s="22"/>
      <c r="AH3149" s="213" t="s">
        <v>78</v>
      </c>
      <c r="AI3149" s="214"/>
      <c r="AJ3149" s="215" t="s">
        <v>79</v>
      </c>
      <c r="AK3149" s="216"/>
      <c r="AL3149" s="22"/>
      <c r="AM3149" s="44" t="s">
        <v>6</v>
      </c>
      <c r="AO3149" s="135" t="s">
        <v>42</v>
      </c>
      <c r="AP3149" s="33"/>
      <c r="AQ3149" s="32"/>
      <c r="AR3149" s="32"/>
      <c r="AS3149" s="32"/>
      <c r="AT3149" s="32"/>
    </row>
    <row r="3150" spans="2:46" ht="18.649999999999999" customHeight="1" thickTop="1" thickBot="1">
      <c r="D3150" s="1">
        <v>0</v>
      </c>
      <c r="E3150" s="8">
        <f t="shared" ref="E3150" si="14301">$E$9*$B3147</f>
        <v>5.1003899999999724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14302">D3150*I3147+F3150*I3150-E3150*J3147-G3150*J3150</f>
        <v>0</v>
      </c>
      <c r="O3150" s="9">
        <f t="shared" ref="O3150" si="14303">(D3150*J3147+E3150*I3147+F3150*J3150+G3150*I3150)</f>
        <v>5.1003899999999724</v>
      </c>
      <c r="P3150" s="2">
        <f t="shared" ref="P3150" si="14304">D3150*K3147+F3150*K3150-E3150*L3147-G3150*L3150</f>
        <v>2.9351501630203005</v>
      </c>
      <c r="Q3150" s="8">
        <f t="shared" ref="Q3150" si="14305">(D3150*L3147+E3150*K3147+F3150*L3150+G3150*K3150)</f>
        <v>0</v>
      </c>
      <c r="S3150" s="1">
        <v>0</v>
      </c>
      <c r="T3150" s="8">
        <f t="shared" ref="T3150" si="14306">$T$9*$B3147</f>
        <v>10.88360999999994</v>
      </c>
      <c r="U3150" s="2">
        <v>1</v>
      </c>
      <c r="V3150" s="8">
        <v>0</v>
      </c>
      <c r="X3150" s="1">
        <f t="shared" ref="X3150" si="14307">N3150*S3147+P3150*S3150-O3150*T3147-Q3150*T3150</f>
        <v>0</v>
      </c>
      <c r="Y3150" s="9">
        <f t="shared" ref="Y3150" si="14308">(N3150*T3147+O3150*S3147+P3150*T3150+Q3150*S3150)</f>
        <v>37.045419665749172</v>
      </c>
      <c r="Z3150" s="2">
        <f t="shared" ref="Z3150" si="14309">N3150*U3147+P3150*U3150-O3150*V3147-Q3150*V3150</f>
        <v>2.9351501630203005</v>
      </c>
      <c r="AA3150" s="8">
        <f t="shared" ref="AA3150" si="14310">(N3150*V3147+O3150*U3147+P3150*V3150+Q3150*U3150)</f>
        <v>0</v>
      </c>
      <c r="AB3150" s="22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14311">X3150*AC3147+Z3150*AC3150-Y3150*AD3147-AA3150*AD3150</f>
        <v>0</v>
      </c>
      <c r="AI3150" s="9">
        <f t="shared" ref="AI3150" si="14312">(X3150*AD3147+Y3150*AC3147+Z3150*AD3150+AA3150*AC3150)</f>
        <v>37.045419665749172</v>
      </c>
      <c r="AJ3150" s="2">
        <f t="shared" ref="AJ3150" si="14313">X3150*AE3147+Z3150*AE3150-Y3150*AF3147-AA3150*AF3150</f>
        <v>-267.35601125641398</v>
      </c>
      <c r="AK3150" s="8">
        <f t="shared" ref="AK3150" si="14314">(X3150*AF3147+Y3150*AE3147+Z3150*AF3150+AA3150*AE3150)</f>
        <v>0</v>
      </c>
      <c r="AM3150" s="45">
        <f t="shared" ref="AM3150" si="14315">(180/PI())*ATAN(-1*(($AH$9*AJ3147+AL3147+$AH$9*AJ3150+AL3150)/($AH$9*AI3147+AK3147+$AH$9*AI3150+AK3150)))</f>
        <v>74.510623975821431</v>
      </c>
      <c r="AO3150" s="206">
        <f t="shared" ref="AO3150" si="14316">20*LOG(((($AH$9*AH3147+AJ3147-$AH$9*AH3150-AJ3150)^2+($AH$9*AI3147+AK3147-$AH$9*AI3150-AK3150)^2)/(($AH$9*AH3147+AJ3147+$AH$9*AH3150+AJ3150)^2+($AH$9*AI3147+AK3147+$AH$9*AI3150+AK3150)^2))^0.5)</f>
        <v>-2.3396245810025675E-4</v>
      </c>
      <c r="AP3150" s="33"/>
      <c r="AQ3150" s="32"/>
      <c r="AR3150" s="32"/>
      <c r="AS3150" s="32"/>
      <c r="AT3150" s="32"/>
    </row>
    <row r="3151" spans="2:46" ht="18.649999999999999" customHeight="1">
      <c r="AO3151" s="33"/>
      <c r="AP3151" s="33"/>
    </row>
    <row r="3152" spans="2:46" ht="18.649999999999999" customHeight="1" thickBot="1">
      <c r="D3152" s="22" t="s">
        <v>80</v>
      </c>
      <c r="E3152" s="22"/>
      <c r="F3152" s="22"/>
      <c r="G3152" s="22"/>
      <c r="H3152" s="22"/>
      <c r="I3152" s="22" t="s">
        <v>81</v>
      </c>
      <c r="J3152" s="22"/>
      <c r="K3152" s="22"/>
      <c r="L3152" s="22"/>
      <c r="M3152" s="23"/>
      <c r="N3152" s="23"/>
      <c r="O3152" s="24" t="s">
        <v>82</v>
      </c>
      <c r="P3152" s="23"/>
      <c r="Q3152" s="23"/>
      <c r="R3152" s="23"/>
      <c r="S3152" s="22"/>
      <c r="T3152" s="22" t="s">
        <v>83</v>
      </c>
      <c r="U3152" s="23"/>
      <c r="V3152" s="23"/>
      <c r="W3152" s="23"/>
      <c r="X3152" s="23"/>
      <c r="Y3152" s="24" t="s">
        <v>84</v>
      </c>
      <c r="Z3152" s="23"/>
      <c r="AA3152" s="23"/>
      <c r="AB3152" s="23"/>
      <c r="AC3152" s="24" t="s">
        <v>85</v>
      </c>
      <c r="AD3152" s="22"/>
      <c r="AE3152" s="22"/>
      <c r="AF3152" s="22"/>
      <c r="AG3152" s="22"/>
      <c r="AH3152" s="23"/>
      <c r="AI3152" s="24" t="s">
        <v>86</v>
      </c>
      <c r="AJ3152" s="23"/>
      <c r="AK3152" s="23"/>
      <c r="AL3152" s="22"/>
    </row>
    <row r="3153" spans="1:46" ht="18.649999999999999" customHeight="1" thickBot="1">
      <c r="B3153" s="11"/>
      <c r="D3153" s="217" t="s">
        <v>55</v>
      </c>
      <c r="E3153" s="218"/>
      <c r="F3153" s="219" t="s">
        <v>56</v>
      </c>
      <c r="G3153" s="220"/>
      <c r="H3153" s="204"/>
      <c r="I3153" s="217" t="s">
        <v>87</v>
      </c>
      <c r="J3153" s="218"/>
      <c r="K3153" s="219" t="s">
        <v>88</v>
      </c>
      <c r="L3153" s="220"/>
      <c r="M3153" s="23"/>
      <c r="N3153" s="213" t="s">
        <v>57</v>
      </c>
      <c r="O3153" s="214"/>
      <c r="P3153" s="215" t="s">
        <v>58</v>
      </c>
      <c r="Q3153" s="216"/>
      <c r="R3153" s="23"/>
      <c r="S3153" s="217" t="s">
        <v>59</v>
      </c>
      <c r="T3153" s="218"/>
      <c r="U3153" s="219" t="s">
        <v>60</v>
      </c>
      <c r="V3153" s="220"/>
      <c r="W3153" s="22"/>
      <c r="X3153" s="213" t="s">
        <v>61</v>
      </c>
      <c r="Y3153" s="214"/>
      <c r="Z3153" s="215" t="s">
        <v>62</v>
      </c>
      <c r="AA3153" s="216"/>
      <c r="AB3153" s="22"/>
      <c r="AC3153" s="217" t="s">
        <v>63</v>
      </c>
      <c r="AD3153" s="218"/>
      <c r="AE3153" s="219" t="s">
        <v>89</v>
      </c>
      <c r="AF3153" s="220"/>
      <c r="AG3153" s="22"/>
      <c r="AH3153" s="213" t="s">
        <v>64</v>
      </c>
      <c r="AI3153" s="214"/>
      <c r="AJ3153" s="215" t="s">
        <v>65</v>
      </c>
      <c r="AK3153" s="216"/>
      <c r="AL3153" s="22"/>
      <c r="AM3153" s="25" t="s">
        <v>2</v>
      </c>
      <c r="AO3153" s="132" t="s">
        <v>41</v>
      </c>
      <c r="AQ3153" s="32"/>
      <c r="AR3153" s="32"/>
      <c r="AS3153" s="32"/>
      <c r="AT3153" s="32"/>
    </row>
    <row r="3154" spans="1:46" ht="18.649999999999999" customHeight="1" thickTop="1" thickBot="1">
      <c r="B3154" s="36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9">
        <f t="shared" ref="L3154" si="14317">IF(0=(1-$J$9*$K$9*$B3154^2),10^14,$B3154*$K$9/(1-$J$9*$K$9*$B3154^2))</f>
        <v>-0.37849770462310195</v>
      </c>
      <c r="N3154" s="1">
        <f t="shared" ref="N3154" si="14318">D3154*I3154+F3154*I3157-E3154*J3154-G3154*J3157</f>
        <v>1</v>
      </c>
      <c r="O3154" s="9">
        <f t="shared" ref="O3154" si="14319">(D3154*J3154+E3154*I3154+F3154*J3157+G3154*I3157)</f>
        <v>0</v>
      </c>
      <c r="P3154" s="2">
        <f t="shared" ref="P3154" si="14320">D3154*K3154+F3154*K3157-E3154*L3154-G3154*L3157</f>
        <v>0</v>
      </c>
      <c r="Q3154" s="8">
        <f t="shared" ref="Q3154" si="14321">(D3154*L3154+E3154*K3154+F3154*L3157+G3154*K3157)</f>
        <v>-0.37849770462310195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14322">N3154*S3154+P3154*S3157-O3154*T3154-Q3154*T3157</f>
        <v>5.1285756727974885</v>
      </c>
      <c r="Y3154" s="9">
        <f t="shared" ref="Y3154" si="14323">(N3154*T3154+O3154*S3154+P3154*T3157+Q3154*S3157)</f>
        <v>0</v>
      </c>
      <c r="Z3154" s="2">
        <f t="shared" ref="Z3154" si="14324">N3154*U3154+P3154*U3157-O3154*V3154-Q3154*V3157</f>
        <v>0</v>
      </c>
      <c r="AA3154" s="8">
        <f t="shared" ref="AA3154" si="14325">(N3154*V3154+O3154*U3154+P3154*V3157+Q3154*U3157)</f>
        <v>-0.37849770462310195</v>
      </c>
      <c r="AB3154" s="22"/>
      <c r="AC3154" s="1">
        <v>1</v>
      </c>
      <c r="AD3154" s="9">
        <v>0</v>
      </c>
      <c r="AE3154" s="2">
        <v>0</v>
      </c>
      <c r="AF3154" s="9">
        <f t="shared" ref="AF3154" si="14326">$B3154*$AE$9</f>
        <v>7.3124237999999595</v>
      </c>
      <c r="AH3154" s="1">
        <f t="shared" ref="AH3154" si="14327">X3154*AC3154+Z3154*AC3157-Y3154*AD3154-AA3154*AD3157</f>
        <v>5.1285756727974885</v>
      </c>
      <c r="AI3154" s="9">
        <f t="shared" ref="AI3154" si="14328">(X3154*AD3154+Y3154*AC3154+Z3154*AD3157+AA3154*AC3157)</f>
        <v>0</v>
      </c>
      <c r="AJ3154" s="2">
        <f t="shared" ref="AJ3154" si="14329">X3154*AE3154+Z3154*AE3157-Y3154*AF3154-AA3154*AF3157</f>
        <v>0</v>
      </c>
      <c r="AK3154" s="8">
        <f t="shared" ref="AK3154" si="14330">(X3154*AF3154+Y3154*AE3154+Z3154*AF3157+AA3154*AE3157)</f>
        <v>37.123821105242058</v>
      </c>
      <c r="AM3154" s="26">
        <f t="shared" ref="AM3154" si="14331">20*LOG((2*$AH$9)/(($AH$9*AH3154+AJ3154+$AH$9*AH3157+AJ3157)^2+($AH$9*AI3154+AK3154+$AH$9*AI3157+AK3157)^2)^0.5)</f>
        <v>-42.723786643259423</v>
      </c>
      <c r="AO3154" s="133">
        <f t="shared" ref="AO3154" si="14332">((AI3154^2+AJ3154^2+AK3154^2+AL3154^2)/(AI3157^2+AJ3157^2+AK3157^2+AL3157^2))^0.5</f>
        <v>0.13694624925051552</v>
      </c>
      <c r="AP3154" s="13"/>
      <c r="AQ3154" s="32"/>
      <c r="AR3154" s="32"/>
      <c r="AS3154" s="32"/>
      <c r="AT3154" s="32"/>
    </row>
    <row r="3155" spans="1:46" ht="18.649999999999999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O3155" s="134"/>
      <c r="AP3155" s="33"/>
      <c r="AQ3155" s="32"/>
      <c r="AR3155" s="32"/>
      <c r="AS3155" s="32"/>
      <c r="AT3155" s="32"/>
    </row>
    <row r="3156" spans="1:46" ht="18.649999999999999" customHeight="1" thickBot="1">
      <c r="D3156" s="209" t="s">
        <v>66</v>
      </c>
      <c r="E3156" s="210"/>
      <c r="F3156" s="211" t="s">
        <v>67</v>
      </c>
      <c r="G3156" s="212"/>
      <c r="H3156" s="204"/>
      <c r="I3156" s="209" t="s">
        <v>68</v>
      </c>
      <c r="J3156" s="210"/>
      <c r="K3156" s="211" t="s">
        <v>69</v>
      </c>
      <c r="L3156" s="212"/>
      <c r="N3156" s="213" t="s">
        <v>70</v>
      </c>
      <c r="O3156" s="214"/>
      <c r="P3156" s="215" t="s">
        <v>71</v>
      </c>
      <c r="Q3156" s="216"/>
      <c r="S3156" s="209" t="s">
        <v>72</v>
      </c>
      <c r="T3156" s="210"/>
      <c r="U3156" s="211" t="s">
        <v>73</v>
      </c>
      <c r="V3156" s="212"/>
      <c r="W3156" s="22"/>
      <c r="X3156" s="213" t="s">
        <v>74</v>
      </c>
      <c r="Y3156" s="214"/>
      <c r="Z3156" s="215" t="s">
        <v>75</v>
      </c>
      <c r="AA3156" s="216"/>
      <c r="AB3156" s="22"/>
      <c r="AC3156" s="209" t="s">
        <v>76</v>
      </c>
      <c r="AD3156" s="210"/>
      <c r="AE3156" s="211" t="s">
        <v>77</v>
      </c>
      <c r="AF3156" s="212"/>
      <c r="AG3156" s="22"/>
      <c r="AH3156" s="213" t="s">
        <v>78</v>
      </c>
      <c r="AI3156" s="214"/>
      <c r="AJ3156" s="215" t="s">
        <v>79</v>
      </c>
      <c r="AK3156" s="216"/>
      <c r="AL3156" s="22"/>
      <c r="AM3156" s="44" t="s">
        <v>6</v>
      </c>
      <c r="AO3156" s="135" t="s">
        <v>42</v>
      </c>
      <c r="AP3156" s="33"/>
      <c r="AQ3156" s="32"/>
      <c r="AR3156" s="32"/>
      <c r="AS3156" s="32"/>
      <c r="AT3156" s="32"/>
    </row>
    <row r="3157" spans="1:46" ht="18.649999999999999" customHeight="1" thickTop="1" thickBot="1">
      <c r="D3157" s="1">
        <v>0</v>
      </c>
      <c r="E3157" s="8">
        <f t="shared" ref="E3157" si="14333">$E$9*$B3154</f>
        <v>5.1117241999999719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14334">D3157*I3154+F3157*I3157-E3157*J3154-G3157*J3157</f>
        <v>0</v>
      </c>
      <c r="O3157" s="9">
        <f t="shared" ref="O3157" si="14335">(D3157*J3154+E3157*I3154+F3157*J3157+G3157*I3157)</f>
        <v>5.1117241999999719</v>
      </c>
      <c r="P3157" s="2">
        <f t="shared" ref="P3157" si="14336">D3157*K3154+F3157*K3157-E3157*L3154-G3157*L3157</f>
        <v>2.9347758763663512</v>
      </c>
      <c r="Q3157" s="8">
        <f t="shared" ref="Q3157" si="14337">(D3157*L3154+E3157*K3154+F3157*L3157+G3157*K3157)</f>
        <v>0</v>
      </c>
      <c r="S3157" s="1">
        <v>0</v>
      </c>
      <c r="T3157" s="8">
        <f t="shared" ref="T3157" si="14338">$T$9*$B3154</f>
        <v>10.907795799999938</v>
      </c>
      <c r="U3157" s="2">
        <v>1</v>
      </c>
      <c r="V3157" s="8">
        <v>0</v>
      </c>
      <c r="X3157" s="1">
        <f t="shared" ref="X3157" si="14339">N3157*S3154+P3157*S3157-O3157*T3154-Q3157*T3157</f>
        <v>0</v>
      </c>
      <c r="Y3157" s="9">
        <f t="shared" ref="Y3157" si="14340">(N3157*T3154+O3157*S3154+P3157*T3157+Q3157*S3157)</f>
        <v>37.123660178169992</v>
      </c>
      <c r="Z3157" s="2">
        <f t="shared" ref="Z3157" si="14341">N3157*U3154+P3157*U3157-O3157*V3154-Q3157*V3157</f>
        <v>2.9347758763663512</v>
      </c>
      <c r="AA3157" s="8">
        <f t="shared" ref="AA3157" si="14342">(N3157*V3154+O3157*U3154+P3157*V3157+Q3157*U3157)</f>
        <v>0</v>
      </c>
      <c r="AB3157" s="22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14343">X3157*AC3154+Z3157*AC3157-Y3157*AD3154-AA3157*AD3157</f>
        <v>0</v>
      </c>
      <c r="AI3157" s="9">
        <f t="shared" ref="AI3157" si="14344">(X3157*AD3154+Y3157*AC3154+Z3157*AD3157+AA3157*AC3157)</f>
        <v>37.123660178169992</v>
      </c>
      <c r="AJ3157" s="2">
        <f t="shared" ref="AJ3157" si="14345">X3157*AE3154+Z3157*AE3157-Y3157*AF3154-AA3157*AF3157</f>
        <v>-268.52916035359465</v>
      </c>
      <c r="AK3157" s="8">
        <f t="shared" ref="AK3157" si="14346">(X3157*AF3154+Y3157*AE3154+Z3157*AF3157+AA3157*AE3157)</f>
        <v>0</v>
      </c>
      <c r="AM3157" s="45">
        <f t="shared" ref="AM3157" si="14347">(180/PI())*ATAN(-1*(($AH$9*AJ3154+AL3154+$AH$9*AJ3157+AL3157)/($AH$9*AI3154+AK3154+$AH$9*AI3157+AK3157)))</f>
        <v>74.544043114560338</v>
      </c>
      <c r="AO3157" s="206">
        <f t="shared" ref="AO3157" si="14348">20*LOG(((($AH$9*AH3154+AJ3154-$AH$9*AH3157-AJ3157)^2+($AH$9*AI3154+AK3154-$AH$9*AI3157-AK3157)^2)/(($AH$9*AH3154+AJ3154+$AH$9*AH3157+AJ3157)^2+($AH$9*AI3154+AK3154+$AH$9*AI3157+AK3157)^2))^0.5)</f>
        <v>-2.3196221386546014E-4</v>
      </c>
      <c r="AP3157" s="33"/>
      <c r="AQ3157" s="32"/>
      <c r="AR3157" s="32"/>
      <c r="AS3157" s="32"/>
      <c r="AT3157" s="32"/>
    </row>
    <row r="3158" spans="1:46" ht="18.649999999999999" customHeight="1">
      <c r="AO3158" s="33"/>
      <c r="AP3158" s="33"/>
    </row>
    <row r="3159" spans="1:46" ht="18.649999999999999" customHeight="1" thickBot="1">
      <c r="D3159" s="22" t="s">
        <v>80</v>
      </c>
      <c r="E3159" s="22"/>
      <c r="F3159" s="22"/>
      <c r="G3159" s="22"/>
      <c r="H3159" s="22"/>
      <c r="I3159" s="22" t="s">
        <v>81</v>
      </c>
      <c r="J3159" s="22"/>
      <c r="K3159" s="22"/>
      <c r="L3159" s="22"/>
      <c r="M3159" s="23"/>
      <c r="N3159" s="23"/>
      <c r="O3159" s="24" t="s">
        <v>82</v>
      </c>
      <c r="P3159" s="23"/>
      <c r="Q3159" s="23"/>
      <c r="R3159" s="23"/>
      <c r="S3159" s="22"/>
      <c r="T3159" s="22" t="s">
        <v>83</v>
      </c>
      <c r="U3159" s="23"/>
      <c r="V3159" s="23"/>
      <c r="W3159" s="23"/>
      <c r="X3159" s="23"/>
      <c r="Y3159" s="24" t="s">
        <v>84</v>
      </c>
      <c r="Z3159" s="23"/>
      <c r="AA3159" s="23"/>
      <c r="AB3159" s="23"/>
      <c r="AC3159" s="24" t="s">
        <v>85</v>
      </c>
      <c r="AD3159" s="22"/>
      <c r="AE3159" s="22"/>
      <c r="AF3159" s="22"/>
      <c r="AG3159" s="22"/>
      <c r="AH3159" s="23"/>
      <c r="AI3159" s="24" t="s">
        <v>86</v>
      </c>
      <c r="AJ3159" s="23"/>
      <c r="AK3159" s="23"/>
      <c r="AL3159" s="22"/>
    </row>
    <row r="3160" spans="1:46" ht="18.649999999999999" customHeight="1" thickBot="1">
      <c r="B3160" s="11"/>
      <c r="D3160" s="217" t="s">
        <v>55</v>
      </c>
      <c r="E3160" s="218"/>
      <c r="F3160" s="219" t="s">
        <v>56</v>
      </c>
      <c r="G3160" s="220"/>
      <c r="H3160" s="204"/>
      <c r="I3160" s="217" t="s">
        <v>87</v>
      </c>
      <c r="J3160" s="218"/>
      <c r="K3160" s="219" t="s">
        <v>88</v>
      </c>
      <c r="L3160" s="220"/>
      <c r="M3160" s="23"/>
      <c r="N3160" s="213" t="s">
        <v>57</v>
      </c>
      <c r="O3160" s="214"/>
      <c r="P3160" s="215" t="s">
        <v>58</v>
      </c>
      <c r="Q3160" s="216"/>
      <c r="R3160" s="23"/>
      <c r="S3160" s="217" t="s">
        <v>59</v>
      </c>
      <c r="T3160" s="218"/>
      <c r="U3160" s="219" t="s">
        <v>60</v>
      </c>
      <c r="V3160" s="220"/>
      <c r="W3160" s="22"/>
      <c r="X3160" s="213" t="s">
        <v>61</v>
      </c>
      <c r="Y3160" s="214"/>
      <c r="Z3160" s="215" t="s">
        <v>62</v>
      </c>
      <c r="AA3160" s="216"/>
      <c r="AB3160" s="22"/>
      <c r="AC3160" s="217" t="s">
        <v>63</v>
      </c>
      <c r="AD3160" s="218"/>
      <c r="AE3160" s="219" t="s">
        <v>89</v>
      </c>
      <c r="AF3160" s="220"/>
      <c r="AG3160" s="22"/>
      <c r="AH3160" s="213" t="s">
        <v>64</v>
      </c>
      <c r="AI3160" s="214"/>
      <c r="AJ3160" s="215" t="s">
        <v>65</v>
      </c>
      <c r="AK3160" s="216"/>
      <c r="AL3160" s="22"/>
      <c r="AM3160" s="25" t="s">
        <v>2</v>
      </c>
      <c r="AO3160" s="132" t="s">
        <v>41</v>
      </c>
      <c r="AQ3160" s="32"/>
      <c r="AR3160" s="32"/>
      <c r="AS3160" s="32"/>
      <c r="AT3160" s="32"/>
    </row>
    <row r="3161" spans="1:46" ht="18.649999999999999" customHeight="1" thickTop="1" thickBot="1">
      <c r="B3161" s="36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9">
        <f t="shared" ref="L3161" si="14349">IF(0=(1-$J$9*$K$9*$B3161^2),10^14,$B3161*$K$9/(1-$J$9*$K$9*$B3161^2))</f>
        <v>-0.37758777344560046</v>
      </c>
      <c r="N3161" s="1">
        <f t="shared" ref="N3161" si="14350">D3161*I3161+F3161*I3164-E3161*J3161-G3161*J3164</f>
        <v>1</v>
      </c>
      <c r="O3161" s="9">
        <f t="shared" ref="O3161" si="14351">(D3161*J3161+E3161*I3161+F3161*J3164+G3161*I3164)</f>
        <v>0</v>
      </c>
      <c r="P3161" s="2">
        <f t="shared" ref="P3161" si="14352">D3161*K3161+F3161*K3164-E3161*L3161-G3161*L3164</f>
        <v>0</v>
      </c>
      <c r="Q3161" s="8">
        <f t="shared" ref="Q3161" si="14353">(D3161*L3161+E3161*K3161+F3161*L3164+G3161*K3164)</f>
        <v>-0.37758777344560046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14354">N3161*S3161+P3161*S3164-O3161*T3161-Q3161*T3164</f>
        <v>5.1277825916922497</v>
      </c>
      <c r="Y3161" s="9">
        <f t="shared" ref="Y3161" si="14355">(N3161*T3161+O3161*S3161+P3161*T3164+Q3161*S3164)</f>
        <v>0</v>
      </c>
      <c r="Z3161" s="2">
        <f t="shared" ref="Z3161" si="14356">N3161*U3161+P3161*U3164-O3161*V3161-Q3161*V3164</f>
        <v>0</v>
      </c>
      <c r="AA3161" s="8">
        <f t="shared" ref="AA3161" si="14357">(N3161*V3161+O3161*U3161+P3161*V3164+Q3161*U3164)</f>
        <v>-0.37758777344560046</v>
      </c>
      <c r="AB3161" s="22"/>
      <c r="AC3161" s="1">
        <v>1</v>
      </c>
      <c r="AD3161" s="9">
        <v>0</v>
      </c>
      <c r="AE3161" s="2">
        <v>0</v>
      </c>
      <c r="AF3161" s="9">
        <f t="shared" ref="AF3161" si="14358">$B3161*$AE$9</f>
        <v>7.3286375999999596</v>
      </c>
      <c r="AH3161" s="1">
        <f t="shared" ref="AH3161" si="14359">X3161*AC3161+Z3161*AC3164-Y3161*AD3161-AA3161*AD3164</f>
        <v>5.1277825916922497</v>
      </c>
      <c r="AI3161" s="9">
        <f t="shared" ref="AI3161" si="14360">(X3161*AD3161+Y3161*AC3161+Z3161*AD3164+AA3161*AC3164)</f>
        <v>0</v>
      </c>
      <c r="AJ3161" s="2">
        <f t="shared" ref="AJ3161" si="14361">X3161*AE3161+Z3161*AE3164-Y3161*AF3161-AA3161*AF3164</f>
        <v>0</v>
      </c>
      <c r="AK3161" s="8">
        <f t="shared" ref="AK3161" si="14362">(X3161*AF3161+Y3161*AE3161+Z3161*AF3164+AA3161*AE3164)</f>
        <v>37.202072532655464</v>
      </c>
      <c r="AM3161" s="26">
        <f t="shared" ref="AM3161" si="14363">20*LOG((2*$AH$9)/(($AH$9*AH3161+AJ3161+$AH$9*AH3164+AJ3164)^2+($AH$9*AI3161+AK3161+$AH$9*AI3164+AK3164)^2)^0.5)</f>
        <v>-42.760998290958469</v>
      </c>
      <c r="AO3161" s="133">
        <f t="shared" ref="AO3161" si="14364">((AI3161^2+AJ3161^2+AK3161^2+AL3161^2)/(AI3164^2+AJ3164^2+AK3164^2+AL3164^2))^0.5</f>
        <v>0.1366424316305021</v>
      </c>
      <c r="AP3161" s="13"/>
      <c r="AQ3161" s="32"/>
      <c r="AR3161" s="32"/>
      <c r="AS3161" s="32"/>
      <c r="AT3161" s="32"/>
    </row>
    <row r="3162" spans="1:46" ht="18.649999999999999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O3162" s="134"/>
      <c r="AP3162" s="33"/>
      <c r="AQ3162" s="32"/>
      <c r="AR3162" s="32"/>
      <c r="AS3162" s="32"/>
      <c r="AT3162" s="32"/>
    </row>
    <row r="3163" spans="1:46" ht="18.649999999999999" customHeight="1" thickBot="1">
      <c r="D3163" s="209" t="s">
        <v>66</v>
      </c>
      <c r="E3163" s="210"/>
      <c r="F3163" s="211" t="s">
        <v>67</v>
      </c>
      <c r="G3163" s="212"/>
      <c r="H3163" s="204"/>
      <c r="I3163" s="209" t="s">
        <v>68</v>
      </c>
      <c r="J3163" s="210"/>
      <c r="K3163" s="211" t="s">
        <v>69</v>
      </c>
      <c r="L3163" s="212"/>
      <c r="N3163" s="213" t="s">
        <v>70</v>
      </c>
      <c r="O3163" s="214"/>
      <c r="P3163" s="215" t="s">
        <v>71</v>
      </c>
      <c r="Q3163" s="216"/>
      <c r="S3163" s="209" t="s">
        <v>72</v>
      </c>
      <c r="T3163" s="210"/>
      <c r="U3163" s="211" t="s">
        <v>73</v>
      </c>
      <c r="V3163" s="212"/>
      <c r="W3163" s="22"/>
      <c r="X3163" s="213" t="s">
        <v>74</v>
      </c>
      <c r="Y3163" s="214"/>
      <c r="Z3163" s="215" t="s">
        <v>75</v>
      </c>
      <c r="AA3163" s="216"/>
      <c r="AB3163" s="22"/>
      <c r="AC3163" s="209" t="s">
        <v>76</v>
      </c>
      <c r="AD3163" s="210"/>
      <c r="AE3163" s="211" t="s">
        <v>77</v>
      </c>
      <c r="AF3163" s="212"/>
      <c r="AG3163" s="22"/>
      <c r="AH3163" s="213" t="s">
        <v>78</v>
      </c>
      <c r="AI3163" s="214"/>
      <c r="AJ3163" s="215" t="s">
        <v>79</v>
      </c>
      <c r="AK3163" s="216"/>
      <c r="AL3163" s="22"/>
      <c r="AM3163" s="44" t="s">
        <v>6</v>
      </c>
      <c r="AO3163" s="135" t="s">
        <v>42</v>
      </c>
      <c r="AP3163" s="33"/>
      <c r="AQ3163" s="32"/>
      <c r="AR3163" s="32"/>
      <c r="AS3163" s="32"/>
      <c r="AT3163" s="32"/>
    </row>
    <row r="3164" spans="1:46" ht="18.649999999999999" customHeight="1" thickTop="1" thickBot="1">
      <c r="D3164" s="1">
        <v>0</v>
      </c>
      <c r="E3164" s="8">
        <f t="shared" ref="E3164" si="14365">$E$9*$B3161</f>
        <v>5.1230583999999721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14366">D3164*I3161+F3164*I3164-E3164*J3161-G3164*J3164</f>
        <v>0</v>
      </c>
      <c r="O3164" s="9">
        <f t="shared" ref="O3164" si="14367">(D3164*J3161+E3164*I3161+F3164*J3164+G3164*I3164)</f>
        <v>5.1230583999999721</v>
      </c>
      <c r="P3164" s="2">
        <f t="shared" ref="P3164" si="14368">D3164*K3161+F3164*K3164-E3164*L3161-G3164*L3164</f>
        <v>2.9344042144877696</v>
      </c>
      <c r="Q3164" s="8">
        <f t="shared" ref="Q3164" si="14369">(D3164*L3161+E3164*K3161+F3164*L3164+G3164*K3164)</f>
        <v>0</v>
      </c>
      <c r="S3164" s="1">
        <v>0</v>
      </c>
      <c r="T3164" s="8">
        <f t="shared" ref="T3164" si="14370">$T$9*$B3161</f>
        <v>10.931981599999938</v>
      </c>
      <c r="U3164" s="2">
        <v>1</v>
      </c>
      <c r="V3164" s="8">
        <v>0</v>
      </c>
      <c r="X3164" s="1">
        <f t="shared" ref="X3164" si="14371">N3164*S3161+P3164*S3164-O3164*T3161-Q3164*T3164</f>
        <v>0</v>
      </c>
      <c r="Y3164" s="9">
        <f t="shared" ref="Y3164" si="14372">(N3164*T3161+O3164*S3161+P3164*T3164+Q3164*S3164)</f>
        <v>37.201911279742539</v>
      </c>
      <c r="Z3164" s="2">
        <f t="shared" ref="Z3164" si="14373">N3164*U3161+P3164*U3164-O3164*V3161-Q3164*V3164</f>
        <v>2.9344042144877696</v>
      </c>
      <c r="AA3164" s="8">
        <f t="shared" ref="AA3164" si="14374">(N3164*V3161+O3164*U3161+P3164*V3164+Q3164*U3164)</f>
        <v>0</v>
      </c>
      <c r="AB3164" s="22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14375">X3164*AC3161+Z3164*AC3164-Y3164*AD3161-AA3164*AD3164</f>
        <v>0</v>
      </c>
      <c r="AI3164" s="9">
        <f t="shared" ref="AI3164" si="14376">(X3164*AD3161+Y3164*AC3161+Z3164*AD3164+AA3164*AC3164)</f>
        <v>37.201911279742539</v>
      </c>
      <c r="AJ3164" s="2">
        <f t="shared" ref="AJ3164" si="14377">X3164*AE3161+Z3164*AE3164-Y3164*AF3161-AA3164*AF3164</f>
        <v>-269.70492158209601</v>
      </c>
      <c r="AK3164" s="8">
        <f t="shared" ref="AK3164" si="14378">(X3164*AF3161+Y3164*AE3161+Z3164*AF3164+AA3164*AE3164)</f>
        <v>0</v>
      </c>
      <c r="AM3164" s="45">
        <f t="shared" ref="AM3164" si="14379">(180/PI())*ATAN(-1*(($AH$9*AJ3161+AL3161+$AH$9*AJ3164+AL3164)/($AH$9*AI3161+AK3161+$AH$9*AI3164+AK3164)))</f>
        <v>74.577320242968938</v>
      </c>
      <c r="AO3164" s="206">
        <f t="shared" ref="AO3164" si="14380">20*LOG(((($AH$9*AH3161+AJ3161-$AH$9*AH3164-AJ3164)^2+($AH$9*AI3161+AK3161-$AH$9*AI3164-AK3164)^2)/(($AH$9*AH3161+AJ3161+$AH$9*AH3164+AJ3164)^2+($AH$9*AI3161+AK3161+$AH$9*AI3164+AK3164)^2))^0.5)</f>
        <v>-2.2998313053812489E-4</v>
      </c>
      <c r="AP3164" s="33"/>
      <c r="AQ3164" s="32"/>
      <c r="AR3164" s="32"/>
      <c r="AS3164" s="32"/>
      <c r="AT3164" s="32"/>
    </row>
    <row r="3165" spans="1:46" ht="18.649999999999999" customHeight="1">
      <c r="AO3165" s="33"/>
      <c r="AP3165" s="33"/>
    </row>
    <row r="3166" spans="1:46" ht="18.649999999999999" customHeight="1" thickBot="1">
      <c r="A3166">
        <v>0</v>
      </c>
      <c r="D3166" s="22" t="s">
        <v>80</v>
      </c>
      <c r="E3166" s="22"/>
      <c r="F3166" s="22"/>
      <c r="G3166" s="22"/>
      <c r="H3166" s="22"/>
      <c r="I3166" s="22" t="s">
        <v>81</v>
      </c>
      <c r="J3166" s="22"/>
      <c r="K3166" s="22"/>
      <c r="L3166" s="22"/>
      <c r="M3166" s="23"/>
      <c r="N3166" s="23"/>
      <c r="O3166" s="24" t="s">
        <v>82</v>
      </c>
      <c r="P3166" s="23"/>
      <c r="Q3166" s="23"/>
      <c r="R3166" s="23"/>
      <c r="S3166" s="22"/>
      <c r="T3166" s="22" t="s">
        <v>83</v>
      </c>
      <c r="U3166" s="23"/>
      <c r="V3166" s="23"/>
      <c r="W3166" s="23"/>
      <c r="X3166" s="23"/>
      <c r="Y3166" s="24" t="s">
        <v>84</v>
      </c>
      <c r="Z3166" s="23"/>
      <c r="AA3166" s="23"/>
      <c r="AB3166" s="23"/>
      <c r="AC3166" s="24" t="s">
        <v>85</v>
      </c>
      <c r="AD3166" s="22"/>
      <c r="AE3166" s="22"/>
      <c r="AF3166" s="22"/>
      <c r="AG3166" s="22"/>
      <c r="AH3166" s="23"/>
      <c r="AI3166" s="24" t="s">
        <v>86</v>
      </c>
      <c r="AJ3166" s="23"/>
      <c r="AK3166" s="23"/>
      <c r="AL3166" s="22"/>
    </row>
    <row r="3167" spans="1:46" ht="18.649999999999999" customHeight="1" thickBot="1">
      <c r="B3167" s="11"/>
      <c r="D3167" s="217" t="s">
        <v>55</v>
      </c>
      <c r="E3167" s="218"/>
      <c r="F3167" s="219" t="s">
        <v>56</v>
      </c>
      <c r="G3167" s="220"/>
      <c r="H3167" s="204"/>
      <c r="I3167" s="217" t="s">
        <v>87</v>
      </c>
      <c r="J3167" s="218"/>
      <c r="K3167" s="219" t="s">
        <v>88</v>
      </c>
      <c r="L3167" s="220"/>
      <c r="M3167" s="23"/>
      <c r="N3167" s="213" t="s">
        <v>57</v>
      </c>
      <c r="O3167" s="214"/>
      <c r="P3167" s="215" t="s">
        <v>58</v>
      </c>
      <c r="Q3167" s="216"/>
      <c r="R3167" s="23"/>
      <c r="S3167" s="217" t="s">
        <v>59</v>
      </c>
      <c r="T3167" s="218"/>
      <c r="U3167" s="219" t="s">
        <v>60</v>
      </c>
      <c r="V3167" s="220"/>
      <c r="W3167" s="22"/>
      <c r="X3167" s="213" t="s">
        <v>61</v>
      </c>
      <c r="Y3167" s="214"/>
      <c r="Z3167" s="215" t="s">
        <v>62</v>
      </c>
      <c r="AA3167" s="216"/>
      <c r="AB3167" s="22"/>
      <c r="AC3167" s="217" t="s">
        <v>63</v>
      </c>
      <c r="AD3167" s="218"/>
      <c r="AE3167" s="219" t="s">
        <v>89</v>
      </c>
      <c r="AF3167" s="220"/>
      <c r="AG3167" s="22"/>
      <c r="AH3167" s="213" t="s">
        <v>64</v>
      </c>
      <c r="AI3167" s="214"/>
      <c r="AJ3167" s="215" t="s">
        <v>65</v>
      </c>
      <c r="AK3167" s="216"/>
      <c r="AL3167" s="22"/>
      <c r="AM3167" s="25" t="s">
        <v>2</v>
      </c>
      <c r="AO3167" s="132" t="s">
        <v>41</v>
      </c>
      <c r="AQ3167" s="32"/>
      <c r="AR3167" s="32"/>
      <c r="AS3167" s="32"/>
      <c r="AT3167" s="32"/>
    </row>
    <row r="3168" spans="1:46" ht="18.649999999999999" customHeight="1" thickTop="1" thickBot="1">
      <c r="B3168" s="36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9">
        <f t="shared" ref="L3168" si="14381">IF(0=(1-$J$9*$K$9*$B3168^2),10^14,$B3168*$K$9/(1-$J$9*$K$9*$B3168^2))</f>
        <v>-0.37668236600701627</v>
      </c>
      <c r="N3168" s="1">
        <f t="shared" ref="N3168" si="14382">D3168*I3168+F3168*I3171-E3168*J3168-G3168*J3171</f>
        <v>1</v>
      </c>
      <c r="O3168" s="9">
        <f t="shared" ref="O3168" si="14383">(D3168*J3168+E3168*I3168+F3168*J3171+G3168*I3171)</f>
        <v>0</v>
      </c>
      <c r="P3168" s="2">
        <f t="shared" ref="P3168" si="14384">D3168*K3168+F3168*K3171-E3168*L3168-G3168*L3171</f>
        <v>0</v>
      </c>
      <c r="Q3168" s="8">
        <f t="shared" ref="Q3168" si="14385">(D3168*L3168+E3168*K3168+F3168*L3171+G3168*K3171)</f>
        <v>-0.37668236600701627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14386">N3168*S3168+P3168*S3171-O3168*T3168-Q3168*T3171</f>
        <v>5.126995058600917</v>
      </c>
      <c r="Y3168" s="9">
        <f t="shared" ref="Y3168" si="14387">(N3168*T3168+O3168*S3168+P3168*T3171+Q3168*S3171)</f>
        <v>0</v>
      </c>
      <c r="Z3168" s="2">
        <f t="shared" ref="Z3168" si="14388">N3168*U3168+P3168*U3171-O3168*V3168-Q3168*V3171</f>
        <v>0</v>
      </c>
      <c r="AA3168" s="8">
        <f t="shared" ref="AA3168" si="14389">(N3168*V3168+O3168*U3168+P3168*V3171+Q3168*U3171)</f>
        <v>-0.37668236600701627</v>
      </c>
      <c r="AB3168" s="22"/>
      <c r="AC3168" s="1">
        <v>1</v>
      </c>
      <c r="AD3168" s="9">
        <v>0</v>
      </c>
      <c r="AE3168" s="2">
        <v>0</v>
      </c>
      <c r="AF3168" s="9">
        <f t="shared" ref="AF3168" si="14390">$B3168*$AE$9</f>
        <v>7.3448513999999605</v>
      </c>
      <c r="AH3168" s="1">
        <f t="shared" ref="AH3168" si="14391">X3168*AC3168+Z3168*AC3171-Y3168*AD3168-AA3168*AD3171</f>
        <v>5.126995058600917</v>
      </c>
      <c r="AI3168" s="9">
        <f t="shared" ref="AI3168" si="14392">(X3168*AD3168+Y3168*AC3168+Z3168*AD3171+AA3168*AC3171)</f>
        <v>0</v>
      </c>
      <c r="AJ3168" s="2">
        <f t="shared" ref="AJ3168" si="14393">X3168*AE3168+Z3168*AE3171-Y3168*AF3168-AA3168*AF3171</f>
        <v>0</v>
      </c>
      <c r="AK3168" s="8">
        <f t="shared" ref="AK3168" si="14394">(X3168*AF3168+Y3168*AE3168+Z3168*AF3171+AA3168*AE3171)</f>
        <v>37.280334467950809</v>
      </c>
      <c r="AM3168" s="26">
        <f t="shared" ref="AM3168" si="14395">20*LOG((2*$AH$9)/(($AH$9*AH3168+AJ3168+$AH$9*AH3171+AJ3171)^2+($AH$9*AI3168+AK3168+$AH$9*AI3171+AK3171)^2)^0.5)</f>
        <v>-42.798133577759607</v>
      </c>
      <c r="AO3168" s="133">
        <f t="shared" ref="AO3168" si="14396">((AI3168^2+AJ3168^2+AK3168^2+AL3168^2)/(AI3171^2+AJ3171^2+AK3171^2+AL3171^2))^0.5</f>
        <v>0.1363399608389248</v>
      </c>
      <c r="AP3168" s="13"/>
      <c r="AQ3168" s="32"/>
      <c r="AR3168" s="32"/>
      <c r="AS3168" s="32"/>
      <c r="AT3168" s="32"/>
    </row>
    <row r="3169" spans="2:46" ht="18.649999999999999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O3169" s="134"/>
      <c r="AP3169" s="33"/>
      <c r="AQ3169" s="32"/>
      <c r="AR3169" s="32"/>
      <c r="AS3169" s="32"/>
      <c r="AT3169" s="32"/>
    </row>
    <row r="3170" spans="2:46" ht="18.649999999999999" customHeight="1" thickBot="1">
      <c r="D3170" s="209" t="s">
        <v>66</v>
      </c>
      <c r="E3170" s="210"/>
      <c r="F3170" s="211" t="s">
        <v>67</v>
      </c>
      <c r="G3170" s="212"/>
      <c r="H3170" s="204"/>
      <c r="I3170" s="209" t="s">
        <v>68</v>
      </c>
      <c r="J3170" s="210"/>
      <c r="K3170" s="211" t="s">
        <v>69</v>
      </c>
      <c r="L3170" s="212"/>
      <c r="N3170" s="213" t="s">
        <v>70</v>
      </c>
      <c r="O3170" s="214"/>
      <c r="P3170" s="215" t="s">
        <v>71</v>
      </c>
      <c r="Q3170" s="216"/>
      <c r="S3170" s="209" t="s">
        <v>72</v>
      </c>
      <c r="T3170" s="210"/>
      <c r="U3170" s="211" t="s">
        <v>73</v>
      </c>
      <c r="V3170" s="212"/>
      <c r="W3170" s="22"/>
      <c r="X3170" s="213" t="s">
        <v>74</v>
      </c>
      <c r="Y3170" s="214"/>
      <c r="Z3170" s="215" t="s">
        <v>75</v>
      </c>
      <c r="AA3170" s="216"/>
      <c r="AB3170" s="22"/>
      <c r="AC3170" s="209" t="s">
        <v>76</v>
      </c>
      <c r="AD3170" s="210"/>
      <c r="AE3170" s="211" t="s">
        <v>77</v>
      </c>
      <c r="AF3170" s="212"/>
      <c r="AG3170" s="22"/>
      <c r="AH3170" s="213" t="s">
        <v>78</v>
      </c>
      <c r="AI3170" s="214"/>
      <c r="AJ3170" s="215" t="s">
        <v>79</v>
      </c>
      <c r="AK3170" s="216"/>
      <c r="AL3170" s="22"/>
      <c r="AM3170" s="44" t="s">
        <v>6</v>
      </c>
      <c r="AO3170" s="135" t="s">
        <v>42</v>
      </c>
      <c r="AP3170" s="33"/>
      <c r="AQ3170" s="32"/>
      <c r="AR3170" s="32"/>
      <c r="AS3170" s="32"/>
      <c r="AT3170" s="32"/>
    </row>
    <row r="3171" spans="2:46" ht="18.649999999999999" customHeight="1" thickTop="1" thickBot="1">
      <c r="D3171" s="1">
        <v>0</v>
      </c>
      <c r="E3171" s="8">
        <f t="shared" ref="E3171" si="14397">$E$9*$B3168</f>
        <v>5.1343925999999724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14398">D3171*I3168+F3171*I3171-E3171*J3168-G3171*J3171</f>
        <v>0</v>
      </c>
      <c r="O3171" s="9">
        <f t="shared" ref="O3171" si="14399">(D3171*J3168+E3171*I3168+F3171*J3171+G3171*I3171)</f>
        <v>5.1343925999999724</v>
      </c>
      <c r="P3171" s="2">
        <f t="shared" ref="P3171" si="14400">D3171*K3168+F3171*K3171-E3171*L3168-G3171*L3171</f>
        <v>2.9340351525769055</v>
      </c>
      <c r="Q3171" s="8">
        <f t="shared" ref="Q3171" si="14401">(D3171*L3168+E3171*K3168+F3171*L3171+G3171*K3171)</f>
        <v>0</v>
      </c>
      <c r="S3171" s="1">
        <v>0</v>
      </c>
      <c r="T3171" s="8">
        <f t="shared" ref="T3171" si="14402">$T$9*$B3168</f>
        <v>10.95616739999994</v>
      </c>
      <c r="U3171" s="2">
        <v>1</v>
      </c>
      <c r="V3171" s="8">
        <v>0</v>
      </c>
      <c r="X3171" s="1">
        <f t="shared" ref="X3171" si="14403">N3171*S3168+P3171*S3171-O3171*T3168-Q3171*T3171</f>
        <v>0</v>
      </c>
      <c r="Y3171" s="9">
        <f t="shared" ref="Y3171" si="14404">(N3171*T3168+O3171*S3168+P3171*T3171+Q3171*S3171)</f>
        <v>37.280172889116912</v>
      </c>
      <c r="Z3171" s="2">
        <f t="shared" ref="Z3171" si="14405">N3171*U3168+P3171*U3171-O3171*V3168-Q3171*V3171</f>
        <v>2.9340351525769055</v>
      </c>
      <c r="AA3171" s="8">
        <f t="shared" ref="AA3171" si="14406">(N3171*V3168+O3171*U3168+P3171*V3171+Q3171*U3171)</f>
        <v>0</v>
      </c>
      <c r="AB3171" s="22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14407">X3171*AC3168+Z3171*AC3171-Y3171*AD3168-AA3171*AD3171</f>
        <v>0</v>
      </c>
      <c r="AI3171" s="9">
        <f t="shared" ref="AI3171" si="14408">(X3171*AD3168+Y3171*AC3168+Z3171*AD3171+AA3171*AC3171)</f>
        <v>37.280172889116912</v>
      </c>
      <c r="AJ3171" s="2">
        <f t="shared" ref="AJ3171" si="14409">X3171*AE3168+Z3171*AE3171-Y3171*AF3168-AA3171*AF3171</f>
        <v>-270.88329488429406</v>
      </c>
      <c r="AK3171" s="8">
        <f t="shared" ref="AK3171" si="14410">(X3171*AF3168+Y3171*AE3168+Z3171*AF3171+AA3171*AE3171)</f>
        <v>0</v>
      </c>
      <c r="AM3171" s="45">
        <f t="shared" ref="AM3171" si="14411">(180/PI())*ATAN(-1*(($AH$9*AJ3168+AL3168+$AH$9*AJ3171+AL3171)/($AH$9*AI3168+AK3168+$AH$9*AI3171+AK3171)))</f>
        <v>74.610456252652554</v>
      </c>
      <c r="AO3171" s="206">
        <f t="shared" ref="AO3171" si="14412">20*LOG(((($AH$9*AH3168+AJ3168-$AH$9*AH3171-AJ3171)^2+($AH$9*AI3168+AK3168-$AH$9*AI3171-AK3171)^2)/(($AH$9*AH3168+AJ3168+$AH$9*AH3171+AJ3171)^2+($AH$9*AI3168+AK3168+$AH$9*AI3171+AK3171)^2))^0.5)</f>
        <v>-2.2802494241302269E-4</v>
      </c>
      <c r="AP3171" s="33"/>
      <c r="AQ3171" s="32"/>
      <c r="AR3171" s="32"/>
      <c r="AS3171" s="32"/>
      <c r="AT3171" s="32"/>
    </row>
    <row r="3172" spans="2:46" ht="18.649999999999999" customHeight="1">
      <c r="AO3172" s="33"/>
      <c r="AP3172" s="33"/>
    </row>
    <row r="3173" spans="2:46" ht="18.649999999999999" customHeight="1" thickBot="1">
      <c r="D3173" s="22" t="s">
        <v>80</v>
      </c>
      <c r="E3173" s="22"/>
      <c r="F3173" s="22"/>
      <c r="G3173" s="22"/>
      <c r="H3173" s="22"/>
      <c r="I3173" s="22" t="s">
        <v>81</v>
      </c>
      <c r="J3173" s="22"/>
      <c r="K3173" s="22"/>
      <c r="L3173" s="22"/>
      <c r="M3173" s="23"/>
      <c r="N3173" s="23"/>
      <c r="O3173" s="24" t="s">
        <v>82</v>
      </c>
      <c r="P3173" s="23"/>
      <c r="Q3173" s="23"/>
      <c r="R3173" s="23"/>
      <c r="S3173" s="22"/>
      <c r="T3173" s="22" t="s">
        <v>83</v>
      </c>
      <c r="U3173" s="23"/>
      <c r="V3173" s="23"/>
      <c r="W3173" s="23"/>
      <c r="X3173" s="23"/>
      <c r="Y3173" s="24" t="s">
        <v>84</v>
      </c>
      <c r="Z3173" s="23"/>
      <c r="AA3173" s="23"/>
      <c r="AB3173" s="23"/>
      <c r="AC3173" s="24" t="s">
        <v>85</v>
      </c>
      <c r="AD3173" s="22"/>
      <c r="AE3173" s="22"/>
      <c r="AF3173" s="22"/>
      <c r="AG3173" s="22"/>
      <c r="AH3173" s="23"/>
      <c r="AI3173" s="24" t="s">
        <v>86</v>
      </c>
      <c r="AJ3173" s="23"/>
      <c r="AK3173" s="23"/>
      <c r="AL3173" s="22"/>
    </row>
    <row r="3174" spans="2:46" ht="18.649999999999999" customHeight="1" thickBot="1">
      <c r="B3174" s="11"/>
      <c r="D3174" s="217" t="s">
        <v>55</v>
      </c>
      <c r="E3174" s="218"/>
      <c r="F3174" s="219" t="s">
        <v>56</v>
      </c>
      <c r="G3174" s="220"/>
      <c r="H3174" s="204"/>
      <c r="I3174" s="217" t="s">
        <v>87</v>
      </c>
      <c r="J3174" s="218"/>
      <c r="K3174" s="219" t="s">
        <v>88</v>
      </c>
      <c r="L3174" s="220"/>
      <c r="M3174" s="23"/>
      <c r="N3174" s="213" t="s">
        <v>57</v>
      </c>
      <c r="O3174" s="214"/>
      <c r="P3174" s="215" t="s">
        <v>58</v>
      </c>
      <c r="Q3174" s="216"/>
      <c r="R3174" s="23"/>
      <c r="S3174" s="217" t="s">
        <v>59</v>
      </c>
      <c r="T3174" s="218"/>
      <c r="U3174" s="219" t="s">
        <v>60</v>
      </c>
      <c r="V3174" s="220"/>
      <c r="W3174" s="22"/>
      <c r="X3174" s="213" t="s">
        <v>61</v>
      </c>
      <c r="Y3174" s="214"/>
      <c r="Z3174" s="215" t="s">
        <v>62</v>
      </c>
      <c r="AA3174" s="216"/>
      <c r="AB3174" s="22"/>
      <c r="AC3174" s="217" t="s">
        <v>63</v>
      </c>
      <c r="AD3174" s="218"/>
      <c r="AE3174" s="219" t="s">
        <v>89</v>
      </c>
      <c r="AF3174" s="220"/>
      <c r="AG3174" s="22"/>
      <c r="AH3174" s="213" t="s">
        <v>64</v>
      </c>
      <c r="AI3174" s="214"/>
      <c r="AJ3174" s="215" t="s">
        <v>65</v>
      </c>
      <c r="AK3174" s="216"/>
      <c r="AL3174" s="22"/>
      <c r="AM3174" s="25" t="s">
        <v>2</v>
      </c>
      <c r="AO3174" s="132" t="s">
        <v>41</v>
      </c>
      <c r="AQ3174" s="32"/>
      <c r="AR3174" s="32"/>
      <c r="AS3174" s="32"/>
      <c r="AT3174" s="32"/>
    </row>
    <row r="3175" spans="2:46" ht="18" customHeight="1" thickTop="1" thickBot="1">
      <c r="B3175" s="36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9">
        <f t="shared" ref="L3175" si="14413">IF(0=(1-$J$9*$K$9*$B3175^2),10^14,$B3175*$K$9/(1-$J$9*$K$9*$B3175^2))</f>
        <v>-0.37578144765130833</v>
      </c>
      <c r="N3175" s="1">
        <f t="shared" ref="N3175" si="14414">D3175*I3175+F3175*I3178-E3175*J3175-G3175*J3178</f>
        <v>1</v>
      </c>
      <c r="O3175" s="9">
        <f t="shared" ref="O3175" si="14415">(D3175*J3175+E3175*I3175+F3175*J3178+G3175*I3178)</f>
        <v>0</v>
      </c>
      <c r="P3175" s="2">
        <f t="shared" ref="P3175" si="14416">D3175*K3175+F3175*K3178-E3175*L3175-G3175*L3178</f>
        <v>0</v>
      </c>
      <c r="Q3175" s="8">
        <f t="shared" ref="Q3175" si="14417">(D3175*L3175+E3175*K3175+F3175*L3178+G3175*K3178)</f>
        <v>-0.37578144765130833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14418">N3175*S3175+P3175*S3178-O3175*T3175-Q3175*T3178</f>
        <v>5.1262130212186534</v>
      </c>
      <c r="Y3175" s="9">
        <f t="shared" ref="Y3175" si="14419">(N3175*T3175+O3175*S3175+P3175*T3178+Q3175*S3178)</f>
        <v>0</v>
      </c>
      <c r="Z3175" s="2">
        <f t="shared" ref="Z3175" si="14420">N3175*U3175+P3175*U3178-O3175*V3175-Q3175*V3178</f>
        <v>0</v>
      </c>
      <c r="AA3175" s="8">
        <f t="shared" ref="AA3175" si="14421">(N3175*V3175+O3175*U3175+P3175*V3178+Q3175*U3178)</f>
        <v>-0.37578144765130833</v>
      </c>
      <c r="AB3175" s="22"/>
      <c r="AC3175" s="1">
        <v>1</v>
      </c>
      <c r="AD3175" s="9">
        <v>0</v>
      </c>
      <c r="AE3175" s="2">
        <v>0</v>
      </c>
      <c r="AF3175" s="9">
        <f t="shared" ref="AF3175" si="14422">$B3175*$AE$9</f>
        <v>7.3610651999999597</v>
      </c>
      <c r="AH3175" s="1">
        <f t="shared" ref="AH3175" si="14423">X3175*AC3175+Z3175*AC3178-Y3175*AD3175-AA3175*AD3178</f>
        <v>5.1262130212186534</v>
      </c>
      <c r="AI3175" s="9">
        <f t="shared" ref="AI3175" si="14424">(X3175*AD3175+Y3175*AC3175+Z3175*AD3178+AA3175*AC3178)</f>
        <v>0</v>
      </c>
      <c r="AJ3175" s="2">
        <f t="shared" ref="AJ3175" si="14425">X3175*AE3175+Z3175*AE3178-Y3175*AF3175-AA3175*AF3178</f>
        <v>0</v>
      </c>
      <c r="AK3175" s="8">
        <f t="shared" ref="AK3175" si="14426">(X3175*AF3175+Y3175*AE3175+Z3175*AF3178+AA3175*AE3178)</f>
        <v>37.358606830627977</v>
      </c>
      <c r="AM3175" s="26">
        <f t="shared" ref="AM3175" si="14427">20*LOG((2*$AH$9)/(($AH$9*AH3175+AJ3175+$AH$9*AH3178+AJ3178)^2+($AH$9*AI3175+AK3175+$AH$9*AI3178+AK3178)^2)^0.5)</f>
        <v>-42.835192798896664</v>
      </c>
      <c r="AO3175" s="133">
        <f t="shared" ref="AO3175" si="14428">((AI3175^2+AJ3175^2+AK3175^2+AL3175^2)/(AI3178^2+AJ3178^2+AK3178^2+AL3178^2))^0.5</f>
        <v>0.13603882792873395</v>
      </c>
      <c r="AP3175" s="13"/>
      <c r="AQ3175" s="32"/>
      <c r="AR3175" s="32"/>
      <c r="AS3175" s="32"/>
      <c r="AT3175" s="32"/>
    </row>
    <row r="3176" spans="2:46" ht="18.649999999999999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O3176" s="134"/>
      <c r="AP3176" s="33"/>
      <c r="AQ3176" s="32"/>
      <c r="AR3176" s="32"/>
      <c r="AS3176" s="32"/>
      <c r="AT3176" s="32"/>
    </row>
    <row r="3177" spans="2:46" ht="18.649999999999999" customHeight="1" thickBot="1">
      <c r="D3177" s="209" t="s">
        <v>66</v>
      </c>
      <c r="E3177" s="210"/>
      <c r="F3177" s="211" t="s">
        <v>67</v>
      </c>
      <c r="G3177" s="212"/>
      <c r="H3177" s="204"/>
      <c r="I3177" s="209" t="s">
        <v>68</v>
      </c>
      <c r="J3177" s="210"/>
      <c r="K3177" s="211" t="s">
        <v>69</v>
      </c>
      <c r="L3177" s="212"/>
      <c r="N3177" s="213" t="s">
        <v>70</v>
      </c>
      <c r="O3177" s="214"/>
      <c r="P3177" s="215" t="s">
        <v>71</v>
      </c>
      <c r="Q3177" s="216"/>
      <c r="S3177" s="209" t="s">
        <v>72</v>
      </c>
      <c r="T3177" s="210"/>
      <c r="U3177" s="211" t="s">
        <v>73</v>
      </c>
      <c r="V3177" s="212"/>
      <c r="W3177" s="22"/>
      <c r="X3177" s="213" t="s">
        <v>74</v>
      </c>
      <c r="Y3177" s="214"/>
      <c r="Z3177" s="215" t="s">
        <v>75</v>
      </c>
      <c r="AA3177" s="216"/>
      <c r="AB3177" s="22"/>
      <c r="AC3177" s="209" t="s">
        <v>76</v>
      </c>
      <c r="AD3177" s="210"/>
      <c r="AE3177" s="211" t="s">
        <v>77</v>
      </c>
      <c r="AF3177" s="212"/>
      <c r="AG3177" s="22"/>
      <c r="AH3177" s="213" t="s">
        <v>78</v>
      </c>
      <c r="AI3177" s="214"/>
      <c r="AJ3177" s="215" t="s">
        <v>79</v>
      </c>
      <c r="AK3177" s="216"/>
      <c r="AL3177" s="22"/>
      <c r="AM3177" s="44" t="s">
        <v>6</v>
      </c>
      <c r="AO3177" s="135" t="s">
        <v>42</v>
      </c>
      <c r="AP3177" s="33"/>
      <c r="AQ3177" s="32"/>
      <c r="AR3177" s="32"/>
      <c r="AS3177" s="32"/>
      <c r="AT3177" s="32"/>
    </row>
    <row r="3178" spans="2:46" ht="18.649999999999999" customHeight="1" thickTop="1" thickBot="1">
      <c r="D3178" s="1">
        <v>0</v>
      </c>
      <c r="E3178" s="8">
        <f t="shared" ref="E3178" si="14429">$E$9*$B3175</f>
        <v>5.1457267999999718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14430">D3178*I3175+F3178*I3178-E3178*J3175-G3178*J3178</f>
        <v>0</v>
      </c>
      <c r="O3178" s="9">
        <f t="shared" ref="O3178" si="14431">(D3178*J3175+E3178*I3175+F3178*J3178+G3178*I3178)</f>
        <v>5.1457267999999718</v>
      </c>
      <c r="P3178" s="2">
        <f t="shared" ref="P3178" si="14432">D3178*K3175+F3178*K3178-E3178*L3175-G3178*L3178</f>
        <v>2.9336686661221236</v>
      </c>
      <c r="Q3178" s="8">
        <f t="shared" ref="Q3178" si="14433">(D3178*L3175+E3178*K3175+F3178*L3178+G3178*K3178)</f>
        <v>0</v>
      </c>
      <c r="S3178" s="1">
        <v>0</v>
      </c>
      <c r="T3178" s="8">
        <f t="shared" ref="T3178" si="14434">$T$9*$B3175</f>
        <v>10.980353199999939</v>
      </c>
      <c r="U3178" s="2">
        <v>1</v>
      </c>
      <c r="V3178" s="8">
        <v>0</v>
      </c>
      <c r="X3178" s="1">
        <f t="shared" ref="X3178" si="14435">N3178*S3175+P3178*S3178-O3178*T3175-Q3178*T3178</f>
        <v>0</v>
      </c>
      <c r="Y3178" s="9">
        <f t="shared" ref="Y3178" si="14436">(N3178*T3175+O3178*S3175+P3178*T3178+Q3178*S3178)</f>
        <v>37.358444925793584</v>
      </c>
      <c r="Z3178" s="2">
        <f t="shared" ref="Z3178" si="14437">N3178*U3175+P3178*U3178-O3178*V3175-Q3178*V3178</f>
        <v>2.9336686661221236</v>
      </c>
      <c r="AA3178" s="8">
        <f t="shared" ref="AA3178" si="14438">(N3178*V3175+O3178*U3175+P3178*V3178+Q3178*U3178)</f>
        <v>0</v>
      </c>
      <c r="AB3178" s="22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14439">X3178*AC3175+Z3178*AC3178-Y3178*AD3175-AA3178*AD3178</f>
        <v>0</v>
      </c>
      <c r="AI3178" s="9">
        <f t="shared" ref="AI3178" si="14440">(X3178*AD3175+Y3178*AC3175+Z3178*AD3178+AA3178*AC3178)</f>
        <v>37.358444925793584</v>
      </c>
      <c r="AJ3178" s="2">
        <f t="shared" ref="AJ3178" si="14441">X3178*AE3175+Z3178*AE3178-Y3178*AF3175-AA3178*AF3178</f>
        <v>-272.06428020325211</v>
      </c>
      <c r="AK3178" s="8">
        <f t="shared" ref="AK3178" si="14442">(X3178*AF3175+Y3178*AE3175+Z3178*AF3178+AA3178*AE3178)</f>
        <v>0</v>
      </c>
      <c r="AM3178" s="45">
        <f t="shared" ref="AM3178" si="14443">(180/PI())*ATAN(-1*(($AH$9*AJ3175+AL3175+$AH$9*AJ3178+AL3178)/($AH$9*AI3175+AK3175+$AH$9*AI3178+AK3178)))</f>
        <v>74.643452027863091</v>
      </c>
      <c r="AO3178" s="206">
        <f t="shared" ref="AO3178" si="14444">20*LOG(((($AH$9*AH3175+AJ3175-$AH$9*AH3178-AJ3178)^2+($AH$9*AI3175+AK3175-$AH$9*AI3178-AK3178)^2)/(($AH$9*AH3175+AJ3175+$AH$9*AH3178+AJ3178)^2+($AH$9*AI3175+AK3175+$AH$9*AI3178+AK3178)^2))^0.5)</f>
        <v>-2.2608738762729751E-4</v>
      </c>
      <c r="AP3178" s="33"/>
      <c r="AQ3178" s="32"/>
      <c r="AR3178" s="32"/>
      <c r="AS3178" s="32"/>
      <c r="AT3178" s="32"/>
    </row>
    <row r="3179" spans="2:46" ht="18.649999999999999" customHeight="1">
      <c r="AO3179" s="33"/>
      <c r="AP3179" s="33"/>
    </row>
    <row r="3180" spans="2:46" ht="18.649999999999999" customHeight="1" thickBot="1">
      <c r="D3180" s="22" t="s">
        <v>80</v>
      </c>
      <c r="E3180" s="22"/>
      <c r="F3180" s="22"/>
      <c r="G3180" s="22"/>
      <c r="H3180" s="22"/>
      <c r="I3180" s="22" t="s">
        <v>81</v>
      </c>
      <c r="J3180" s="22"/>
      <c r="K3180" s="22"/>
      <c r="L3180" s="22"/>
      <c r="M3180" s="23"/>
      <c r="N3180" s="23"/>
      <c r="O3180" s="24" t="s">
        <v>82</v>
      </c>
      <c r="P3180" s="23"/>
      <c r="Q3180" s="23"/>
      <c r="R3180" s="23"/>
      <c r="S3180" s="22"/>
      <c r="T3180" s="22" t="s">
        <v>83</v>
      </c>
      <c r="U3180" s="23"/>
      <c r="V3180" s="23"/>
      <c r="W3180" s="23"/>
      <c r="X3180" s="23"/>
      <c r="Y3180" s="24" t="s">
        <v>84</v>
      </c>
      <c r="Z3180" s="23"/>
      <c r="AA3180" s="23"/>
      <c r="AB3180" s="23"/>
      <c r="AC3180" s="24" t="s">
        <v>85</v>
      </c>
      <c r="AD3180" s="22"/>
      <c r="AE3180" s="22"/>
      <c r="AF3180" s="22"/>
      <c r="AG3180" s="22"/>
      <c r="AH3180" s="23"/>
      <c r="AI3180" s="24" t="s">
        <v>86</v>
      </c>
      <c r="AJ3180" s="23"/>
      <c r="AK3180" s="23"/>
      <c r="AL3180" s="22"/>
    </row>
    <row r="3181" spans="2:46" ht="18.649999999999999" customHeight="1" thickBot="1">
      <c r="B3181" s="11"/>
      <c r="D3181" s="217" t="s">
        <v>55</v>
      </c>
      <c r="E3181" s="218"/>
      <c r="F3181" s="219" t="s">
        <v>56</v>
      </c>
      <c r="G3181" s="220"/>
      <c r="H3181" s="204"/>
      <c r="I3181" s="217" t="s">
        <v>87</v>
      </c>
      <c r="J3181" s="218"/>
      <c r="K3181" s="219" t="s">
        <v>88</v>
      </c>
      <c r="L3181" s="220"/>
      <c r="M3181" s="23"/>
      <c r="N3181" s="213" t="s">
        <v>57</v>
      </c>
      <c r="O3181" s="214"/>
      <c r="P3181" s="215" t="s">
        <v>58</v>
      </c>
      <c r="Q3181" s="216"/>
      <c r="R3181" s="23"/>
      <c r="S3181" s="217" t="s">
        <v>59</v>
      </c>
      <c r="T3181" s="218"/>
      <c r="U3181" s="219" t="s">
        <v>60</v>
      </c>
      <c r="V3181" s="220"/>
      <c r="W3181" s="22"/>
      <c r="X3181" s="213" t="s">
        <v>61</v>
      </c>
      <c r="Y3181" s="214"/>
      <c r="Z3181" s="215" t="s">
        <v>62</v>
      </c>
      <c r="AA3181" s="216"/>
      <c r="AB3181" s="22"/>
      <c r="AC3181" s="217" t="s">
        <v>63</v>
      </c>
      <c r="AD3181" s="218"/>
      <c r="AE3181" s="219" t="s">
        <v>89</v>
      </c>
      <c r="AF3181" s="220"/>
      <c r="AG3181" s="22"/>
      <c r="AH3181" s="213" t="s">
        <v>64</v>
      </c>
      <c r="AI3181" s="214"/>
      <c r="AJ3181" s="215" t="s">
        <v>65</v>
      </c>
      <c r="AK3181" s="216"/>
      <c r="AL3181" s="22"/>
      <c r="AM3181" s="25" t="s">
        <v>2</v>
      </c>
      <c r="AO3181" s="132" t="s">
        <v>41</v>
      </c>
      <c r="AQ3181" s="32"/>
      <c r="AR3181" s="32"/>
      <c r="AS3181" s="32"/>
      <c r="AT3181" s="32"/>
    </row>
    <row r="3182" spans="2:46" ht="18.649999999999999" customHeight="1" thickTop="1" thickBot="1">
      <c r="B3182" s="36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9">
        <f t="shared" ref="L3182" si="14445">IF(0=(1-$J$9*$K$9*$B3182^2),10^14,$B3182*$K$9/(1-$J$9*$K$9*$B3182^2))</f>
        <v>-0.37488498408367399</v>
      </c>
      <c r="N3182" s="1">
        <f t="shared" ref="N3182" si="14446">D3182*I3182+F3182*I3185-E3182*J3182-G3182*J3185</f>
        <v>1</v>
      </c>
      <c r="O3182" s="9">
        <f t="shared" ref="O3182" si="14447">(D3182*J3182+E3182*I3182+F3182*J3185+G3182*I3185)</f>
        <v>0</v>
      </c>
      <c r="P3182" s="2">
        <f t="shared" ref="P3182" si="14448">D3182*K3182+F3182*K3185-E3182*L3182-G3182*L3185</f>
        <v>0</v>
      </c>
      <c r="Q3182" s="8">
        <f t="shared" ref="Q3182" si="14449">(D3182*L3182+E3182*K3182+F3182*L3185+G3182*K3185)</f>
        <v>-0.37488498408367399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14450">N3182*S3182+P3182*S3185-O3182*T3182-Q3182*T3185</f>
        <v>5.1254364278631472</v>
      </c>
      <c r="Y3182" s="9">
        <f t="shared" ref="Y3182" si="14451">(N3182*T3182+O3182*S3182+P3182*T3185+Q3182*S3185)</f>
        <v>0</v>
      </c>
      <c r="Z3182" s="2">
        <f t="shared" ref="Z3182" si="14452">N3182*U3182+P3182*U3185-O3182*V3182-Q3182*V3185</f>
        <v>0</v>
      </c>
      <c r="AA3182" s="8">
        <f t="shared" ref="AA3182" si="14453">(N3182*V3182+O3182*U3182+P3182*V3185+Q3182*U3185)</f>
        <v>-0.37488498408367399</v>
      </c>
      <c r="AB3182" s="22"/>
      <c r="AC3182" s="1">
        <v>1</v>
      </c>
      <c r="AD3182" s="9">
        <v>0</v>
      </c>
      <c r="AE3182" s="2">
        <v>0</v>
      </c>
      <c r="AF3182" s="9">
        <f t="shared" ref="AF3182" si="14454">$B3182*$AE$9</f>
        <v>7.3772789999999597</v>
      </c>
      <c r="AH3182" s="1">
        <f t="shared" ref="AH3182" si="14455">X3182*AC3182+Z3182*AC3185-Y3182*AD3182-AA3182*AD3185</f>
        <v>5.1254364278631472</v>
      </c>
      <c r="AI3182" s="9">
        <f t="shared" ref="AI3182" si="14456">(X3182*AD3182+Y3182*AC3182+Z3182*AD3185+AA3182*AC3185)</f>
        <v>0</v>
      </c>
      <c r="AJ3182" s="2">
        <f t="shared" ref="AJ3182" si="14457">X3182*AE3182+Z3182*AE3185-Y3182*AF3182-AA3182*AF3185</f>
        <v>0</v>
      </c>
      <c r="AK3182" s="8">
        <f t="shared" ref="AK3182" si="14458">(X3182*AF3182+Y3182*AE3182+Z3182*AF3185+AA3182*AE3185)</f>
        <v>37.436889541025934</v>
      </c>
      <c r="AM3182" s="26">
        <f t="shared" ref="AM3182" si="14459">20*LOG((2*$AH$9)/(($AH$9*AH3182+AJ3182+$AH$9*AH3185+AJ3185)^2+($AH$9*AI3182+AK3182+$AH$9*AI3185+AK3185)^2)^0.5)</f>
        <v>-42.872176248051062</v>
      </c>
      <c r="AO3182" s="133">
        <f t="shared" ref="AO3182" si="14460">((AI3182^2+AJ3182^2+AK3182^2+AL3182^2)/(AI3185^2+AJ3185^2+AK3185^2+AL3185^2))^0.5</f>
        <v>0.13573902403204374</v>
      </c>
      <c r="AP3182" s="13"/>
      <c r="AQ3182" s="32"/>
      <c r="AR3182" s="32"/>
      <c r="AS3182" s="32"/>
      <c r="AT3182" s="32"/>
    </row>
    <row r="3183" spans="2:46" ht="18.649999999999999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O3183" s="134"/>
      <c r="AP3183" s="33"/>
      <c r="AQ3183" s="32"/>
      <c r="AR3183" s="32"/>
      <c r="AS3183" s="32"/>
      <c r="AT3183" s="32"/>
    </row>
    <row r="3184" spans="2:46" ht="18.649999999999999" customHeight="1" thickBot="1">
      <c r="D3184" s="209" t="s">
        <v>66</v>
      </c>
      <c r="E3184" s="210"/>
      <c r="F3184" s="211" t="s">
        <v>67</v>
      </c>
      <c r="G3184" s="212"/>
      <c r="H3184" s="204"/>
      <c r="I3184" s="209" t="s">
        <v>68</v>
      </c>
      <c r="J3184" s="210"/>
      <c r="K3184" s="211" t="s">
        <v>69</v>
      </c>
      <c r="L3184" s="212"/>
      <c r="N3184" s="213" t="s">
        <v>70</v>
      </c>
      <c r="O3184" s="214"/>
      <c r="P3184" s="215" t="s">
        <v>71</v>
      </c>
      <c r="Q3184" s="216"/>
      <c r="S3184" s="209" t="s">
        <v>72</v>
      </c>
      <c r="T3184" s="210"/>
      <c r="U3184" s="211" t="s">
        <v>73</v>
      </c>
      <c r="V3184" s="212"/>
      <c r="W3184" s="22"/>
      <c r="X3184" s="213" t="s">
        <v>74</v>
      </c>
      <c r="Y3184" s="214"/>
      <c r="Z3184" s="215" t="s">
        <v>75</v>
      </c>
      <c r="AA3184" s="216"/>
      <c r="AB3184" s="22"/>
      <c r="AC3184" s="209" t="s">
        <v>76</v>
      </c>
      <c r="AD3184" s="210"/>
      <c r="AE3184" s="211" t="s">
        <v>77</v>
      </c>
      <c r="AF3184" s="212"/>
      <c r="AG3184" s="22"/>
      <c r="AH3184" s="213" t="s">
        <v>78</v>
      </c>
      <c r="AI3184" s="214"/>
      <c r="AJ3184" s="215" t="s">
        <v>79</v>
      </c>
      <c r="AK3184" s="216"/>
      <c r="AL3184" s="22"/>
      <c r="AM3184" s="44" t="s">
        <v>6</v>
      </c>
      <c r="AO3184" s="135" t="s">
        <v>42</v>
      </c>
      <c r="AP3184" s="33"/>
      <c r="AQ3184" s="32"/>
      <c r="AR3184" s="32"/>
      <c r="AS3184" s="32"/>
      <c r="AT3184" s="32"/>
    </row>
    <row r="3185" spans="2:46" ht="18.649999999999999" customHeight="1" thickTop="1" thickBot="1">
      <c r="D3185" s="1">
        <v>0</v>
      </c>
      <c r="E3185" s="8">
        <f t="shared" ref="E3185" si="14461">$E$9*$B3182</f>
        <v>5.1570609999999721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14462">D3185*I3182+F3185*I3185-E3185*J3182-G3185*J3185</f>
        <v>0</v>
      </c>
      <c r="O3185" s="9">
        <f t="shared" ref="O3185" si="14463">(D3185*J3182+E3185*I3182+F3185*J3185+G3185*I3185)</f>
        <v>5.1570609999999721</v>
      </c>
      <c r="P3185" s="2">
        <f t="shared" ref="P3185" si="14464">D3185*K3182+F3185*K3185-E3185*L3182-G3185*L3185</f>
        <v>2.9333047309035254</v>
      </c>
      <c r="Q3185" s="8">
        <f t="shared" ref="Q3185" si="14465">(D3185*L3182+E3185*K3182+F3185*L3185+G3185*K3185)</f>
        <v>0</v>
      </c>
      <c r="S3185" s="1">
        <v>0</v>
      </c>
      <c r="T3185" s="8">
        <f t="shared" ref="T3185" si="14466">$T$9*$B3182</f>
        <v>11.004538999999939</v>
      </c>
      <c r="U3185" s="2">
        <v>1</v>
      </c>
      <c r="V3185" s="8">
        <v>0</v>
      </c>
      <c r="X3185" s="1">
        <f t="shared" ref="X3185" si="14467">N3185*S3182+P3185*S3185-O3185*T3182-Q3185*T3185</f>
        <v>0</v>
      </c>
      <c r="Y3185" s="9">
        <f t="shared" ref="Y3185" si="14468">(N3185*T3182+O3185*S3182+P3185*T3185+Q3185*S3185)</f>
        <v>37.43672731011214</v>
      </c>
      <c r="Z3185" s="2">
        <f t="shared" ref="Z3185" si="14469">N3185*U3182+P3185*U3185-O3185*V3182-Q3185*V3185</f>
        <v>2.9333047309035254</v>
      </c>
      <c r="AA3185" s="8">
        <f t="shared" ref="AA3185" si="14470">(N3185*V3182+O3185*U3182+P3185*V3185+Q3185*U3185)</f>
        <v>0</v>
      </c>
      <c r="AB3185" s="22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14471">X3185*AC3182+Z3185*AC3185-Y3185*AD3182-AA3185*AD3185</f>
        <v>0</v>
      </c>
      <c r="AI3185" s="9">
        <f t="shared" ref="AI3185" si="14472">(X3185*AD3182+Y3185*AC3182+Z3185*AD3185+AA3185*AC3185)</f>
        <v>37.43672731011214</v>
      </c>
      <c r="AJ3185" s="2">
        <f t="shared" ref="AJ3185" si="14473">X3185*AE3182+Z3185*AE3185-Y3185*AF3182-AA3185*AF3185</f>
        <v>-273.24787748271177</v>
      </c>
      <c r="AK3185" s="8">
        <f t="shared" ref="AK3185" si="14474">(X3185*AF3182+Y3185*AE3182+Z3185*AF3185+AA3185*AE3185)</f>
        <v>0</v>
      </c>
      <c r="AM3185" s="45">
        <f t="shared" ref="AM3185" si="14475">(180/PI())*ATAN(-1*(($AH$9*AJ3182+AL3182+$AH$9*AJ3185+AL3185)/($AH$9*AI3182+AK3182+$AH$9*AI3185+AK3185)))</f>
        <v>74.676308445573866</v>
      </c>
      <c r="AO3185" s="206">
        <f t="shared" ref="AO3185" si="14476">20*LOG(((($AH$9*AH3182+AJ3182-$AH$9*AH3185-AJ3185)^2+($AH$9*AI3182+AK3182-$AH$9*AI3185-AK3185)^2)/(($AH$9*AH3182+AJ3182+$AH$9*AH3185+AJ3185)^2+($AH$9*AI3182+AK3182+$AH$9*AI3185+AK3185)^2))^0.5)</f>
        <v>-2.2417020809102164E-4</v>
      </c>
      <c r="AP3185" s="33"/>
      <c r="AQ3185" s="32"/>
      <c r="AR3185" s="32"/>
      <c r="AS3185" s="32"/>
      <c r="AT3185" s="32"/>
    </row>
    <row r="3186" spans="2:46" ht="18.649999999999999" customHeight="1">
      <c r="AO3186" s="33"/>
      <c r="AP3186" s="33"/>
    </row>
    <row r="3187" spans="2:46" ht="18.649999999999999" customHeight="1" thickBot="1">
      <c r="D3187" s="22" t="s">
        <v>80</v>
      </c>
      <c r="E3187" s="22"/>
      <c r="F3187" s="22"/>
      <c r="G3187" s="22"/>
      <c r="H3187" s="22"/>
      <c r="I3187" s="22" t="s">
        <v>81</v>
      </c>
      <c r="J3187" s="22"/>
      <c r="K3187" s="22"/>
      <c r="L3187" s="22"/>
      <c r="M3187" s="23"/>
      <c r="N3187" s="23"/>
      <c r="O3187" s="24" t="s">
        <v>82</v>
      </c>
      <c r="P3187" s="23"/>
      <c r="Q3187" s="23"/>
      <c r="R3187" s="23"/>
      <c r="S3187" s="22"/>
      <c r="T3187" s="22" t="s">
        <v>83</v>
      </c>
      <c r="U3187" s="23"/>
      <c r="V3187" s="23"/>
      <c r="W3187" s="23"/>
      <c r="X3187" s="23"/>
      <c r="Y3187" s="24" t="s">
        <v>84</v>
      </c>
      <c r="Z3187" s="23"/>
      <c r="AA3187" s="23"/>
      <c r="AB3187" s="23"/>
      <c r="AC3187" s="24" t="s">
        <v>85</v>
      </c>
      <c r="AD3187" s="22"/>
      <c r="AE3187" s="22"/>
      <c r="AF3187" s="22"/>
      <c r="AG3187" s="22"/>
      <c r="AH3187" s="23"/>
      <c r="AI3187" s="24" t="s">
        <v>86</v>
      </c>
      <c r="AJ3187" s="23"/>
      <c r="AK3187" s="23"/>
      <c r="AL3187" s="22"/>
    </row>
    <row r="3188" spans="2:46" ht="18.649999999999999" customHeight="1" thickBot="1">
      <c r="B3188" s="11"/>
      <c r="D3188" s="217" t="s">
        <v>55</v>
      </c>
      <c r="E3188" s="218"/>
      <c r="F3188" s="219" t="s">
        <v>56</v>
      </c>
      <c r="G3188" s="220"/>
      <c r="H3188" s="204"/>
      <c r="I3188" s="217" t="s">
        <v>87</v>
      </c>
      <c r="J3188" s="218"/>
      <c r="K3188" s="219" t="s">
        <v>88</v>
      </c>
      <c r="L3188" s="220"/>
      <c r="M3188" s="23"/>
      <c r="N3188" s="213" t="s">
        <v>57</v>
      </c>
      <c r="O3188" s="214"/>
      <c r="P3188" s="215" t="s">
        <v>58</v>
      </c>
      <c r="Q3188" s="216"/>
      <c r="R3188" s="23"/>
      <c r="S3188" s="217" t="s">
        <v>59</v>
      </c>
      <c r="T3188" s="218"/>
      <c r="U3188" s="219" t="s">
        <v>60</v>
      </c>
      <c r="V3188" s="220"/>
      <c r="W3188" s="22"/>
      <c r="X3188" s="213" t="s">
        <v>61</v>
      </c>
      <c r="Y3188" s="214"/>
      <c r="Z3188" s="215" t="s">
        <v>62</v>
      </c>
      <c r="AA3188" s="216"/>
      <c r="AB3188" s="22"/>
      <c r="AC3188" s="217" t="s">
        <v>63</v>
      </c>
      <c r="AD3188" s="218"/>
      <c r="AE3188" s="219" t="s">
        <v>89</v>
      </c>
      <c r="AF3188" s="220"/>
      <c r="AG3188" s="22"/>
      <c r="AH3188" s="213" t="s">
        <v>64</v>
      </c>
      <c r="AI3188" s="214"/>
      <c r="AJ3188" s="215" t="s">
        <v>65</v>
      </c>
      <c r="AK3188" s="216"/>
      <c r="AL3188" s="22"/>
      <c r="AM3188" s="25" t="s">
        <v>2</v>
      </c>
      <c r="AO3188" s="132" t="s">
        <v>41</v>
      </c>
      <c r="AQ3188" s="32"/>
      <c r="AR3188" s="32"/>
      <c r="AS3188" s="32"/>
      <c r="AT3188" s="32"/>
    </row>
    <row r="3189" spans="2:46" ht="18.649999999999999" customHeight="1" thickTop="1" thickBot="1">
      <c r="B3189" s="36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9">
        <f t="shared" ref="L3189" si="14477">IF(0=(1-$J$9*$K$9*$B3189^2),10^14,$B3189*$K$9/(1-$J$9*$K$9*$B3189^2))</f>
        <v>-0.37399294136577499</v>
      </c>
      <c r="N3189" s="1">
        <f t="shared" ref="N3189" si="14478">D3189*I3189+F3189*I3192-E3189*J3189-G3189*J3192</f>
        <v>1</v>
      </c>
      <c r="O3189" s="9">
        <f t="shared" ref="O3189" si="14479">(D3189*J3189+E3189*I3189+F3189*J3192+G3189*I3192)</f>
        <v>0</v>
      </c>
      <c r="P3189" s="2">
        <f t="shared" ref="P3189" si="14480">D3189*K3189+F3189*K3192-E3189*L3189-G3189*L3192</f>
        <v>0</v>
      </c>
      <c r="Q3189" s="8">
        <f t="shared" ref="Q3189" si="14481">(D3189*L3189+E3189*K3189+F3189*L3192+G3189*K3192)</f>
        <v>-0.37399294136577499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14482">N3189*S3189+P3189*S3192-O3189*T3189-Q3189*T3192</f>
        <v>5.1246652274656457</v>
      </c>
      <c r="Y3189" s="9">
        <f t="shared" ref="Y3189" si="14483">(N3189*T3189+O3189*S3189+P3189*T3192+Q3189*S3192)</f>
        <v>0</v>
      </c>
      <c r="Z3189" s="2">
        <f t="shared" ref="Z3189" si="14484">N3189*U3189+P3189*U3192-O3189*V3189-Q3189*V3192</f>
        <v>0</v>
      </c>
      <c r="AA3189" s="8">
        <f t="shared" ref="AA3189" si="14485">(N3189*V3189+O3189*U3189+P3189*V3192+Q3189*U3192)</f>
        <v>-0.37399294136577499</v>
      </c>
      <c r="AB3189" s="22"/>
      <c r="AC3189" s="1">
        <v>1</v>
      </c>
      <c r="AD3189" s="9">
        <v>0</v>
      </c>
      <c r="AE3189" s="2">
        <v>0</v>
      </c>
      <c r="AF3189" s="9">
        <f t="shared" ref="AF3189" si="14486">$B3189*$AE$9</f>
        <v>7.3934927999999589</v>
      </c>
      <c r="AH3189" s="1">
        <f t="shared" ref="AH3189" si="14487">X3189*AC3189+Z3189*AC3192-Y3189*AD3189-AA3189*AD3192</f>
        <v>5.1246652274656457</v>
      </c>
      <c r="AI3189" s="9">
        <f t="shared" ref="AI3189" si="14488">(X3189*AD3189+Y3189*AC3189+Z3189*AD3192+AA3189*AC3192)</f>
        <v>0</v>
      </c>
      <c r="AJ3189" s="2">
        <f t="shared" ref="AJ3189" si="14489">X3189*AE3189+Z3189*AE3192-Y3189*AF3189-AA3189*AF3192</f>
        <v>0</v>
      </c>
      <c r="AK3189" s="8">
        <f t="shared" ref="AK3189" si="14490">(X3189*AF3189+Y3189*AE3189+Z3189*AF3192+AA3189*AE3192)</f>
        <v>37.515182520311626</v>
      </c>
      <c r="AM3189" s="26">
        <f t="shared" ref="AM3189" si="14491">20*LOG((2*$AH$9)/(($AH$9*AH3189+AJ3189+$AH$9*AH3192+AJ3192)^2+($AH$9*AI3189+AK3189+$AH$9*AI3192+AK3192)^2)^0.5)</f>
        <v>-42.909084217360686</v>
      </c>
      <c r="AO3189" s="133">
        <f t="shared" ref="AO3189" si="14492">((AI3189^2+AJ3189^2+AK3189^2+AL3189^2)/(AI3192^2+AJ3192^2+AK3192^2+AL3192^2))^0.5</f>
        <v>0.13544054035925812</v>
      </c>
      <c r="AP3189" s="13"/>
      <c r="AQ3189" s="32"/>
      <c r="AR3189" s="32"/>
      <c r="AS3189" s="32"/>
      <c r="AT3189" s="32"/>
    </row>
    <row r="3190" spans="2:46" ht="18.649999999999999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O3190" s="134"/>
      <c r="AP3190" s="33"/>
      <c r="AQ3190" s="32"/>
      <c r="AR3190" s="32"/>
      <c r="AS3190" s="32"/>
      <c r="AT3190" s="32"/>
    </row>
    <row r="3191" spans="2:46" ht="18.649999999999999" customHeight="1" thickBot="1">
      <c r="D3191" s="209" t="s">
        <v>66</v>
      </c>
      <c r="E3191" s="210"/>
      <c r="F3191" s="211" t="s">
        <v>67</v>
      </c>
      <c r="G3191" s="212"/>
      <c r="H3191" s="204"/>
      <c r="I3191" s="209" t="s">
        <v>68</v>
      </c>
      <c r="J3191" s="210"/>
      <c r="K3191" s="211" t="s">
        <v>69</v>
      </c>
      <c r="L3191" s="212"/>
      <c r="N3191" s="213" t="s">
        <v>70</v>
      </c>
      <c r="O3191" s="214"/>
      <c r="P3191" s="215" t="s">
        <v>71</v>
      </c>
      <c r="Q3191" s="216"/>
      <c r="S3191" s="209" t="s">
        <v>72</v>
      </c>
      <c r="T3191" s="210"/>
      <c r="U3191" s="211" t="s">
        <v>73</v>
      </c>
      <c r="V3191" s="212"/>
      <c r="W3191" s="22"/>
      <c r="X3191" s="213" t="s">
        <v>74</v>
      </c>
      <c r="Y3191" s="214"/>
      <c r="Z3191" s="215" t="s">
        <v>75</v>
      </c>
      <c r="AA3191" s="216"/>
      <c r="AB3191" s="22"/>
      <c r="AC3191" s="209" t="s">
        <v>76</v>
      </c>
      <c r="AD3191" s="210"/>
      <c r="AE3191" s="211" t="s">
        <v>77</v>
      </c>
      <c r="AF3191" s="212"/>
      <c r="AG3191" s="22"/>
      <c r="AH3191" s="213" t="s">
        <v>78</v>
      </c>
      <c r="AI3191" s="214"/>
      <c r="AJ3191" s="215" t="s">
        <v>79</v>
      </c>
      <c r="AK3191" s="216"/>
      <c r="AL3191" s="22"/>
      <c r="AM3191" s="44" t="s">
        <v>6</v>
      </c>
      <c r="AO3191" s="135" t="s">
        <v>42</v>
      </c>
      <c r="AP3191" s="33"/>
      <c r="AQ3191" s="32"/>
      <c r="AR3191" s="32"/>
      <c r="AS3191" s="32"/>
      <c r="AT3191" s="32"/>
    </row>
    <row r="3192" spans="2:46" ht="18.649999999999999" customHeight="1" thickTop="1" thickBot="1">
      <c r="D3192" s="1">
        <v>0</v>
      </c>
      <c r="E3192" s="8">
        <f t="shared" ref="E3192" si="14493">$E$9*$B3189</f>
        <v>5.1683951999999715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14494">D3192*I3189+F3192*I3192-E3192*J3189-G3192*J3192</f>
        <v>0</v>
      </c>
      <c r="O3192" s="9">
        <f t="shared" ref="O3192" si="14495">(D3192*J3189+E3192*I3189+F3192*J3192+G3192*I3192)</f>
        <v>5.1683951999999715</v>
      </c>
      <c r="P3192" s="2">
        <f t="shared" ref="P3192" si="14496">D3192*K3189+F3192*K3192-E3192*L3189-G3192*L3192</f>
        <v>2.9329433229887423</v>
      </c>
      <c r="Q3192" s="8">
        <f t="shared" ref="Q3192" si="14497">(D3192*L3189+E3192*K3189+F3192*L3192+G3192*K3192)</f>
        <v>0</v>
      </c>
      <c r="S3192" s="1">
        <v>0</v>
      </c>
      <c r="T3192" s="8">
        <f t="shared" ref="T3192" si="14498">$T$9*$B3189</f>
        <v>11.028724799999939</v>
      </c>
      <c r="U3192" s="2">
        <v>1</v>
      </c>
      <c r="V3192" s="8">
        <v>0</v>
      </c>
      <c r="X3192" s="1">
        <f t="shared" ref="X3192" si="14499">N3192*S3189+P3192*S3192-O3192*T3189-Q3192*T3192</f>
        <v>0</v>
      </c>
      <c r="Y3192" s="9">
        <f t="shared" ref="Y3192" si="14500">(N3192*T3189+O3192*S3189+P3192*T3192+Q3192*S3192)</f>
        <v>37.515019963240142</v>
      </c>
      <c r="Z3192" s="2">
        <f t="shared" ref="Z3192" si="14501">N3192*U3189+P3192*U3192-O3192*V3189-Q3192*V3192</f>
        <v>2.9329433229887423</v>
      </c>
      <c r="AA3192" s="8">
        <f t="shared" ref="AA3192" si="14502">(N3192*V3189+O3192*U3189+P3192*V3192+Q3192*U3192)</f>
        <v>0</v>
      </c>
      <c r="AB3192" s="22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14503">X3192*AC3189+Z3192*AC3192-Y3192*AD3189-AA3192*AD3192</f>
        <v>0</v>
      </c>
      <c r="AI3192" s="9">
        <f t="shared" ref="AI3192" si="14504">(X3192*AD3189+Y3192*AC3189+Z3192*AD3192+AA3192*AC3192)</f>
        <v>37.515019963240142</v>
      </c>
      <c r="AJ3192" s="2">
        <f t="shared" ref="AJ3192" si="14505">X3192*AE3189+Z3192*AE3192-Y3192*AF3189-AA3192*AF3192</f>
        <v>-274.43408666708194</v>
      </c>
      <c r="AK3192" s="8">
        <f t="shared" ref="AK3192" si="14506">(X3192*AF3189+Y3192*AE3189+Z3192*AF3192+AA3192*AE3192)</f>
        <v>0</v>
      </c>
      <c r="AM3192" s="45">
        <f t="shared" ref="AM3192" si="14507">(180/PI())*ATAN(-1*(($AH$9*AJ3189+AL3189+$AH$9*AJ3192+AL3192)/($AH$9*AI3189+AK3189+$AH$9*AI3192+AK3192)))</f>
        <v>74.709026375553307</v>
      </c>
      <c r="AO3192" s="206">
        <f t="shared" ref="AO3192" si="14508">20*LOG(((($AH$9*AH3189+AJ3189-$AH$9*AH3192-AJ3192)^2+($AH$9*AI3189+AK3189-$AH$9*AI3192-AK3192)^2)/(($AH$9*AH3189+AJ3189+$AH$9*AH3192+AJ3192)^2+($AH$9*AI3189+AK3189+$AH$9*AI3192+AK3192)^2))^0.5)</f>
        <v>-2.2227314944475406E-4</v>
      </c>
      <c r="AP3192" s="33"/>
      <c r="AQ3192" s="32"/>
      <c r="AR3192" s="32"/>
      <c r="AS3192" s="32"/>
      <c r="AT3192" s="32"/>
    </row>
    <row r="3193" spans="2:46" ht="18.649999999999999" customHeight="1">
      <c r="AO3193" s="33"/>
      <c r="AP3193" s="33"/>
    </row>
    <row r="3194" spans="2:46" ht="18.649999999999999" customHeight="1" thickBot="1">
      <c r="D3194" s="22" t="s">
        <v>80</v>
      </c>
      <c r="E3194" s="22"/>
      <c r="F3194" s="22"/>
      <c r="G3194" s="22"/>
      <c r="H3194" s="22"/>
      <c r="I3194" s="22" t="s">
        <v>81</v>
      </c>
      <c r="J3194" s="22"/>
      <c r="K3194" s="22"/>
      <c r="L3194" s="22"/>
      <c r="M3194" s="23"/>
      <c r="N3194" s="23"/>
      <c r="O3194" s="24" t="s">
        <v>82</v>
      </c>
      <c r="P3194" s="23"/>
      <c r="Q3194" s="23"/>
      <c r="R3194" s="23"/>
      <c r="S3194" s="22"/>
      <c r="T3194" s="22" t="s">
        <v>83</v>
      </c>
      <c r="U3194" s="23"/>
      <c r="V3194" s="23"/>
      <c r="W3194" s="23"/>
      <c r="X3194" s="23"/>
      <c r="Y3194" s="24" t="s">
        <v>84</v>
      </c>
      <c r="Z3194" s="23"/>
      <c r="AA3194" s="23"/>
      <c r="AB3194" s="23"/>
      <c r="AC3194" s="24" t="s">
        <v>85</v>
      </c>
      <c r="AD3194" s="22"/>
      <c r="AE3194" s="22"/>
      <c r="AF3194" s="22"/>
      <c r="AG3194" s="22"/>
      <c r="AH3194" s="23"/>
      <c r="AI3194" s="24" t="s">
        <v>86</v>
      </c>
      <c r="AJ3194" s="23"/>
      <c r="AK3194" s="23"/>
      <c r="AL3194" s="22"/>
    </row>
    <row r="3195" spans="2:46" ht="18.649999999999999" customHeight="1" thickBot="1">
      <c r="B3195" s="11"/>
      <c r="D3195" s="217" t="s">
        <v>55</v>
      </c>
      <c r="E3195" s="218"/>
      <c r="F3195" s="219" t="s">
        <v>56</v>
      </c>
      <c r="G3195" s="220"/>
      <c r="H3195" s="204"/>
      <c r="I3195" s="217" t="s">
        <v>87</v>
      </c>
      <c r="J3195" s="218"/>
      <c r="K3195" s="219" t="s">
        <v>88</v>
      </c>
      <c r="L3195" s="220"/>
      <c r="M3195" s="23"/>
      <c r="N3195" s="213" t="s">
        <v>57</v>
      </c>
      <c r="O3195" s="214"/>
      <c r="P3195" s="215" t="s">
        <v>58</v>
      </c>
      <c r="Q3195" s="216"/>
      <c r="R3195" s="23"/>
      <c r="S3195" s="217" t="s">
        <v>59</v>
      </c>
      <c r="T3195" s="218"/>
      <c r="U3195" s="219" t="s">
        <v>60</v>
      </c>
      <c r="V3195" s="220"/>
      <c r="W3195" s="22"/>
      <c r="X3195" s="213" t="s">
        <v>61</v>
      </c>
      <c r="Y3195" s="214"/>
      <c r="Z3195" s="215" t="s">
        <v>62</v>
      </c>
      <c r="AA3195" s="216"/>
      <c r="AB3195" s="22"/>
      <c r="AC3195" s="217" t="s">
        <v>63</v>
      </c>
      <c r="AD3195" s="218"/>
      <c r="AE3195" s="219" t="s">
        <v>89</v>
      </c>
      <c r="AF3195" s="220"/>
      <c r="AG3195" s="22"/>
      <c r="AH3195" s="213" t="s">
        <v>64</v>
      </c>
      <c r="AI3195" s="214"/>
      <c r="AJ3195" s="215" t="s">
        <v>65</v>
      </c>
      <c r="AK3195" s="216"/>
      <c r="AL3195" s="22"/>
      <c r="AM3195" s="25" t="s">
        <v>2</v>
      </c>
      <c r="AO3195" s="132" t="s">
        <v>41</v>
      </c>
      <c r="AQ3195" s="32"/>
      <c r="AR3195" s="32"/>
      <c r="AS3195" s="32"/>
      <c r="AT3195" s="32"/>
    </row>
    <row r="3196" spans="2:46" ht="18.649999999999999" customHeight="1" thickTop="1" thickBot="1">
      <c r="B3196" s="36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9">
        <f t="shared" ref="L3196" si="14509">IF(0=(1-$J$9*$K$9*$B3196^2),10^14,$B3196*$K$9/(1-$J$9*$K$9*$B3196^2))</f>
        <v>-0.37310528591103936</v>
      </c>
      <c r="N3196" s="1">
        <f t="shared" ref="N3196" si="14510">D3196*I3196+F3196*I3199-E3196*J3196-G3196*J3199</f>
        <v>1</v>
      </c>
      <c r="O3196" s="9">
        <f t="shared" ref="O3196" si="14511">(D3196*J3196+E3196*I3196+F3196*J3199+G3196*I3199)</f>
        <v>0</v>
      </c>
      <c r="P3196" s="2">
        <f t="shared" ref="P3196" si="14512">D3196*K3196+F3196*K3199-E3196*L3196-G3196*L3199</f>
        <v>0</v>
      </c>
      <c r="Q3196" s="8">
        <f t="shared" ref="Q3196" si="14513">(D3196*L3196+E3196*K3196+F3196*L3199+G3196*K3199)</f>
        <v>-0.37310528591103936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14514">N3196*S3196+P3196*S3199-O3196*T3196-Q3196*T3199</f>
        <v>5.1238993695621353</v>
      </c>
      <c r="Y3196" s="9">
        <f t="shared" ref="Y3196" si="14515">(N3196*T3196+O3196*S3196+P3196*T3199+Q3196*S3199)</f>
        <v>0</v>
      </c>
      <c r="Z3196" s="2">
        <f t="shared" ref="Z3196" si="14516">N3196*U3196+P3196*U3199-O3196*V3196-Q3196*V3199</f>
        <v>0</v>
      </c>
      <c r="AA3196" s="8">
        <f t="shared" ref="AA3196" si="14517">(N3196*V3196+O3196*U3196+P3196*V3199+Q3196*U3199)</f>
        <v>-0.37310528591103936</v>
      </c>
      <c r="AB3196" s="22"/>
      <c r="AC3196" s="1">
        <v>1</v>
      </c>
      <c r="AD3196" s="9">
        <v>0</v>
      </c>
      <c r="AE3196" s="2">
        <v>0</v>
      </c>
      <c r="AF3196" s="9">
        <f t="shared" ref="AF3196" si="14518">$B3196*$AE$9</f>
        <v>7.4097065999999607</v>
      </c>
      <c r="AH3196" s="1">
        <f t="shared" ref="AH3196" si="14519">X3196*AC3196+Z3196*AC3199-Y3196*AD3196-AA3196*AD3199</f>
        <v>5.1238993695621353</v>
      </c>
      <c r="AI3196" s="9">
        <f t="shared" ref="AI3196" si="14520">(X3196*AD3196+Y3196*AC3196+Z3196*AD3199+AA3196*AC3199)</f>
        <v>0</v>
      </c>
      <c r="AJ3196" s="2">
        <f t="shared" ref="AJ3196" si="14521">X3196*AE3196+Z3196*AE3199-Y3196*AF3196-AA3196*AF3199</f>
        <v>0</v>
      </c>
      <c r="AK3196" s="8">
        <f t="shared" ref="AK3196" si="14522">(X3196*AF3196+Y3196*AE3196+Z3196*AF3199+AA3196*AE3199)</f>
        <v>37.593485690469151</v>
      </c>
      <c r="AM3196" s="26">
        <f t="shared" ref="AM3196" si="14523">20*LOG((2*$AH$9)/(($AH$9*AH3196+AJ3196+$AH$9*AH3199+AJ3199)^2+($AH$9*AI3196+AK3196+$AH$9*AI3199+AK3199)^2)^0.5)</f>
        <v>-42.945916997428654</v>
      </c>
      <c r="AO3196" s="133">
        <f t="shared" ref="AO3196" si="14524">((AI3196^2+AJ3196^2+AK3196^2+AL3196^2)/(AI3199^2+AJ3199^2+AK3199^2+AL3199^2))^0.5</f>
        <v>0.13514336819820755</v>
      </c>
      <c r="AP3196" s="13"/>
      <c r="AQ3196" s="32"/>
      <c r="AR3196" s="32"/>
      <c r="AS3196" s="32"/>
      <c r="AT3196" s="32"/>
    </row>
    <row r="3197" spans="2:46" ht="18.649999999999999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O3197" s="134"/>
      <c r="AP3197" s="33"/>
      <c r="AQ3197" s="32"/>
      <c r="AR3197" s="32"/>
      <c r="AS3197" s="32"/>
      <c r="AT3197" s="32"/>
    </row>
    <row r="3198" spans="2:46" ht="18.649999999999999" customHeight="1" thickBot="1">
      <c r="D3198" s="209" t="s">
        <v>66</v>
      </c>
      <c r="E3198" s="210"/>
      <c r="F3198" s="211" t="s">
        <v>67</v>
      </c>
      <c r="G3198" s="212"/>
      <c r="H3198" s="204"/>
      <c r="I3198" s="209" t="s">
        <v>68</v>
      </c>
      <c r="J3198" s="210"/>
      <c r="K3198" s="211" t="s">
        <v>69</v>
      </c>
      <c r="L3198" s="212"/>
      <c r="N3198" s="213" t="s">
        <v>70</v>
      </c>
      <c r="O3198" s="214"/>
      <c r="P3198" s="215" t="s">
        <v>71</v>
      </c>
      <c r="Q3198" s="216"/>
      <c r="S3198" s="209" t="s">
        <v>72</v>
      </c>
      <c r="T3198" s="210"/>
      <c r="U3198" s="211" t="s">
        <v>73</v>
      </c>
      <c r="V3198" s="212"/>
      <c r="W3198" s="22"/>
      <c r="X3198" s="213" t="s">
        <v>74</v>
      </c>
      <c r="Y3198" s="214"/>
      <c r="Z3198" s="215" t="s">
        <v>75</v>
      </c>
      <c r="AA3198" s="216"/>
      <c r="AB3198" s="22"/>
      <c r="AC3198" s="209" t="s">
        <v>76</v>
      </c>
      <c r="AD3198" s="210"/>
      <c r="AE3198" s="211" t="s">
        <v>77</v>
      </c>
      <c r="AF3198" s="212"/>
      <c r="AG3198" s="22"/>
      <c r="AH3198" s="213" t="s">
        <v>78</v>
      </c>
      <c r="AI3198" s="214"/>
      <c r="AJ3198" s="215" t="s">
        <v>79</v>
      </c>
      <c r="AK3198" s="216"/>
      <c r="AL3198" s="22"/>
      <c r="AM3198" s="44" t="s">
        <v>6</v>
      </c>
      <c r="AO3198" s="135" t="s">
        <v>42</v>
      </c>
      <c r="AP3198" s="33"/>
      <c r="AQ3198" s="32"/>
      <c r="AR3198" s="32"/>
      <c r="AS3198" s="32"/>
      <c r="AT3198" s="32"/>
    </row>
    <row r="3199" spans="2:46" ht="18.649999999999999" customHeight="1" thickTop="1" thickBot="1">
      <c r="D3199" s="1">
        <v>0</v>
      </c>
      <c r="E3199" s="8">
        <f t="shared" ref="E3199" si="14525">$E$9*$B3196</f>
        <v>5.1797293999999727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14526">D3199*I3196+F3199*I3199-E3199*J3196-G3199*J3199</f>
        <v>0</v>
      </c>
      <c r="O3199" s="9">
        <f t="shared" ref="O3199" si="14527">(D3199*J3196+E3199*I3196+F3199*J3199+G3199*I3199)</f>
        <v>5.1797293999999727</v>
      </c>
      <c r="P3199" s="2">
        <f t="shared" ref="P3199" si="14528">D3199*K3196+F3199*K3199-E3199*L3196-G3199*L3199</f>
        <v>2.9325844187288062</v>
      </c>
      <c r="Q3199" s="8">
        <f t="shared" ref="Q3199" si="14529">(D3199*L3196+E3199*K3196+F3199*L3199+G3199*K3199)</f>
        <v>0</v>
      </c>
      <c r="S3199" s="1">
        <v>0</v>
      </c>
      <c r="T3199" s="8">
        <f t="shared" ref="T3199" si="14530">$T$9*$B3196</f>
        <v>11.05291059999994</v>
      </c>
      <c r="U3199" s="2">
        <v>1</v>
      </c>
      <c r="V3199" s="8">
        <v>0</v>
      </c>
      <c r="X3199" s="1">
        <f t="shared" ref="X3199" si="14531">N3199*S3196+P3199*S3199-O3199*T3196-Q3199*T3199</f>
        <v>0</v>
      </c>
      <c r="Y3199" s="9">
        <f t="shared" ref="Y3199" si="14532">(N3199*T3196+O3199*S3196+P3199*T3199+Q3199*S3199)</f>
        <v>37.593322807162252</v>
      </c>
      <c r="Z3199" s="2">
        <f t="shared" ref="Z3199" si="14533">N3199*U3196+P3199*U3199-O3199*V3196-Q3199*V3199</f>
        <v>2.9325844187288062</v>
      </c>
      <c r="AA3199" s="8">
        <f t="shared" ref="AA3199" si="14534">(N3199*V3196+O3199*U3196+P3199*V3199+Q3199*U3199)</f>
        <v>0</v>
      </c>
      <c r="AB3199" s="22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14535">X3199*AC3196+Z3199*AC3199-Y3199*AD3196-AA3199*AD3199</f>
        <v>0</v>
      </c>
      <c r="AI3199" s="9">
        <f t="shared" ref="AI3199" si="14536">(X3199*AD3196+Y3199*AC3196+Z3199*AD3199+AA3199*AC3199)</f>
        <v>37.593322807162252</v>
      </c>
      <c r="AJ3199" s="2">
        <f t="shared" ref="AJ3199" si="14537">X3199*AE3196+Z3199*AE3199-Y3199*AF3196-AA3199*AF3199</f>
        <v>-275.62290770143039</v>
      </c>
      <c r="AK3199" s="8">
        <f t="shared" ref="AK3199" si="14538">(X3199*AF3196+Y3199*AE3196+Z3199*AF3199+AA3199*AE3199)</f>
        <v>0</v>
      </c>
      <c r="AM3199" s="45">
        <f t="shared" ref="AM3199" si="14539">(180/PI())*ATAN(-1*(($AH$9*AJ3196+AL3196+$AH$9*AJ3199+AL3199)/($AH$9*AI3196+AK3196+$AH$9*AI3199+AK3199)))</f>
        <v>74.741606680437869</v>
      </c>
      <c r="AO3199" s="206">
        <f t="shared" ref="AO3199" si="14540">20*LOG(((($AH$9*AH3196+AJ3196-$AH$9*AH3199-AJ3199)^2+($AH$9*AI3196+AK3196-$AH$9*AI3199-AK3199)^2)/(($AH$9*AH3196+AJ3196+$AH$9*AH3199+AJ3199)^2+($AH$9*AI3196+AK3196+$AH$9*AI3199+AK3199)^2))^0.5)</f>
        <v>-2.2039596099202548E-4</v>
      </c>
      <c r="AP3199" s="33"/>
      <c r="AQ3199" s="32"/>
      <c r="AR3199" s="32"/>
      <c r="AS3199" s="32"/>
      <c r="AT3199" s="32"/>
    </row>
    <row r="3200" spans="2:46" ht="18.649999999999999" customHeight="1">
      <c r="AO3200" s="33"/>
      <c r="AP3200" s="33"/>
    </row>
    <row r="3201" spans="2:46" ht="18.649999999999999" customHeight="1" thickBot="1">
      <c r="D3201" s="22" t="s">
        <v>80</v>
      </c>
      <c r="E3201" s="22"/>
      <c r="F3201" s="22"/>
      <c r="G3201" s="22"/>
      <c r="H3201" s="22"/>
      <c r="I3201" s="22" t="s">
        <v>81</v>
      </c>
      <c r="J3201" s="22"/>
      <c r="K3201" s="22"/>
      <c r="L3201" s="22"/>
      <c r="M3201" s="23"/>
      <c r="N3201" s="23"/>
      <c r="O3201" s="24" t="s">
        <v>82</v>
      </c>
      <c r="P3201" s="23"/>
      <c r="Q3201" s="23"/>
      <c r="R3201" s="23"/>
      <c r="S3201" s="22"/>
      <c r="T3201" s="22" t="s">
        <v>83</v>
      </c>
      <c r="U3201" s="23"/>
      <c r="V3201" s="23"/>
      <c r="W3201" s="23"/>
      <c r="X3201" s="23"/>
      <c r="Y3201" s="24" t="s">
        <v>84</v>
      </c>
      <c r="Z3201" s="23"/>
      <c r="AA3201" s="23"/>
      <c r="AB3201" s="23"/>
      <c r="AC3201" s="24" t="s">
        <v>85</v>
      </c>
      <c r="AD3201" s="22"/>
      <c r="AE3201" s="22"/>
      <c r="AF3201" s="22"/>
      <c r="AG3201" s="22"/>
      <c r="AH3201" s="23"/>
      <c r="AI3201" s="24" t="s">
        <v>86</v>
      </c>
      <c r="AJ3201" s="23"/>
      <c r="AK3201" s="23"/>
      <c r="AL3201" s="22"/>
    </row>
    <row r="3202" spans="2:46" ht="18.649999999999999" customHeight="1" thickBot="1">
      <c r="B3202" s="11"/>
      <c r="D3202" s="217" t="s">
        <v>55</v>
      </c>
      <c r="E3202" s="218"/>
      <c r="F3202" s="219" t="s">
        <v>56</v>
      </c>
      <c r="G3202" s="220"/>
      <c r="H3202" s="204"/>
      <c r="I3202" s="217" t="s">
        <v>87</v>
      </c>
      <c r="J3202" s="218"/>
      <c r="K3202" s="219" t="s">
        <v>88</v>
      </c>
      <c r="L3202" s="220"/>
      <c r="M3202" s="23"/>
      <c r="N3202" s="213" t="s">
        <v>57</v>
      </c>
      <c r="O3202" s="214"/>
      <c r="P3202" s="215" t="s">
        <v>58</v>
      </c>
      <c r="Q3202" s="216"/>
      <c r="R3202" s="23"/>
      <c r="S3202" s="217" t="s">
        <v>59</v>
      </c>
      <c r="T3202" s="218"/>
      <c r="U3202" s="219" t="s">
        <v>60</v>
      </c>
      <c r="V3202" s="220"/>
      <c r="W3202" s="22"/>
      <c r="X3202" s="213" t="s">
        <v>61</v>
      </c>
      <c r="Y3202" s="214"/>
      <c r="Z3202" s="215" t="s">
        <v>62</v>
      </c>
      <c r="AA3202" s="216"/>
      <c r="AB3202" s="22"/>
      <c r="AC3202" s="217" t="s">
        <v>63</v>
      </c>
      <c r="AD3202" s="218"/>
      <c r="AE3202" s="219" t="s">
        <v>89</v>
      </c>
      <c r="AF3202" s="220"/>
      <c r="AG3202" s="22"/>
      <c r="AH3202" s="213" t="s">
        <v>64</v>
      </c>
      <c r="AI3202" s="214"/>
      <c r="AJ3202" s="215" t="s">
        <v>65</v>
      </c>
      <c r="AK3202" s="216"/>
      <c r="AL3202" s="22"/>
      <c r="AM3202" s="25" t="s">
        <v>2</v>
      </c>
      <c r="AO3202" s="132" t="s">
        <v>41</v>
      </c>
      <c r="AQ3202" s="32"/>
      <c r="AR3202" s="32"/>
      <c r="AS3202" s="32"/>
      <c r="AT3202" s="32"/>
    </row>
    <row r="3203" spans="2:46" ht="18.649999999999999" customHeight="1" thickTop="1" thickBot="1">
      <c r="B3203" s="36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9">
        <f t="shared" ref="L3203" si="14541">IF(0=(1-$J$9*$K$9*$B3203^2),10^14,$B3203*$K$9/(1-$J$9*$K$9*$B3203^2))</f>
        <v>-0.37222198448003868</v>
      </c>
      <c r="N3203" s="1">
        <f t="shared" ref="N3203" si="14542">D3203*I3203+F3203*I3206-E3203*J3203-G3203*J3206</f>
        <v>1</v>
      </c>
      <c r="O3203" s="9">
        <f t="shared" ref="O3203" si="14543">(D3203*J3203+E3203*I3203+F3203*J3206+G3203*I3206)</f>
        <v>0</v>
      </c>
      <c r="P3203" s="2">
        <f t="shared" ref="P3203" si="14544">D3203*K3203+F3203*K3206-E3203*L3203-G3203*L3206</f>
        <v>0</v>
      </c>
      <c r="Q3203" s="8">
        <f t="shared" ref="Q3203" si="14545">(D3203*L3203+E3203*K3203+F3203*L3206+G3203*K3206)</f>
        <v>-0.37222198448003868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14546">N3203*S3203+P3203*S3206-O3203*T3203-Q3203*T3206</f>
        <v>5.1231388042846699</v>
      </c>
      <c r="Y3203" s="9">
        <f t="shared" ref="Y3203" si="14547">(N3203*T3203+O3203*S3203+P3203*T3206+Q3203*S3206)</f>
        <v>0</v>
      </c>
      <c r="Z3203" s="2">
        <f t="shared" ref="Z3203" si="14548">N3203*U3203+P3203*U3206-O3203*V3203-Q3203*V3206</f>
        <v>0</v>
      </c>
      <c r="AA3203" s="8">
        <f t="shared" ref="AA3203" si="14549">(N3203*V3203+O3203*U3203+P3203*V3206+Q3203*U3206)</f>
        <v>-0.37222198448003868</v>
      </c>
      <c r="AB3203" s="22"/>
      <c r="AC3203" s="1">
        <v>1</v>
      </c>
      <c r="AD3203" s="9">
        <v>0</v>
      </c>
      <c r="AE3203" s="2">
        <v>0</v>
      </c>
      <c r="AF3203" s="9">
        <f t="shared" ref="AF3203" si="14550">$B3203*$AE$9</f>
        <v>7.4259203999999599</v>
      </c>
      <c r="AH3203" s="1">
        <f t="shared" ref="AH3203" si="14551">X3203*AC3203+Z3203*AC3206-Y3203*AD3203-AA3203*AD3206</f>
        <v>5.1231388042846699</v>
      </c>
      <c r="AI3203" s="9">
        <f t="shared" ref="AI3203" si="14552">(X3203*AD3203+Y3203*AC3203+Z3203*AD3206+AA3203*AC3206)</f>
        <v>0</v>
      </c>
      <c r="AJ3203" s="2">
        <f t="shared" ref="AJ3203" si="14553">X3203*AE3203+Z3203*AE3206-Y3203*AF3203-AA3203*AF3206</f>
        <v>0</v>
      </c>
      <c r="AK3203" s="8">
        <f t="shared" ref="AK3203" si="14554">(X3203*AF3203+Y3203*AE3203+Z3203*AF3206+AA3203*AE3206)</f>
        <v>37.67179897428889</v>
      </c>
      <c r="AM3203" s="26">
        <f t="shared" ref="AM3203" si="14555">20*LOG((2*$AH$9)/(($AH$9*AH3203+AJ3203+$AH$9*AH3206+AJ3206)^2+($AH$9*AI3203+AK3203+$AH$9*AI3206+AK3206)^2)^0.5)</f>
        <v>-42.982674877332173</v>
      </c>
      <c r="AO3203" s="133">
        <f t="shared" ref="AO3203" si="14556">((AI3203^2+AJ3203^2+AK3203^2+AL3203^2)/(AI3206^2+AJ3206^2+AK3206^2+AL3206^2))^0.5</f>
        <v>0.13484749891329761</v>
      </c>
      <c r="AP3203" s="13"/>
      <c r="AQ3203" s="32"/>
      <c r="AR3203" s="32"/>
      <c r="AS3203" s="32"/>
      <c r="AT3203" s="32"/>
    </row>
    <row r="3204" spans="2:46" ht="18.649999999999999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O3204" s="134"/>
      <c r="AP3204" s="33"/>
      <c r="AQ3204" s="32"/>
      <c r="AR3204" s="32"/>
      <c r="AS3204" s="32"/>
      <c r="AT3204" s="32"/>
    </row>
    <row r="3205" spans="2:46" ht="18.649999999999999" customHeight="1" thickBot="1">
      <c r="D3205" s="209" t="s">
        <v>66</v>
      </c>
      <c r="E3205" s="210"/>
      <c r="F3205" s="211" t="s">
        <v>67</v>
      </c>
      <c r="G3205" s="212"/>
      <c r="H3205" s="204"/>
      <c r="I3205" s="209" t="s">
        <v>68</v>
      </c>
      <c r="J3205" s="210"/>
      <c r="K3205" s="211" t="s">
        <v>69</v>
      </c>
      <c r="L3205" s="212"/>
      <c r="N3205" s="213" t="s">
        <v>70</v>
      </c>
      <c r="O3205" s="214"/>
      <c r="P3205" s="215" t="s">
        <v>71</v>
      </c>
      <c r="Q3205" s="216"/>
      <c r="S3205" s="209" t="s">
        <v>72</v>
      </c>
      <c r="T3205" s="210"/>
      <c r="U3205" s="211" t="s">
        <v>73</v>
      </c>
      <c r="V3205" s="212"/>
      <c r="W3205" s="22"/>
      <c r="X3205" s="213" t="s">
        <v>74</v>
      </c>
      <c r="Y3205" s="214"/>
      <c r="Z3205" s="215" t="s">
        <v>75</v>
      </c>
      <c r="AA3205" s="216"/>
      <c r="AB3205" s="22"/>
      <c r="AC3205" s="209" t="s">
        <v>76</v>
      </c>
      <c r="AD3205" s="210"/>
      <c r="AE3205" s="211" t="s">
        <v>77</v>
      </c>
      <c r="AF3205" s="212"/>
      <c r="AG3205" s="22"/>
      <c r="AH3205" s="213" t="s">
        <v>78</v>
      </c>
      <c r="AI3205" s="214"/>
      <c r="AJ3205" s="215" t="s">
        <v>79</v>
      </c>
      <c r="AK3205" s="216"/>
      <c r="AL3205" s="22"/>
      <c r="AM3205" s="44" t="s">
        <v>6</v>
      </c>
      <c r="AO3205" s="135" t="s">
        <v>42</v>
      </c>
      <c r="AP3205" s="33"/>
      <c r="AQ3205" s="32"/>
      <c r="AR3205" s="32"/>
      <c r="AS3205" s="32"/>
      <c r="AT3205" s="32"/>
    </row>
    <row r="3206" spans="2:46" ht="18.649999999999999" customHeight="1" thickTop="1" thickBot="1">
      <c r="D3206" s="1">
        <v>0</v>
      </c>
      <c r="E3206" s="8">
        <f t="shared" ref="E3206" si="14557">$E$9*$B3203</f>
        <v>5.1910635999999721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14558">D3206*I3203+F3206*I3206-E3206*J3203-G3206*J3206</f>
        <v>0</v>
      </c>
      <c r="O3206" s="9">
        <f t="shared" ref="O3206" si="14559">(D3206*J3203+E3206*I3203+F3206*J3206+G3206*I3206)</f>
        <v>5.1910635999999721</v>
      </c>
      <c r="P3206" s="2">
        <f t="shared" ref="P3206" si="14560">D3206*K3203+F3206*K3206-E3206*L3203-G3206*L3206</f>
        <v>2.9322279947540832</v>
      </c>
      <c r="Q3206" s="8">
        <f t="shared" ref="Q3206" si="14561">(D3206*L3203+E3206*K3203+F3206*L3206+G3206*K3206)</f>
        <v>0</v>
      </c>
      <c r="S3206" s="1">
        <v>0</v>
      </c>
      <c r="T3206" s="8">
        <f t="shared" ref="T3206" si="14562">$T$9*$B3203</f>
        <v>11.07709639999994</v>
      </c>
      <c r="U3206" s="2">
        <v>1</v>
      </c>
      <c r="V3206" s="8">
        <v>0</v>
      </c>
      <c r="X3206" s="1">
        <f t="shared" ref="X3206" si="14563">N3206*S3203+P3206*S3206-O3206*T3203-Q3206*T3206</f>
        <v>0</v>
      </c>
      <c r="Y3206" s="9">
        <f t="shared" ref="Y3206" si="14564">(N3206*T3203+O3206*S3203+P3206*T3206+Q3206*S3206)</f>
        <v>37.671635764669468</v>
      </c>
      <c r="Z3206" s="2">
        <f t="shared" ref="Z3206" si="14565">N3206*U3203+P3206*U3206-O3206*V3203-Q3206*V3206</f>
        <v>2.9322279947540832</v>
      </c>
      <c r="AA3206" s="8">
        <f t="shared" ref="AA3206" si="14566">(N3206*V3203+O3206*U3203+P3206*V3206+Q3206*U3206)</f>
        <v>0</v>
      </c>
      <c r="AB3206" s="22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14567">X3206*AC3203+Z3206*AC3206-Y3206*AD3203-AA3206*AD3206</f>
        <v>0</v>
      </c>
      <c r="AI3206" s="9">
        <f t="shared" ref="AI3206" si="14568">(X3206*AD3203+Y3206*AC3203+Z3206*AD3206+AA3206*AC3206)</f>
        <v>37.671635764669468</v>
      </c>
      <c r="AJ3206" s="2">
        <f t="shared" ref="AJ3206" si="14569">X3206*AE3203+Z3206*AE3206-Y3206*AF3203-AA3206*AF3206</f>
        <v>-276.81434053147296</v>
      </c>
      <c r="AK3206" s="8">
        <f t="shared" ref="AK3206" si="14570">(X3206*AF3203+Y3206*AE3203+Z3206*AF3206+AA3206*AE3206)</f>
        <v>0</v>
      </c>
      <c r="AM3206" s="45">
        <f t="shared" ref="AM3206" si="14571">(180/PI())*ATAN(-1*(($AH$9*AJ3203+AL3203+$AH$9*AJ3206+AL3206)/($AH$9*AI3203+AK3203+$AH$9*AI3206+AK3206)))</f>
        <v>74.774050215804152</v>
      </c>
      <c r="AO3206" s="206">
        <f t="shared" ref="AO3206" si="14572">20*LOG(((($AH$9*AH3203+AJ3203-$AH$9*AH3206-AJ3206)^2+($AH$9*AI3203+AK3203-$AH$9*AI3206-AK3206)^2)/(($AH$9*AH3203+AJ3203+$AH$9*AH3206+AJ3206)^2+($AH$9*AI3203+AK3203+$AH$9*AI3206+AK3206)^2))^0.5)</f>
        <v>-2.1853839563085978E-4</v>
      </c>
      <c r="AP3206" s="33"/>
      <c r="AQ3206" s="32"/>
      <c r="AR3206" s="32"/>
      <c r="AS3206" s="32"/>
      <c r="AT3206" s="32"/>
    </row>
    <row r="3207" spans="2:46" ht="18.649999999999999" customHeight="1">
      <c r="AO3207" s="33"/>
      <c r="AP3207" s="33"/>
    </row>
    <row r="3208" spans="2:46" ht="18.649999999999999" customHeight="1" thickBot="1">
      <c r="D3208" s="22" t="s">
        <v>80</v>
      </c>
      <c r="E3208" s="22"/>
      <c r="F3208" s="22"/>
      <c r="G3208" s="22"/>
      <c r="H3208" s="22"/>
      <c r="I3208" s="22" t="s">
        <v>81</v>
      </c>
      <c r="J3208" s="22"/>
      <c r="K3208" s="22"/>
      <c r="L3208" s="22"/>
      <c r="M3208" s="23"/>
      <c r="N3208" s="23"/>
      <c r="O3208" s="24" t="s">
        <v>82</v>
      </c>
      <c r="P3208" s="23"/>
      <c r="Q3208" s="23"/>
      <c r="R3208" s="23"/>
      <c r="S3208" s="22"/>
      <c r="T3208" s="22" t="s">
        <v>83</v>
      </c>
      <c r="U3208" s="23"/>
      <c r="V3208" s="23"/>
      <c r="W3208" s="23"/>
      <c r="X3208" s="23"/>
      <c r="Y3208" s="24" t="s">
        <v>84</v>
      </c>
      <c r="Z3208" s="23"/>
      <c r="AA3208" s="23"/>
      <c r="AB3208" s="23"/>
      <c r="AC3208" s="24" t="s">
        <v>85</v>
      </c>
      <c r="AD3208" s="22"/>
      <c r="AE3208" s="22"/>
      <c r="AF3208" s="22"/>
      <c r="AG3208" s="22"/>
      <c r="AH3208" s="23"/>
      <c r="AI3208" s="24" t="s">
        <v>86</v>
      </c>
      <c r="AJ3208" s="23"/>
      <c r="AK3208" s="23"/>
      <c r="AL3208" s="22"/>
    </row>
    <row r="3209" spans="2:46" ht="18.649999999999999" customHeight="1" thickBot="1">
      <c r="B3209" s="11"/>
      <c r="D3209" s="217" t="s">
        <v>55</v>
      </c>
      <c r="E3209" s="218"/>
      <c r="F3209" s="219" t="s">
        <v>56</v>
      </c>
      <c r="G3209" s="220"/>
      <c r="H3209" s="204"/>
      <c r="I3209" s="217" t="s">
        <v>87</v>
      </c>
      <c r="J3209" s="218"/>
      <c r="K3209" s="219" t="s">
        <v>88</v>
      </c>
      <c r="L3209" s="220"/>
      <c r="M3209" s="23"/>
      <c r="N3209" s="213" t="s">
        <v>57</v>
      </c>
      <c r="O3209" s="214"/>
      <c r="P3209" s="215" t="s">
        <v>58</v>
      </c>
      <c r="Q3209" s="216"/>
      <c r="R3209" s="23"/>
      <c r="S3209" s="217" t="s">
        <v>59</v>
      </c>
      <c r="T3209" s="218"/>
      <c r="U3209" s="219" t="s">
        <v>60</v>
      </c>
      <c r="V3209" s="220"/>
      <c r="W3209" s="22"/>
      <c r="X3209" s="213" t="s">
        <v>61</v>
      </c>
      <c r="Y3209" s="214"/>
      <c r="Z3209" s="215" t="s">
        <v>62</v>
      </c>
      <c r="AA3209" s="216"/>
      <c r="AB3209" s="22"/>
      <c r="AC3209" s="217" t="s">
        <v>63</v>
      </c>
      <c r="AD3209" s="218"/>
      <c r="AE3209" s="219" t="s">
        <v>89</v>
      </c>
      <c r="AF3209" s="220"/>
      <c r="AG3209" s="22"/>
      <c r="AH3209" s="213" t="s">
        <v>64</v>
      </c>
      <c r="AI3209" s="214"/>
      <c r="AJ3209" s="215" t="s">
        <v>65</v>
      </c>
      <c r="AK3209" s="216"/>
      <c r="AL3209" s="22"/>
      <c r="AM3209" s="25" t="s">
        <v>2</v>
      </c>
      <c r="AO3209" s="132" t="s">
        <v>41</v>
      </c>
      <c r="AQ3209" s="32"/>
      <c r="AR3209" s="32"/>
      <c r="AS3209" s="32"/>
      <c r="AT3209" s="32"/>
    </row>
    <row r="3210" spans="2:46" ht="18.649999999999999" customHeight="1" thickTop="1" thickBot="1">
      <c r="B3210" s="36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9">
        <f t="shared" ref="L3210" si="14573">IF(0=(1-$J$9*$K$9*$B3210^2),10^14,$B3210*$K$9/(1-$J$9*$K$9*$B3210^2))</f>
        <v>-0.37134300417593835</v>
      </c>
      <c r="N3210" s="1">
        <f t="shared" ref="N3210" si="14574">D3210*I3210+F3210*I3213-E3210*J3210-G3210*J3213</f>
        <v>1</v>
      </c>
      <c r="O3210" s="9">
        <f t="shared" ref="O3210" si="14575">(D3210*J3210+E3210*I3210+F3210*J3213+G3210*I3213)</f>
        <v>0</v>
      </c>
      <c r="P3210" s="2">
        <f t="shared" ref="P3210" si="14576">D3210*K3210+F3210*K3213-E3210*L3210-G3210*L3213</f>
        <v>0</v>
      </c>
      <c r="Q3210" s="8">
        <f t="shared" ref="Q3210" si="14577">(D3210*L3210+E3210*K3210+F3210*L3213+G3210*K3213)</f>
        <v>-0.37134300417593835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14578">N3210*S3210+P3210*S3213-O3210*T3210-Q3210*T3213</f>
        <v>5.1223834823528476</v>
      </c>
      <c r="Y3210" s="9">
        <f t="shared" ref="Y3210" si="14579">(N3210*T3210+O3210*S3210+P3210*T3213+Q3210*S3213)</f>
        <v>0</v>
      </c>
      <c r="Z3210" s="2">
        <f t="shared" ref="Z3210" si="14580">N3210*U3210+P3210*U3213-O3210*V3210-Q3210*V3213</f>
        <v>0</v>
      </c>
      <c r="AA3210" s="8">
        <f t="shared" ref="AA3210" si="14581">(N3210*V3210+O3210*U3210+P3210*V3213+Q3210*U3213)</f>
        <v>-0.37134300417593835</v>
      </c>
      <c r="AB3210" s="22"/>
      <c r="AC3210" s="1">
        <v>1</v>
      </c>
      <c r="AD3210" s="9">
        <v>0</v>
      </c>
      <c r="AE3210" s="2">
        <v>0</v>
      </c>
      <c r="AF3210" s="9">
        <f t="shared" ref="AF3210" si="14582">$B3210*$AE$9</f>
        <v>7.44213419999996</v>
      </c>
      <c r="AH3210" s="1">
        <f t="shared" ref="AH3210" si="14583">X3210*AC3210+Z3210*AC3213-Y3210*AD3210-AA3210*AD3213</f>
        <v>5.1223834823528476</v>
      </c>
      <c r="AI3210" s="9">
        <f t="shared" ref="AI3210" si="14584">(X3210*AD3210+Y3210*AC3210+Z3210*AD3213+AA3210*AC3213)</f>
        <v>0</v>
      </c>
      <c r="AJ3210" s="2">
        <f t="shared" ref="AJ3210" si="14585">X3210*AE3210+Z3210*AE3213-Y3210*AF3210-AA3210*AF3213</f>
        <v>0</v>
      </c>
      <c r="AK3210" s="8">
        <f t="shared" ref="AK3210" si="14586">(X3210*AF3210+Y3210*AE3210+Z3210*AF3213+AA3210*AE3213)</f>
        <v>37.75012229535708</v>
      </c>
      <c r="AM3210" s="26">
        <f t="shared" ref="AM3210" si="14587">20*LOG((2*$AH$9)/(($AH$9*AH3210+AJ3210+$AH$9*AH3213+AJ3213)^2+($AH$9*AI3210+AK3210+$AH$9*AI3213+AK3213)^2)^0.5)</f>
        <v>-43.019358144631276</v>
      </c>
      <c r="AO3210" s="133">
        <f t="shared" ref="AO3210" si="14588">((AI3210^2+AJ3210^2+AK3210^2+AL3210^2)/(AI3213^2+AJ3213^2+AK3213^2+AL3213^2))^0.5</f>
        <v>0.13455292394466847</v>
      </c>
      <c r="AP3210" s="13"/>
      <c r="AQ3210" s="32"/>
      <c r="AR3210" s="32"/>
      <c r="AS3210" s="32"/>
      <c r="AT3210" s="32"/>
    </row>
    <row r="3211" spans="2:46" ht="18.649999999999999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O3211" s="134"/>
      <c r="AP3211" s="33"/>
      <c r="AQ3211" s="32"/>
      <c r="AR3211" s="32"/>
      <c r="AS3211" s="32"/>
      <c r="AT3211" s="32"/>
    </row>
    <row r="3212" spans="2:46" ht="18.649999999999999" customHeight="1" thickBot="1">
      <c r="D3212" s="209" t="s">
        <v>66</v>
      </c>
      <c r="E3212" s="210"/>
      <c r="F3212" s="211" t="s">
        <v>67</v>
      </c>
      <c r="G3212" s="212"/>
      <c r="H3212" s="204"/>
      <c r="I3212" s="209" t="s">
        <v>68</v>
      </c>
      <c r="J3212" s="210"/>
      <c r="K3212" s="211" t="s">
        <v>69</v>
      </c>
      <c r="L3212" s="212"/>
      <c r="N3212" s="213" t="s">
        <v>70</v>
      </c>
      <c r="O3212" s="214"/>
      <c r="P3212" s="215" t="s">
        <v>71</v>
      </c>
      <c r="Q3212" s="216"/>
      <c r="S3212" s="209" t="s">
        <v>72</v>
      </c>
      <c r="T3212" s="210"/>
      <c r="U3212" s="211" t="s">
        <v>73</v>
      </c>
      <c r="V3212" s="212"/>
      <c r="W3212" s="22"/>
      <c r="X3212" s="213" t="s">
        <v>74</v>
      </c>
      <c r="Y3212" s="214"/>
      <c r="Z3212" s="215" t="s">
        <v>75</v>
      </c>
      <c r="AA3212" s="216"/>
      <c r="AB3212" s="22"/>
      <c r="AC3212" s="209" t="s">
        <v>76</v>
      </c>
      <c r="AD3212" s="210"/>
      <c r="AE3212" s="211" t="s">
        <v>77</v>
      </c>
      <c r="AF3212" s="212"/>
      <c r="AG3212" s="22"/>
      <c r="AH3212" s="213" t="s">
        <v>78</v>
      </c>
      <c r="AI3212" s="214"/>
      <c r="AJ3212" s="215" t="s">
        <v>79</v>
      </c>
      <c r="AK3212" s="216"/>
      <c r="AL3212" s="22"/>
      <c r="AM3212" s="44" t="s">
        <v>6</v>
      </c>
      <c r="AO3212" s="135" t="s">
        <v>42</v>
      </c>
      <c r="AP3212" s="33"/>
      <c r="AQ3212" s="32"/>
      <c r="AR3212" s="32"/>
      <c r="AS3212" s="32"/>
      <c r="AT3212" s="32"/>
    </row>
    <row r="3213" spans="2:46" ht="18.649999999999999" customHeight="1" thickTop="1" thickBot="1">
      <c r="D3213" s="1">
        <v>0</v>
      </c>
      <c r="E3213" s="8">
        <f t="shared" ref="E3213" si="14589">$E$9*$B3210</f>
        <v>5.2023977999999724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14590">D3213*I3210+F3213*I3213-E3213*J3210-G3213*J3213</f>
        <v>0</v>
      </c>
      <c r="O3213" s="9">
        <f t="shared" ref="O3213" si="14591">(D3213*J3210+E3213*I3210+F3213*J3213+G3213*I3213)</f>
        <v>5.2023977999999724</v>
      </c>
      <c r="P3213" s="2">
        <f t="shared" ref="P3213" si="14592">D3213*K3210+F3213*K3213-E3213*L3210-G3213*L3213</f>
        <v>2.9318740279702822</v>
      </c>
      <c r="Q3213" s="8">
        <f t="shared" ref="Q3213" si="14593">(D3213*L3210+E3213*K3210+F3213*L3213+G3213*K3213)</f>
        <v>0</v>
      </c>
      <c r="S3213" s="1">
        <v>0</v>
      </c>
      <c r="T3213" s="8">
        <f t="shared" ref="T3213" si="14594">$T$9*$B3210</f>
        <v>11.10128219999994</v>
      </c>
      <c r="U3213" s="2">
        <v>1</v>
      </c>
      <c r="V3213" s="8">
        <v>0</v>
      </c>
      <c r="X3213" s="1">
        <f t="shared" ref="X3213" si="14595">N3213*S3210+P3213*S3213-O3213*T3210-Q3213*T3213</f>
        <v>0</v>
      </c>
      <c r="Y3213" s="9">
        <f t="shared" ref="Y3213" si="14596">(N3213*T3210+O3213*S3210+P3213*T3213+Q3213*S3213)</f>
        <v>37.749958759348587</v>
      </c>
      <c r="Z3213" s="2">
        <f t="shared" ref="Z3213" si="14597">N3213*U3210+P3213*U3213-O3213*V3210-Q3213*V3213</f>
        <v>2.9318740279702822</v>
      </c>
      <c r="AA3213" s="8">
        <f t="shared" ref="AA3213" si="14598">(N3213*V3210+O3213*U3210+P3213*V3213+Q3213*U3213)</f>
        <v>0</v>
      </c>
      <c r="AB3213" s="22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14599">X3213*AC3210+Z3213*AC3213-Y3213*AD3210-AA3213*AD3213</f>
        <v>0</v>
      </c>
      <c r="AI3213" s="9">
        <f t="shared" ref="AI3213" si="14600">(X3213*AD3210+Y3213*AC3210+Z3213*AD3213+AA3213*AC3213)</f>
        <v>37.749958759348587</v>
      </c>
      <c r="AJ3213" s="2">
        <f t="shared" ref="AJ3213" si="14601">X3213*AE3210+Z3213*AE3213-Y3213*AF3210-AA3213*AF3213</f>
        <v>-278.00838510356584</v>
      </c>
      <c r="AK3213" s="8">
        <f t="shared" ref="AK3213" si="14602">(X3213*AF3210+Y3213*AE3210+Z3213*AF3213+AA3213*AE3213)</f>
        <v>0</v>
      </c>
      <c r="AM3213" s="45">
        <f t="shared" ref="AM3213" si="14603">(180/PI())*ATAN(-1*(($AH$9*AJ3210+AL3210+$AH$9*AJ3213+AL3213)/($AH$9*AI3210+AK3210+$AH$9*AI3213+AK3213)))</f>
        <v>74.806357830240003</v>
      </c>
      <c r="AO3213" s="206">
        <f t="shared" ref="AO3213" si="14604">20*LOG(((($AH$9*AH3210+AJ3210-$AH$9*AH3213-AJ3213)^2+($AH$9*AI3210+AK3210-$AH$9*AI3213-AK3213)^2)/(($AH$9*AH3210+AJ3210+$AH$9*AH3213+AJ3213)^2+($AH$9*AI3210+AK3210+$AH$9*AI3213+AK3213)^2))^0.5)</f>
        <v>-2.1670020980844005E-4</v>
      </c>
      <c r="AP3213" s="33"/>
      <c r="AQ3213" s="32"/>
      <c r="AR3213" s="32"/>
      <c r="AS3213" s="32"/>
      <c r="AT3213" s="32"/>
    </row>
    <row r="3214" spans="2:46" ht="18.649999999999999" customHeight="1">
      <c r="AO3214" s="33"/>
      <c r="AP3214" s="33"/>
    </row>
    <row r="3215" spans="2:46" ht="18.649999999999999" customHeight="1" thickBot="1">
      <c r="D3215" s="22" t="s">
        <v>80</v>
      </c>
      <c r="E3215" s="22"/>
      <c r="F3215" s="22"/>
      <c r="G3215" s="22"/>
      <c r="H3215" s="22"/>
      <c r="I3215" s="22" t="s">
        <v>81</v>
      </c>
      <c r="J3215" s="22"/>
      <c r="K3215" s="22"/>
      <c r="L3215" s="22"/>
      <c r="M3215" s="23"/>
      <c r="N3215" s="23"/>
      <c r="O3215" s="24" t="s">
        <v>82</v>
      </c>
      <c r="P3215" s="23"/>
      <c r="Q3215" s="23"/>
      <c r="R3215" s="23"/>
      <c r="S3215" s="22"/>
      <c r="T3215" s="22" t="s">
        <v>83</v>
      </c>
      <c r="U3215" s="23"/>
      <c r="V3215" s="23"/>
      <c r="W3215" s="23"/>
      <c r="X3215" s="23"/>
      <c r="Y3215" s="24" t="s">
        <v>84</v>
      </c>
      <c r="Z3215" s="23"/>
      <c r="AA3215" s="23"/>
      <c r="AB3215" s="23"/>
      <c r="AC3215" s="24" t="s">
        <v>85</v>
      </c>
      <c r="AD3215" s="22"/>
      <c r="AE3215" s="22"/>
      <c r="AF3215" s="22"/>
      <c r="AG3215" s="22"/>
      <c r="AH3215" s="23"/>
      <c r="AI3215" s="24" t="s">
        <v>86</v>
      </c>
      <c r="AJ3215" s="23"/>
      <c r="AK3215" s="23"/>
      <c r="AL3215" s="22"/>
    </row>
    <row r="3216" spans="2:46" ht="18.649999999999999" customHeight="1" thickBot="1">
      <c r="B3216" s="11"/>
      <c r="D3216" s="217" t="s">
        <v>55</v>
      </c>
      <c r="E3216" s="218"/>
      <c r="F3216" s="219" t="s">
        <v>56</v>
      </c>
      <c r="G3216" s="220"/>
      <c r="H3216" s="204"/>
      <c r="I3216" s="217" t="s">
        <v>87</v>
      </c>
      <c r="J3216" s="218"/>
      <c r="K3216" s="219" t="s">
        <v>88</v>
      </c>
      <c r="L3216" s="220"/>
      <c r="M3216" s="23"/>
      <c r="N3216" s="213" t="s">
        <v>57</v>
      </c>
      <c r="O3216" s="214"/>
      <c r="P3216" s="215" t="s">
        <v>58</v>
      </c>
      <c r="Q3216" s="216"/>
      <c r="R3216" s="23"/>
      <c r="S3216" s="217" t="s">
        <v>59</v>
      </c>
      <c r="T3216" s="218"/>
      <c r="U3216" s="219" t="s">
        <v>60</v>
      </c>
      <c r="V3216" s="220"/>
      <c r="W3216" s="22"/>
      <c r="X3216" s="213" t="s">
        <v>61</v>
      </c>
      <c r="Y3216" s="214"/>
      <c r="Z3216" s="215" t="s">
        <v>62</v>
      </c>
      <c r="AA3216" s="216"/>
      <c r="AB3216" s="22"/>
      <c r="AC3216" s="217" t="s">
        <v>63</v>
      </c>
      <c r="AD3216" s="218"/>
      <c r="AE3216" s="219" t="s">
        <v>89</v>
      </c>
      <c r="AF3216" s="220"/>
      <c r="AG3216" s="22"/>
      <c r="AH3216" s="213" t="s">
        <v>64</v>
      </c>
      <c r="AI3216" s="214"/>
      <c r="AJ3216" s="215" t="s">
        <v>65</v>
      </c>
      <c r="AK3216" s="216"/>
      <c r="AL3216" s="22"/>
      <c r="AM3216" s="25" t="s">
        <v>2</v>
      </c>
      <c r="AO3216" s="132" t="s">
        <v>41</v>
      </c>
      <c r="AQ3216" s="32"/>
      <c r="AR3216" s="32"/>
      <c r="AS3216" s="32"/>
      <c r="AT3216" s="32"/>
    </row>
    <row r="3217" spans="2:46" ht="18.649999999999999" customHeight="1" thickTop="1" thickBot="1">
      <c r="B3217" s="36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9">
        <f t="shared" ref="L3217" si="14605">IF(0=(1-$J$9*$K$9*$B3217^2),10^14,$B3217*$K$9/(1-$J$9*$K$9*$B3217^2))</f>
        <v>-0.37046831244002049</v>
      </c>
      <c r="N3217" s="1">
        <f t="shared" ref="N3217" si="14606">D3217*I3217+F3217*I3220-E3217*J3217-G3217*J3220</f>
        <v>1</v>
      </c>
      <c r="O3217" s="9">
        <f t="shared" ref="O3217" si="14607">(D3217*J3217+E3217*I3217+F3217*J3220+G3217*I3220)</f>
        <v>0</v>
      </c>
      <c r="P3217" s="2">
        <f t="shared" ref="P3217" si="14608">D3217*K3217+F3217*K3220-E3217*L3217-G3217*L3220</f>
        <v>0</v>
      </c>
      <c r="Q3217" s="8">
        <f t="shared" ref="Q3217" si="14609">(D3217*L3217+E3217*K3217+F3217*L3220+G3217*K3220)</f>
        <v>-0.37046831244002049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14610">N3217*S3217+P3217*S3220-O3217*T3217-Q3217*T3220</f>
        <v>5.1216333550654269</v>
      </c>
      <c r="Y3217" s="9">
        <f t="shared" ref="Y3217" si="14611">(N3217*T3217+O3217*S3217+P3217*T3220+Q3217*S3220)</f>
        <v>0</v>
      </c>
      <c r="Z3217" s="2">
        <f t="shared" ref="Z3217" si="14612">N3217*U3217+P3217*U3220-O3217*V3217-Q3217*V3220</f>
        <v>0</v>
      </c>
      <c r="AA3217" s="8">
        <f t="shared" ref="AA3217" si="14613">(N3217*V3217+O3217*U3217+P3217*V3220+Q3217*U3220)</f>
        <v>-0.37046831244002049</v>
      </c>
      <c r="AB3217" s="22"/>
      <c r="AC3217" s="1">
        <v>1</v>
      </c>
      <c r="AD3217" s="9">
        <v>0</v>
      </c>
      <c r="AE3217" s="2">
        <v>0</v>
      </c>
      <c r="AF3217" s="9">
        <f t="shared" ref="AF3217" si="14614">$B3217*$AE$9</f>
        <v>7.4583479999999591</v>
      </c>
      <c r="AH3217" s="1">
        <f t="shared" ref="AH3217" si="14615">X3217*AC3217+Z3217*AC3220-Y3217*AD3217-AA3217*AD3220</f>
        <v>5.1216333550654269</v>
      </c>
      <c r="AI3217" s="9">
        <f t="shared" ref="AI3217" si="14616">(X3217*AD3217+Y3217*AC3217+Z3217*AD3220+AA3217*AC3220)</f>
        <v>0</v>
      </c>
      <c r="AJ3217" s="2">
        <f t="shared" ref="AJ3217" si="14617">X3217*AE3217+Z3217*AE3220-Y3217*AF3217-AA3217*AF3220</f>
        <v>0</v>
      </c>
      <c r="AK3217" s="8">
        <f t="shared" ref="AK3217" si="14618">(X3217*AF3217+Y3217*AE3217+Z3217*AF3220+AA3217*AE3220)</f>
        <v>37.828455578045293</v>
      </c>
      <c r="AM3217" s="26">
        <f t="shared" ref="AM3217" si="14619">20*LOG((2*$AH$9)/(($AH$9*AH3217+AJ3217+$AH$9*AH3220+AJ3220)^2+($AH$9*AI3217+AK3217+$AH$9*AI3220+AK3220)^2)^0.5)</f>
        <v>-43.055967085377567</v>
      </c>
      <c r="AO3217" s="133">
        <f t="shared" ref="AO3217" si="14620">((AI3217^2+AJ3217^2+AK3217^2+AL3217^2)/(AI3220^2+AJ3220^2+AK3220^2+AL3220^2))^0.5</f>
        <v>0.13425963480736564</v>
      </c>
      <c r="AP3217" s="13"/>
      <c r="AQ3217" s="32"/>
      <c r="AR3217" s="32"/>
      <c r="AS3217" s="32"/>
      <c r="AT3217" s="32"/>
    </row>
    <row r="3218" spans="2:46" ht="18.649999999999999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O3218" s="134"/>
      <c r="AP3218" s="33"/>
      <c r="AQ3218" s="32"/>
      <c r="AR3218" s="32"/>
      <c r="AS3218" s="32"/>
      <c r="AT3218" s="32"/>
    </row>
    <row r="3219" spans="2:46" ht="18.649999999999999" customHeight="1" thickBot="1">
      <c r="D3219" s="209" t="s">
        <v>66</v>
      </c>
      <c r="E3219" s="210"/>
      <c r="F3219" s="211" t="s">
        <v>67</v>
      </c>
      <c r="G3219" s="212"/>
      <c r="H3219" s="204"/>
      <c r="I3219" s="209" t="s">
        <v>68</v>
      </c>
      <c r="J3219" s="210"/>
      <c r="K3219" s="211" t="s">
        <v>69</v>
      </c>
      <c r="L3219" s="212"/>
      <c r="N3219" s="213" t="s">
        <v>70</v>
      </c>
      <c r="O3219" s="214"/>
      <c r="P3219" s="215" t="s">
        <v>71</v>
      </c>
      <c r="Q3219" s="216"/>
      <c r="S3219" s="209" t="s">
        <v>72</v>
      </c>
      <c r="T3219" s="210"/>
      <c r="U3219" s="211" t="s">
        <v>73</v>
      </c>
      <c r="V3219" s="212"/>
      <c r="W3219" s="22"/>
      <c r="X3219" s="213" t="s">
        <v>74</v>
      </c>
      <c r="Y3219" s="214"/>
      <c r="Z3219" s="215" t="s">
        <v>75</v>
      </c>
      <c r="AA3219" s="216"/>
      <c r="AB3219" s="22"/>
      <c r="AC3219" s="209" t="s">
        <v>76</v>
      </c>
      <c r="AD3219" s="210"/>
      <c r="AE3219" s="211" t="s">
        <v>77</v>
      </c>
      <c r="AF3219" s="212"/>
      <c r="AG3219" s="22"/>
      <c r="AH3219" s="213" t="s">
        <v>78</v>
      </c>
      <c r="AI3219" s="214"/>
      <c r="AJ3219" s="215" t="s">
        <v>79</v>
      </c>
      <c r="AK3219" s="216"/>
      <c r="AL3219" s="22"/>
      <c r="AM3219" s="44" t="s">
        <v>6</v>
      </c>
      <c r="AO3219" s="135" t="s">
        <v>42</v>
      </c>
      <c r="AP3219" s="33"/>
      <c r="AQ3219" s="32"/>
      <c r="AR3219" s="32"/>
      <c r="AS3219" s="32"/>
      <c r="AT3219" s="32"/>
    </row>
    <row r="3220" spans="2:46" ht="18.649999999999999" customHeight="1" thickTop="1" thickBot="1">
      <c r="D3220" s="1">
        <v>0</v>
      </c>
      <c r="E3220" s="8">
        <f t="shared" ref="E3220" si="14621">$E$9*$B3217</f>
        <v>5.2137319999999718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14622">D3220*I3217+F3220*I3220-E3220*J3217-G3220*J3220</f>
        <v>0</v>
      </c>
      <c r="O3220" s="9">
        <f t="shared" ref="O3220" si="14623">(D3220*J3217+E3220*I3217+F3220*J3220+G3220*I3220)</f>
        <v>5.2137319999999718</v>
      </c>
      <c r="P3220" s="2">
        <f t="shared" ref="P3220" si="14624">D3220*K3217+F3220*K3220-E3220*L3217-G3220*L3220</f>
        <v>2.9315224955545225</v>
      </c>
      <c r="Q3220" s="8">
        <f t="shared" ref="Q3220" si="14625">(D3220*L3217+E3220*K3217+F3220*L3220+G3220*K3220)</f>
        <v>0</v>
      </c>
      <c r="S3220" s="1">
        <v>0</v>
      </c>
      <c r="T3220" s="8">
        <f t="shared" ref="T3220" si="14626">$T$9*$B3217</f>
        <v>11.125467999999939</v>
      </c>
      <c r="U3220" s="2">
        <v>1</v>
      </c>
      <c r="V3220" s="8">
        <v>0</v>
      </c>
      <c r="X3220" s="1">
        <f t="shared" ref="X3220" si="14627">N3220*S3217+P3220*S3220-O3220*T3217-Q3220*T3220</f>
        <v>0</v>
      </c>
      <c r="Y3220" s="9">
        <f t="shared" ref="Y3220" si="14628">(N3220*T3217+O3220*S3217+P3220*T3220+Q3220*S3220)</f>
        <v>37.828291715571773</v>
      </c>
      <c r="Z3220" s="2">
        <f t="shared" ref="Z3220" si="14629">N3220*U3217+P3220*U3220-O3220*V3217-Q3220*V3220</f>
        <v>2.9315224955545225</v>
      </c>
      <c r="AA3220" s="8">
        <f t="shared" ref="AA3220" si="14630">(N3220*V3217+O3220*U3217+P3220*V3220+Q3220*U3220)</f>
        <v>0</v>
      </c>
      <c r="AB3220" s="22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14631">X3220*AC3217+Z3220*AC3220-Y3220*AD3217-AA3220*AD3220</f>
        <v>0</v>
      </c>
      <c r="AI3220" s="9">
        <f t="shared" ref="AI3220" si="14632">(X3220*AD3217+Y3220*AC3217+Z3220*AD3220+AA3220*AC3220)</f>
        <v>37.828291715571773</v>
      </c>
      <c r="AJ3220" s="2">
        <f t="shared" ref="AJ3220" si="14633">X3220*AE3217+Z3220*AE3220-Y3220*AF3217-AA3220*AF3220</f>
        <v>-279.20504136469521</v>
      </c>
      <c r="AK3220" s="8">
        <f t="shared" ref="AK3220" si="14634">(X3220*AF3217+Y3220*AE3217+Z3220*AF3220+AA3220*AE3220)</f>
        <v>0</v>
      </c>
      <c r="AM3220" s="45">
        <f t="shared" ref="AM3220" si="14635">(180/PI())*ATAN(-1*(($AH$9*AJ3217+AL3217+$AH$9*AJ3220+AL3220)/($AH$9*AI3217+AK3217+$AH$9*AI3220+AK3220)))</f>
        <v>74.838530365414954</v>
      </c>
      <c r="AO3220" s="206">
        <f t="shared" ref="AO3220" si="14636">20*LOG(((($AH$9*AH3217+AJ3217-$AH$9*AH3220-AJ3220)^2+($AH$9*AI3217+AK3217-$AH$9*AI3220-AK3220)^2)/(($AH$9*AH3217+AJ3217+$AH$9*AH3220+AJ3220)^2+($AH$9*AI3217+AK3217+$AH$9*AI3220+AK3220)^2))^0.5)</f>
        <v>-2.148811634555232E-4</v>
      </c>
      <c r="AP3220" s="33"/>
      <c r="AQ3220" s="32"/>
      <c r="AR3220" s="32"/>
      <c r="AS3220" s="32"/>
      <c r="AT3220" s="32"/>
    </row>
    <row r="3221" spans="2:46" ht="18.649999999999999" customHeight="1">
      <c r="AO3221" s="33"/>
      <c r="AP3221" s="33"/>
    </row>
    <row r="3222" spans="2:46" ht="18.649999999999999" customHeight="1" thickBot="1">
      <c r="D3222" s="22" t="s">
        <v>80</v>
      </c>
      <c r="E3222" s="22"/>
      <c r="F3222" s="22"/>
      <c r="G3222" s="22"/>
      <c r="H3222" s="22"/>
      <c r="I3222" s="22" t="s">
        <v>81</v>
      </c>
      <c r="J3222" s="22"/>
      <c r="K3222" s="22"/>
      <c r="L3222" s="22"/>
      <c r="M3222" s="23"/>
      <c r="N3222" s="23"/>
      <c r="O3222" s="24" t="s">
        <v>82</v>
      </c>
      <c r="P3222" s="23"/>
      <c r="Q3222" s="23"/>
      <c r="R3222" s="23"/>
      <c r="S3222" s="22"/>
      <c r="T3222" s="22" t="s">
        <v>83</v>
      </c>
      <c r="U3222" s="23"/>
      <c r="V3222" s="23"/>
      <c r="W3222" s="23"/>
      <c r="X3222" s="23"/>
      <c r="Y3222" s="24" t="s">
        <v>84</v>
      </c>
      <c r="Z3222" s="23"/>
      <c r="AA3222" s="23"/>
      <c r="AB3222" s="23"/>
      <c r="AC3222" s="24" t="s">
        <v>85</v>
      </c>
      <c r="AD3222" s="22"/>
      <c r="AE3222" s="22"/>
      <c r="AF3222" s="22"/>
      <c r="AG3222" s="22"/>
      <c r="AH3222" s="23"/>
      <c r="AI3222" s="24" t="s">
        <v>86</v>
      </c>
      <c r="AJ3222" s="23"/>
      <c r="AK3222" s="23"/>
      <c r="AL3222" s="22"/>
    </row>
    <row r="3223" spans="2:46" ht="18.649999999999999" customHeight="1" thickBot="1">
      <c r="B3223" s="11"/>
      <c r="D3223" s="217" t="s">
        <v>55</v>
      </c>
      <c r="E3223" s="218"/>
      <c r="F3223" s="219" t="s">
        <v>56</v>
      </c>
      <c r="G3223" s="220"/>
      <c r="H3223" s="204"/>
      <c r="I3223" s="217" t="s">
        <v>87</v>
      </c>
      <c r="J3223" s="218"/>
      <c r="K3223" s="219" t="s">
        <v>88</v>
      </c>
      <c r="L3223" s="220"/>
      <c r="M3223" s="23"/>
      <c r="N3223" s="213" t="s">
        <v>57</v>
      </c>
      <c r="O3223" s="214"/>
      <c r="P3223" s="215" t="s">
        <v>58</v>
      </c>
      <c r="Q3223" s="216"/>
      <c r="R3223" s="23"/>
      <c r="S3223" s="217" t="s">
        <v>59</v>
      </c>
      <c r="T3223" s="218"/>
      <c r="U3223" s="219" t="s">
        <v>60</v>
      </c>
      <c r="V3223" s="220"/>
      <c r="W3223" s="22"/>
      <c r="X3223" s="213" t="s">
        <v>61</v>
      </c>
      <c r="Y3223" s="214"/>
      <c r="Z3223" s="215" t="s">
        <v>62</v>
      </c>
      <c r="AA3223" s="216"/>
      <c r="AB3223" s="22"/>
      <c r="AC3223" s="217" t="s">
        <v>63</v>
      </c>
      <c r="AD3223" s="218"/>
      <c r="AE3223" s="219" t="s">
        <v>89</v>
      </c>
      <c r="AF3223" s="220"/>
      <c r="AG3223" s="22"/>
      <c r="AH3223" s="213" t="s">
        <v>64</v>
      </c>
      <c r="AI3223" s="214"/>
      <c r="AJ3223" s="215" t="s">
        <v>65</v>
      </c>
      <c r="AK3223" s="216"/>
      <c r="AL3223" s="22"/>
      <c r="AM3223" s="25" t="s">
        <v>2</v>
      </c>
      <c r="AO3223" s="132" t="s">
        <v>41</v>
      </c>
      <c r="AQ3223" s="32"/>
      <c r="AR3223" s="32"/>
      <c r="AS3223" s="32"/>
      <c r="AT3223" s="32"/>
    </row>
    <row r="3224" spans="2:46" ht="18.649999999999999" customHeight="1" thickTop="1" thickBot="1">
      <c r="B3224" s="36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9">
        <f t="shared" ref="L3224" si="14637">IF(0=(1-$J$9*$K$9*$B3224^2),10^14,$B3224*$K$9/(1-$J$9*$K$9*$B3224^2))</f>
        <v>-0.36959787704727781</v>
      </c>
      <c r="N3224" s="1">
        <f t="shared" ref="N3224" si="14638">D3224*I3224+F3224*I3227-E3224*J3224-G3224*J3227</f>
        <v>1</v>
      </c>
      <c r="O3224" s="9">
        <f t="shared" ref="O3224" si="14639">(D3224*J3224+E3224*I3224+F3224*J3227+G3224*I3227)</f>
        <v>0</v>
      </c>
      <c r="P3224" s="2">
        <f t="shared" ref="P3224" si="14640">D3224*K3224+F3224*K3227-E3224*L3224-G3224*L3227</f>
        <v>0</v>
      </c>
      <c r="Q3224" s="8">
        <f t="shared" ref="Q3224" si="14641">(D3224*L3224+E3224*K3224+F3224*L3227+G3224*K3227)</f>
        <v>-0.36959787704727781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14642">N3224*S3224+P3224*S3227-O3224*T3224-Q3224*T3227</f>
        <v>5.1208883742920914</v>
      </c>
      <c r="Y3224" s="9">
        <f t="shared" ref="Y3224" si="14643">(N3224*T3224+O3224*S3224+P3224*T3227+Q3224*S3227)</f>
        <v>0</v>
      </c>
      <c r="Z3224" s="2">
        <f t="shared" ref="Z3224" si="14644">N3224*U3224+P3224*U3227-O3224*V3224-Q3224*V3227</f>
        <v>0</v>
      </c>
      <c r="AA3224" s="8">
        <f t="shared" ref="AA3224" si="14645">(N3224*V3224+O3224*U3224+P3224*V3227+Q3224*U3227)</f>
        <v>-0.36959787704727781</v>
      </c>
      <c r="AB3224" s="22"/>
      <c r="AC3224" s="1">
        <v>1</v>
      </c>
      <c r="AD3224" s="9">
        <v>0</v>
      </c>
      <c r="AE3224" s="2">
        <v>0</v>
      </c>
      <c r="AF3224" s="9">
        <f t="shared" ref="AF3224" si="14646">$B3224*$AE$9</f>
        <v>7.4745617999999592</v>
      </c>
      <c r="AH3224" s="1">
        <f t="shared" ref="AH3224" si="14647">X3224*AC3224+Z3224*AC3227-Y3224*AD3224-AA3224*AD3227</f>
        <v>5.1208883742920914</v>
      </c>
      <c r="AI3224" s="9">
        <f t="shared" ref="AI3224" si="14648">(X3224*AD3224+Y3224*AC3224+Z3224*AD3227+AA3224*AC3227)</f>
        <v>0</v>
      </c>
      <c r="AJ3224" s="2">
        <f t="shared" ref="AJ3224" si="14649">X3224*AE3224+Z3224*AE3227-Y3224*AF3224-AA3224*AF3227</f>
        <v>0</v>
      </c>
      <c r="AK3224" s="8">
        <f t="shared" ref="AK3224" si="14650">(X3224*AF3224+Y3224*AE3224+Z3224*AF3227+AA3224*AE3227)</f>
        <v>37.906798747500282</v>
      </c>
      <c r="AM3224" s="26">
        <f t="shared" ref="AM3224" si="14651">20*LOG((2*$AH$9)/(($AH$9*AH3224+AJ3224+$AH$9*AH3227+AJ3227)^2+($AH$9*AI3224+AK3224+$AH$9*AI3227+AK3227)^2)^0.5)</f>
        <v>-43.092501984122961</v>
      </c>
      <c r="AO3224" s="133">
        <f t="shared" ref="AO3224" si="14652">((AI3224^2+AJ3224^2+AK3224^2+AL3224^2)/(AI3227^2+AJ3227^2+AK3227^2+AL3227^2))^0.5</f>
        <v>0.13396762309052154</v>
      </c>
      <c r="AP3224" s="13"/>
      <c r="AQ3224" s="32"/>
      <c r="AR3224" s="32"/>
      <c r="AS3224" s="32"/>
      <c r="AT3224" s="32"/>
    </row>
    <row r="3225" spans="2:46" ht="18.649999999999999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O3225" s="134"/>
      <c r="AP3225" s="33"/>
      <c r="AQ3225" s="32"/>
      <c r="AR3225" s="32"/>
      <c r="AS3225" s="32"/>
      <c r="AT3225" s="32"/>
    </row>
    <row r="3226" spans="2:46" ht="18.649999999999999" customHeight="1" thickBot="1">
      <c r="D3226" s="209" t="s">
        <v>66</v>
      </c>
      <c r="E3226" s="210"/>
      <c r="F3226" s="211" t="s">
        <v>67</v>
      </c>
      <c r="G3226" s="212"/>
      <c r="H3226" s="204"/>
      <c r="I3226" s="209" t="s">
        <v>68</v>
      </c>
      <c r="J3226" s="210"/>
      <c r="K3226" s="211" t="s">
        <v>69</v>
      </c>
      <c r="L3226" s="212"/>
      <c r="N3226" s="213" t="s">
        <v>70</v>
      </c>
      <c r="O3226" s="214"/>
      <c r="P3226" s="215" t="s">
        <v>71</v>
      </c>
      <c r="Q3226" s="216"/>
      <c r="S3226" s="209" t="s">
        <v>72</v>
      </c>
      <c r="T3226" s="210"/>
      <c r="U3226" s="211" t="s">
        <v>73</v>
      </c>
      <c r="V3226" s="212"/>
      <c r="W3226" s="22"/>
      <c r="X3226" s="213" t="s">
        <v>74</v>
      </c>
      <c r="Y3226" s="214"/>
      <c r="Z3226" s="215" t="s">
        <v>75</v>
      </c>
      <c r="AA3226" s="216"/>
      <c r="AB3226" s="22"/>
      <c r="AC3226" s="209" t="s">
        <v>76</v>
      </c>
      <c r="AD3226" s="210"/>
      <c r="AE3226" s="211" t="s">
        <v>77</v>
      </c>
      <c r="AF3226" s="212"/>
      <c r="AG3226" s="22"/>
      <c r="AH3226" s="213" t="s">
        <v>78</v>
      </c>
      <c r="AI3226" s="214"/>
      <c r="AJ3226" s="215" t="s">
        <v>79</v>
      </c>
      <c r="AK3226" s="216"/>
      <c r="AL3226" s="22"/>
      <c r="AM3226" s="44" t="s">
        <v>6</v>
      </c>
      <c r="AO3226" s="135" t="s">
        <v>42</v>
      </c>
      <c r="AP3226" s="33"/>
      <c r="AQ3226" s="32"/>
      <c r="AR3226" s="32"/>
      <c r="AS3226" s="32"/>
      <c r="AT3226" s="32"/>
    </row>
    <row r="3227" spans="2:46" ht="18.649999999999999" customHeight="1" thickTop="1" thickBot="1">
      <c r="D3227" s="1">
        <v>0</v>
      </c>
      <c r="E3227" s="8">
        <f t="shared" ref="E3227" si="14653">$E$9*$B3224</f>
        <v>5.2250661999999712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14654">D3227*I3224+F3227*I3227-E3227*J3224-G3227*J3227</f>
        <v>0</v>
      </c>
      <c r="O3227" s="9">
        <f t="shared" ref="O3227" si="14655">(D3227*J3224+E3227*I3224+F3227*J3227+G3227*I3227)</f>
        <v>5.2250661999999712</v>
      </c>
      <c r="P3227" s="2">
        <f t="shared" ref="P3227" si="14656">D3227*K3224+F3227*K3227-E3227*L3224-G3227*L3227</f>
        <v>2.9311733749514763</v>
      </c>
      <c r="Q3227" s="8">
        <f t="shared" ref="Q3227" si="14657">(D3227*L3224+E3227*K3224+F3227*L3227+G3227*K3227)</f>
        <v>0</v>
      </c>
      <c r="S3227" s="1">
        <v>0</v>
      </c>
      <c r="T3227" s="8">
        <f t="shared" ref="T3227" si="14658">$T$9*$B3224</f>
        <v>11.149653799999939</v>
      </c>
      <c r="U3227" s="2">
        <v>1</v>
      </c>
      <c r="V3227" s="8">
        <v>0</v>
      </c>
      <c r="X3227" s="1">
        <f t="shared" ref="X3227" si="14659">N3227*S3224+P3227*S3227-O3227*T3224-Q3227*T3227</f>
        <v>0</v>
      </c>
      <c r="Y3227" s="9">
        <f t="shared" ref="Y3227" si="14660">(N3227*T3224+O3227*S3224+P3227*T3227+Q3227*S3227)</f>
        <v>37.906634558486346</v>
      </c>
      <c r="Z3227" s="2">
        <f t="shared" ref="Z3227" si="14661">N3227*U3224+P3227*U3227-O3227*V3224-Q3227*V3227</f>
        <v>2.9311733749514763</v>
      </c>
      <c r="AA3227" s="8">
        <f t="shared" ref="AA3227" si="14662">(N3227*V3224+O3227*U3224+P3227*V3227+Q3227*U3227)</f>
        <v>0</v>
      </c>
      <c r="AB3227" s="22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14663">X3227*AC3224+Z3227*AC3227-Y3227*AD3224-AA3227*AD3227</f>
        <v>0</v>
      </c>
      <c r="AI3227" s="9">
        <f t="shared" ref="AI3227" si="14664">(X3227*AD3224+Y3227*AC3224+Z3227*AD3227+AA3227*AC3227)</f>
        <v>37.906634558486346</v>
      </c>
      <c r="AJ3227" s="2">
        <f t="shared" ref="AJ3227" si="14665">X3227*AE3224+Z3227*AE3227-Y3227*AF3224-AA3227*AF3227</f>
        <v>-280.40430926246887</v>
      </c>
      <c r="AK3227" s="8">
        <f t="shared" ref="AK3227" si="14666">(X3227*AF3224+Y3227*AE3224+Z3227*AF3227+AA3227*AE3227)</f>
        <v>0</v>
      </c>
      <c r="AM3227" s="45">
        <f t="shared" ref="AM3227" si="14667">(180/PI())*ATAN(-1*(($AH$9*AJ3224+AL3224+$AH$9*AJ3227+AL3227)/($AH$9*AI3224+AK3224+$AH$9*AI3227+AK3227)))</f>
        <v>74.870568656149572</v>
      </c>
      <c r="AO3227" s="206">
        <f t="shared" ref="AO3227" si="14668">20*LOG(((($AH$9*AH3224+AJ3224-$AH$9*AH3227-AJ3227)^2+($AH$9*AI3224+AK3224-$AH$9*AI3227-AK3227)^2)/(($AH$9*AH3224+AJ3224+$AH$9*AH3227+AJ3227)^2+($AH$9*AI3224+AK3224+$AH$9*AI3227+AK3227)^2))^0.5)</f>
        <v>-2.1308101992760579E-4</v>
      </c>
      <c r="AP3227" s="33"/>
      <c r="AQ3227" s="32"/>
      <c r="AR3227" s="32"/>
      <c r="AS3227" s="32"/>
      <c r="AT3227" s="32"/>
    </row>
    <row r="3228" spans="2:46" ht="18.649999999999999" customHeight="1">
      <c r="AO3228" s="33"/>
      <c r="AP3228" s="33"/>
    </row>
    <row r="3229" spans="2:46" ht="18.649999999999999" customHeight="1" thickBot="1">
      <c r="D3229" s="22" t="s">
        <v>80</v>
      </c>
      <c r="E3229" s="22"/>
      <c r="F3229" s="22"/>
      <c r="G3229" s="22"/>
      <c r="H3229" s="22"/>
      <c r="I3229" s="22" t="s">
        <v>81</v>
      </c>
      <c r="J3229" s="22"/>
      <c r="K3229" s="22"/>
      <c r="L3229" s="22"/>
      <c r="M3229" s="23"/>
      <c r="N3229" s="23"/>
      <c r="O3229" s="24" t="s">
        <v>82</v>
      </c>
      <c r="P3229" s="23"/>
      <c r="Q3229" s="23"/>
      <c r="R3229" s="23"/>
      <c r="S3229" s="22"/>
      <c r="T3229" s="22" t="s">
        <v>83</v>
      </c>
      <c r="U3229" s="23"/>
      <c r="V3229" s="23"/>
      <c r="W3229" s="23"/>
      <c r="X3229" s="23"/>
      <c r="Y3229" s="24" t="s">
        <v>84</v>
      </c>
      <c r="Z3229" s="23"/>
      <c r="AA3229" s="23"/>
      <c r="AB3229" s="23"/>
      <c r="AC3229" s="24" t="s">
        <v>85</v>
      </c>
      <c r="AD3229" s="22"/>
      <c r="AE3229" s="22"/>
      <c r="AF3229" s="22"/>
      <c r="AG3229" s="22"/>
      <c r="AH3229" s="23"/>
      <c r="AI3229" s="24" t="s">
        <v>86</v>
      </c>
      <c r="AJ3229" s="23"/>
      <c r="AK3229" s="23"/>
      <c r="AL3229" s="22"/>
    </row>
    <row r="3230" spans="2:46" ht="18.649999999999999" customHeight="1" thickBot="1">
      <c r="B3230" s="11"/>
      <c r="D3230" s="217" t="s">
        <v>55</v>
      </c>
      <c r="E3230" s="218"/>
      <c r="F3230" s="219" t="s">
        <v>56</v>
      </c>
      <c r="G3230" s="220"/>
      <c r="H3230" s="204"/>
      <c r="I3230" s="217" t="s">
        <v>87</v>
      </c>
      <c r="J3230" s="218"/>
      <c r="K3230" s="219" t="s">
        <v>88</v>
      </c>
      <c r="L3230" s="220"/>
      <c r="M3230" s="23"/>
      <c r="N3230" s="213" t="s">
        <v>57</v>
      </c>
      <c r="O3230" s="214"/>
      <c r="P3230" s="215" t="s">
        <v>58</v>
      </c>
      <c r="Q3230" s="216"/>
      <c r="R3230" s="23"/>
      <c r="S3230" s="217" t="s">
        <v>59</v>
      </c>
      <c r="T3230" s="218"/>
      <c r="U3230" s="219" t="s">
        <v>60</v>
      </c>
      <c r="V3230" s="220"/>
      <c r="W3230" s="22"/>
      <c r="X3230" s="213" t="s">
        <v>61</v>
      </c>
      <c r="Y3230" s="214"/>
      <c r="Z3230" s="215" t="s">
        <v>62</v>
      </c>
      <c r="AA3230" s="216"/>
      <c r="AB3230" s="22"/>
      <c r="AC3230" s="217" t="s">
        <v>63</v>
      </c>
      <c r="AD3230" s="218"/>
      <c r="AE3230" s="219" t="s">
        <v>89</v>
      </c>
      <c r="AF3230" s="220"/>
      <c r="AG3230" s="22"/>
      <c r="AH3230" s="213" t="s">
        <v>64</v>
      </c>
      <c r="AI3230" s="214"/>
      <c r="AJ3230" s="215" t="s">
        <v>65</v>
      </c>
      <c r="AK3230" s="216"/>
      <c r="AL3230" s="22"/>
      <c r="AM3230" s="25" t="s">
        <v>2</v>
      </c>
      <c r="AO3230" s="132" t="s">
        <v>41</v>
      </c>
      <c r="AQ3230" s="32"/>
      <c r="AR3230" s="32"/>
      <c r="AS3230" s="32"/>
      <c r="AT3230" s="32"/>
    </row>
    <row r="3231" spans="2:46" ht="18.649999999999999" customHeight="1" thickTop="1" thickBot="1">
      <c r="B3231" s="36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9">
        <f t="shared" ref="L3231" si="14669">IF(0=(1-$J$9*$K$9*$B3231^2),10^14,$B3231*$K$9/(1-$J$9*$K$9*$B3231^2))</f>
        <v>-0.36873166610207686</v>
      </c>
      <c r="N3231" s="1">
        <f t="shared" ref="N3231" si="14670">D3231*I3231+F3231*I3234-E3231*J3231-G3231*J3234</f>
        <v>1</v>
      </c>
      <c r="O3231" s="9">
        <f t="shared" ref="O3231" si="14671">(D3231*J3231+E3231*I3231+F3231*J3234+G3231*I3234)</f>
        <v>0</v>
      </c>
      <c r="P3231" s="2">
        <f t="shared" ref="P3231" si="14672">D3231*K3231+F3231*K3234-E3231*L3231-G3231*L3234</f>
        <v>0</v>
      </c>
      <c r="Q3231" s="8">
        <f t="shared" ref="Q3231" si="14673">(D3231*L3231+E3231*K3231+F3231*L3234+G3231*K3234)</f>
        <v>-0.36873166610207686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14674">N3231*S3231+P3231*S3234-O3231*T3231-Q3231*T3234</f>
        <v>5.1201484924653418</v>
      </c>
      <c r="Y3231" s="9">
        <f t="shared" ref="Y3231" si="14675">(N3231*T3231+O3231*S3231+P3231*T3234+Q3231*S3234)</f>
        <v>0</v>
      </c>
      <c r="Z3231" s="2">
        <f t="shared" ref="Z3231" si="14676">N3231*U3231+P3231*U3234-O3231*V3231-Q3231*V3234</f>
        <v>0</v>
      </c>
      <c r="AA3231" s="8">
        <f t="shared" ref="AA3231" si="14677">(N3231*V3231+O3231*U3231+P3231*V3234+Q3231*U3234)</f>
        <v>-0.36873166610207686</v>
      </c>
      <c r="AB3231" s="22"/>
      <c r="AC3231" s="1">
        <v>1</v>
      </c>
      <c r="AD3231" s="9">
        <v>0</v>
      </c>
      <c r="AE3231" s="2">
        <v>0</v>
      </c>
      <c r="AF3231" s="9">
        <f t="shared" ref="AF3231" si="14678">$B3231*$AE$9</f>
        <v>7.4907755999999601</v>
      </c>
      <c r="AH3231" s="1">
        <f t="shared" ref="AH3231" si="14679">X3231*AC3231+Z3231*AC3234-Y3231*AD3231-AA3231*AD3234</f>
        <v>5.1201484924653418</v>
      </c>
      <c r="AI3231" s="9">
        <f t="shared" ref="AI3231" si="14680">(X3231*AD3231+Y3231*AC3231+Z3231*AD3234+AA3231*AC3234)</f>
        <v>0</v>
      </c>
      <c r="AJ3231" s="2">
        <f t="shared" ref="AJ3231" si="14681">X3231*AE3231+Z3231*AE3234-Y3231*AF3231-AA3231*AF3234</f>
        <v>0</v>
      </c>
      <c r="AK3231" s="8">
        <f t="shared" ref="AK3231" si="14682">(X3231*AF3231+Y3231*AE3231+Z3231*AF3234+AA3231*AE3234)</f>
        <v>37.985151729633884</v>
      </c>
      <c r="AM3231" s="26">
        <f t="shared" ref="AM3231" si="14683">20*LOG((2*$AH$9)/(($AH$9*AH3231+AJ3231+$AH$9*AH3234+AJ3234)^2+($AH$9*AI3231+AK3231+$AH$9*AI3234+AK3234)^2)^0.5)</f>
        <v>-43.128963123928287</v>
      </c>
      <c r="AO3231" s="133">
        <f t="shared" ref="AO3231" si="14684">((AI3231^2+AJ3231^2+AK3231^2+AL3231^2)/(AI3234^2+AJ3234^2+AK3234^2+AL3234^2))^0.5</f>
        <v>0.13367688045654796</v>
      </c>
      <c r="AP3231" s="13"/>
      <c r="AQ3231" s="32"/>
      <c r="AR3231" s="32"/>
      <c r="AS3231" s="32"/>
      <c r="AT3231" s="32"/>
    </row>
    <row r="3232" spans="2:46" ht="18.649999999999999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O3232" s="134"/>
      <c r="AP3232" s="33"/>
      <c r="AQ3232" s="32"/>
      <c r="AR3232" s="32"/>
      <c r="AS3232" s="32"/>
      <c r="AT3232" s="32"/>
    </row>
    <row r="3233" spans="2:46" ht="18.649999999999999" customHeight="1" thickBot="1">
      <c r="D3233" s="209" t="s">
        <v>66</v>
      </c>
      <c r="E3233" s="210"/>
      <c r="F3233" s="211" t="s">
        <v>67</v>
      </c>
      <c r="G3233" s="212"/>
      <c r="H3233" s="204"/>
      <c r="I3233" s="209" t="s">
        <v>68</v>
      </c>
      <c r="J3233" s="210"/>
      <c r="K3233" s="211" t="s">
        <v>69</v>
      </c>
      <c r="L3233" s="212"/>
      <c r="N3233" s="213" t="s">
        <v>70</v>
      </c>
      <c r="O3233" s="214"/>
      <c r="P3233" s="215" t="s">
        <v>71</v>
      </c>
      <c r="Q3233" s="216"/>
      <c r="S3233" s="209" t="s">
        <v>72</v>
      </c>
      <c r="T3233" s="210"/>
      <c r="U3233" s="211" t="s">
        <v>73</v>
      </c>
      <c r="V3233" s="212"/>
      <c r="W3233" s="22"/>
      <c r="X3233" s="213" t="s">
        <v>74</v>
      </c>
      <c r="Y3233" s="214"/>
      <c r="Z3233" s="215" t="s">
        <v>75</v>
      </c>
      <c r="AA3233" s="216"/>
      <c r="AB3233" s="22"/>
      <c r="AC3233" s="209" t="s">
        <v>76</v>
      </c>
      <c r="AD3233" s="210"/>
      <c r="AE3233" s="211" t="s">
        <v>77</v>
      </c>
      <c r="AF3233" s="212"/>
      <c r="AG3233" s="22"/>
      <c r="AH3233" s="213" t="s">
        <v>78</v>
      </c>
      <c r="AI3233" s="214"/>
      <c r="AJ3233" s="215" t="s">
        <v>79</v>
      </c>
      <c r="AK3233" s="216"/>
      <c r="AL3233" s="22"/>
      <c r="AM3233" s="44" t="s">
        <v>6</v>
      </c>
      <c r="AO3233" s="135" t="s">
        <v>42</v>
      </c>
      <c r="AP3233" s="33"/>
      <c r="AQ3233" s="32"/>
      <c r="AR3233" s="32"/>
      <c r="AS3233" s="32"/>
      <c r="AT3233" s="32"/>
    </row>
    <row r="3234" spans="2:46" ht="18.649999999999999" customHeight="1" thickTop="1" thickBot="1">
      <c r="D3234" s="1">
        <v>0</v>
      </c>
      <c r="E3234" s="8">
        <f t="shared" ref="E3234" si="14685">$E$9*$B3231</f>
        <v>5.2364003999999724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14686">D3234*I3231+F3234*I3234-E3234*J3231-G3234*J3234</f>
        <v>0</v>
      </c>
      <c r="O3234" s="9">
        <f t="shared" ref="O3234" si="14687">(D3234*J3231+E3234*I3231+F3234*J3234+G3234*I3234)</f>
        <v>5.2364003999999724</v>
      </c>
      <c r="P3234" s="2">
        <f t="shared" ref="P3234" si="14688">D3234*K3231+F3234*K3234-E3234*L3231-G3234*L3234</f>
        <v>2.9308266438695716</v>
      </c>
      <c r="Q3234" s="8">
        <f t="shared" ref="Q3234" si="14689">(D3234*L3231+E3234*K3231+F3234*L3234+G3234*K3234)</f>
        <v>0</v>
      </c>
      <c r="S3234" s="1">
        <v>0</v>
      </c>
      <c r="T3234" s="8">
        <f t="shared" ref="T3234" si="14690">$T$9*$B3231</f>
        <v>11.17383959999994</v>
      </c>
      <c r="U3234" s="2">
        <v>1</v>
      </c>
      <c r="V3234" s="8">
        <v>0</v>
      </c>
      <c r="X3234" s="1">
        <f t="shared" ref="X3234" si="14691">N3234*S3231+P3234*S3234-O3234*T3231-Q3234*T3234</f>
        <v>0</v>
      </c>
      <c r="Y3234" s="9">
        <f t="shared" ref="Y3234" si="14692">(N3234*T3231+O3234*S3231+P3234*T3234+Q3234*S3234)</f>
        <v>37.984987214004711</v>
      </c>
      <c r="Z3234" s="2">
        <f t="shared" ref="Z3234" si="14693">N3234*U3231+P3234*U3234-O3234*V3231-Q3234*V3234</f>
        <v>2.9308266438695716</v>
      </c>
      <c r="AA3234" s="8">
        <f t="shared" ref="AA3234" si="14694">(N3234*V3231+O3234*U3231+P3234*V3234+Q3234*U3234)</f>
        <v>0</v>
      </c>
      <c r="AB3234" s="22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14695">X3234*AC3231+Z3234*AC3234-Y3234*AD3231-AA3234*AD3234</f>
        <v>0</v>
      </c>
      <c r="AI3234" s="9">
        <f t="shared" ref="AI3234" si="14696">(X3234*AD3231+Y3234*AC3231+Z3234*AD3234+AA3234*AC3234)</f>
        <v>37.984987214004711</v>
      </c>
      <c r="AJ3234" s="2">
        <f t="shared" ref="AJ3234" si="14697">X3234*AE3231+Z3234*AE3234-Y3234*AF3231-AA3234*AF3234</f>
        <v>-281.60618874510737</v>
      </c>
      <c r="AK3234" s="8">
        <f t="shared" ref="AK3234" si="14698">(X3234*AF3231+Y3234*AE3231+Z3234*AF3234+AA3234*AE3234)</f>
        <v>0</v>
      </c>
      <c r="AM3234" s="45">
        <f t="shared" ref="AM3234" si="14699">(180/PI())*ATAN(-1*(($AH$9*AJ3231+AL3231+$AH$9*AJ3234+AL3234)/($AH$9*AI3231+AK3231+$AH$9*AI3234+AK3234)))</f>
        <v>74.902473530484244</v>
      </c>
      <c r="AO3234" s="206">
        <f t="shared" ref="AO3234" si="14700">20*LOG(((($AH$9*AH3231+AJ3231-$AH$9*AH3234-AJ3234)^2+($AH$9*AI3231+AK3231-$AH$9*AI3234-AK3234)^2)/(($AH$9*AH3231+AJ3231+$AH$9*AH3234+AJ3234)^2+($AH$9*AI3231+AK3231+$AH$9*AI3234+AK3234)^2))^0.5)</f>
        <v>-2.1129954596151924E-4</v>
      </c>
      <c r="AP3234" s="33"/>
      <c r="AQ3234" s="32"/>
      <c r="AR3234" s="32"/>
      <c r="AS3234" s="32"/>
      <c r="AT3234" s="32"/>
    </row>
    <row r="3235" spans="2:46" ht="18.649999999999999" customHeight="1">
      <c r="AO3235" s="33"/>
      <c r="AP3235" s="33"/>
    </row>
    <row r="3236" spans="2:46" ht="18.649999999999999" customHeight="1" thickBot="1">
      <c r="D3236" s="22" t="s">
        <v>80</v>
      </c>
      <c r="E3236" s="22"/>
      <c r="F3236" s="22"/>
      <c r="G3236" s="22"/>
      <c r="H3236" s="22"/>
      <c r="I3236" s="22" t="s">
        <v>81</v>
      </c>
      <c r="J3236" s="22"/>
      <c r="K3236" s="22"/>
      <c r="L3236" s="22"/>
      <c r="M3236" s="23"/>
      <c r="N3236" s="23"/>
      <c r="O3236" s="24" t="s">
        <v>82</v>
      </c>
      <c r="P3236" s="23"/>
      <c r="Q3236" s="23"/>
      <c r="R3236" s="23"/>
      <c r="S3236" s="22"/>
      <c r="T3236" s="22" t="s">
        <v>83</v>
      </c>
      <c r="U3236" s="23"/>
      <c r="V3236" s="23"/>
      <c r="W3236" s="23"/>
      <c r="X3236" s="23"/>
      <c r="Y3236" s="24" t="s">
        <v>84</v>
      </c>
      <c r="Z3236" s="23"/>
      <c r="AA3236" s="23"/>
      <c r="AB3236" s="23"/>
      <c r="AC3236" s="24" t="s">
        <v>85</v>
      </c>
      <c r="AD3236" s="22"/>
      <c r="AE3236" s="22"/>
      <c r="AF3236" s="22"/>
      <c r="AG3236" s="22"/>
      <c r="AH3236" s="23"/>
      <c r="AI3236" s="24" t="s">
        <v>86</v>
      </c>
      <c r="AJ3236" s="23"/>
      <c r="AK3236" s="23"/>
      <c r="AL3236" s="22"/>
    </row>
    <row r="3237" spans="2:46" ht="18.649999999999999" customHeight="1" thickBot="1">
      <c r="B3237" s="11"/>
      <c r="D3237" s="217" t="s">
        <v>55</v>
      </c>
      <c r="E3237" s="218"/>
      <c r="F3237" s="219" t="s">
        <v>56</v>
      </c>
      <c r="G3237" s="220"/>
      <c r="H3237" s="204"/>
      <c r="I3237" s="217" t="s">
        <v>87</v>
      </c>
      <c r="J3237" s="218"/>
      <c r="K3237" s="219" t="s">
        <v>88</v>
      </c>
      <c r="L3237" s="220"/>
      <c r="M3237" s="23"/>
      <c r="N3237" s="213" t="s">
        <v>57</v>
      </c>
      <c r="O3237" s="214"/>
      <c r="P3237" s="215" t="s">
        <v>58</v>
      </c>
      <c r="Q3237" s="216"/>
      <c r="R3237" s="23"/>
      <c r="S3237" s="217" t="s">
        <v>59</v>
      </c>
      <c r="T3237" s="218"/>
      <c r="U3237" s="219" t="s">
        <v>60</v>
      </c>
      <c r="V3237" s="220"/>
      <c r="W3237" s="22"/>
      <c r="X3237" s="213" t="s">
        <v>61</v>
      </c>
      <c r="Y3237" s="214"/>
      <c r="Z3237" s="215" t="s">
        <v>62</v>
      </c>
      <c r="AA3237" s="216"/>
      <c r="AB3237" s="22"/>
      <c r="AC3237" s="217" t="s">
        <v>63</v>
      </c>
      <c r="AD3237" s="218"/>
      <c r="AE3237" s="219" t="s">
        <v>89</v>
      </c>
      <c r="AF3237" s="220"/>
      <c r="AG3237" s="22"/>
      <c r="AH3237" s="213" t="s">
        <v>64</v>
      </c>
      <c r="AI3237" s="214"/>
      <c r="AJ3237" s="215" t="s">
        <v>65</v>
      </c>
      <c r="AK3237" s="216"/>
      <c r="AL3237" s="22"/>
      <c r="AM3237" s="25" t="s">
        <v>2</v>
      </c>
      <c r="AO3237" s="132" t="s">
        <v>41</v>
      </c>
      <c r="AQ3237" s="32"/>
      <c r="AR3237" s="32"/>
      <c r="AS3237" s="32"/>
      <c r="AT3237" s="32"/>
    </row>
    <row r="3238" spans="2:46" ht="18.649999999999999" customHeight="1" thickTop="1" thickBot="1">
      <c r="B3238" s="36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9">
        <f t="shared" ref="L3238" si="14701">IF(0=(1-$J$9*$K$9*$B3238^2),10^14,$B3238*$K$9/(1-$J$9*$K$9*$B3238^2))</f>
        <v>-0.36786964803388944</v>
      </c>
      <c r="N3238" s="1">
        <f t="shared" ref="N3238" si="14702">D3238*I3238+F3238*I3241-E3238*J3238-G3238*J3241</f>
        <v>1</v>
      </c>
      <c r="O3238" s="9">
        <f t="shared" ref="O3238" si="14703">(D3238*J3238+E3238*I3238+F3238*J3241+G3238*I3241)</f>
        <v>0</v>
      </c>
      <c r="P3238" s="2">
        <f t="shared" ref="P3238" si="14704">D3238*K3238+F3238*K3241-E3238*L3238-G3238*L3241</f>
        <v>0</v>
      </c>
      <c r="Q3238" s="8">
        <f t="shared" ref="Q3238" si="14705">(D3238*L3238+E3238*K3238+F3238*L3241+G3238*K3241)</f>
        <v>-0.36786964803388944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14706">N3238*S3238+P3238*S3241-O3238*T3238-Q3238*T3241</f>
        <v>5.1194136625725317</v>
      </c>
      <c r="Y3238" s="9">
        <f t="shared" ref="Y3238" si="14707">(N3238*T3238+O3238*S3238+P3238*T3241+Q3238*S3241)</f>
        <v>0</v>
      </c>
      <c r="Z3238" s="2">
        <f t="shared" ref="Z3238" si="14708">N3238*U3238+P3238*U3241-O3238*V3238-Q3238*V3241</f>
        <v>0</v>
      </c>
      <c r="AA3238" s="8">
        <f t="shared" ref="AA3238" si="14709">(N3238*V3238+O3238*U3238+P3238*V3241+Q3238*U3241)</f>
        <v>-0.36786964803388944</v>
      </c>
      <c r="AB3238" s="22"/>
      <c r="AC3238" s="1">
        <v>1</v>
      </c>
      <c r="AD3238" s="9">
        <v>0</v>
      </c>
      <c r="AE3238" s="2">
        <v>0</v>
      </c>
      <c r="AF3238" s="9">
        <f t="shared" ref="AF3238" si="14710">$B3238*$AE$9</f>
        <v>7.5069893999999593</v>
      </c>
      <c r="AH3238" s="1">
        <f t="shared" ref="AH3238" si="14711">X3238*AC3238+Z3238*AC3241-Y3238*AD3238-AA3238*AD3241</f>
        <v>5.1194136625725317</v>
      </c>
      <c r="AI3238" s="9">
        <f t="shared" ref="AI3238" si="14712">(X3238*AD3238+Y3238*AC3238+Z3238*AD3241+AA3238*AC3241)</f>
        <v>0</v>
      </c>
      <c r="AJ3238" s="2">
        <f t="shared" ref="AJ3238" si="14713">X3238*AE3238+Z3238*AE3241-Y3238*AF3238-AA3238*AF3241</f>
        <v>0</v>
      </c>
      <c r="AK3238" s="8">
        <f t="shared" ref="AK3238" si="14714">(X3238*AF3238+Y3238*AE3238+Z3238*AF3241+AA3238*AE3241)</f>
        <v>38.063514451113072</v>
      </c>
      <c r="AM3238" s="26">
        <f t="shared" ref="AM3238" si="14715">20*LOG((2*$AH$9)/(($AH$9*AH3238+AJ3238+$AH$9*AH3241+AJ3241)^2+($AH$9*AI3238+AK3238+$AH$9*AI3241+AK3241)^2)^0.5)</f>
        <v>-43.165350786372009</v>
      </c>
      <c r="AO3238" s="133">
        <f t="shared" ref="AO3238" si="14716">((AI3238^2+AJ3238^2+AK3238^2+AL3238^2)/(AI3241^2+AJ3241^2+AK3241^2+AL3241^2))^0.5</f>
        <v>0.13338739864033869</v>
      </c>
      <c r="AP3238" s="13"/>
      <c r="AQ3238" s="32"/>
      <c r="AR3238" s="32"/>
      <c r="AS3238" s="32"/>
      <c r="AT3238" s="32"/>
    </row>
    <row r="3239" spans="2:46" ht="18.649999999999999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O3239" s="134"/>
      <c r="AP3239" s="33"/>
      <c r="AQ3239" s="32"/>
      <c r="AR3239" s="32"/>
      <c r="AS3239" s="32"/>
      <c r="AT3239" s="32"/>
    </row>
    <row r="3240" spans="2:46" ht="18.649999999999999" customHeight="1" thickBot="1">
      <c r="D3240" s="209" t="s">
        <v>66</v>
      </c>
      <c r="E3240" s="210"/>
      <c r="F3240" s="211" t="s">
        <v>67</v>
      </c>
      <c r="G3240" s="212"/>
      <c r="H3240" s="204"/>
      <c r="I3240" s="209" t="s">
        <v>68</v>
      </c>
      <c r="J3240" s="210"/>
      <c r="K3240" s="211" t="s">
        <v>69</v>
      </c>
      <c r="L3240" s="212"/>
      <c r="N3240" s="213" t="s">
        <v>70</v>
      </c>
      <c r="O3240" s="214"/>
      <c r="P3240" s="215" t="s">
        <v>71</v>
      </c>
      <c r="Q3240" s="216"/>
      <c r="S3240" s="209" t="s">
        <v>72</v>
      </c>
      <c r="T3240" s="210"/>
      <c r="U3240" s="211" t="s">
        <v>73</v>
      </c>
      <c r="V3240" s="212"/>
      <c r="W3240" s="22"/>
      <c r="X3240" s="213" t="s">
        <v>74</v>
      </c>
      <c r="Y3240" s="214"/>
      <c r="Z3240" s="215" t="s">
        <v>75</v>
      </c>
      <c r="AA3240" s="216"/>
      <c r="AB3240" s="22"/>
      <c r="AC3240" s="209" t="s">
        <v>76</v>
      </c>
      <c r="AD3240" s="210"/>
      <c r="AE3240" s="211" t="s">
        <v>77</v>
      </c>
      <c r="AF3240" s="212"/>
      <c r="AG3240" s="22"/>
      <c r="AH3240" s="213" t="s">
        <v>78</v>
      </c>
      <c r="AI3240" s="214"/>
      <c r="AJ3240" s="215" t="s">
        <v>79</v>
      </c>
      <c r="AK3240" s="216"/>
      <c r="AL3240" s="22"/>
      <c r="AM3240" s="44" t="s">
        <v>6</v>
      </c>
      <c r="AO3240" s="135" t="s">
        <v>42</v>
      </c>
      <c r="AP3240" s="33"/>
      <c r="AQ3240" s="32"/>
      <c r="AR3240" s="32"/>
      <c r="AS3240" s="32"/>
      <c r="AT3240" s="32"/>
    </row>
    <row r="3241" spans="2:46" ht="18.649999999999999" customHeight="1" thickTop="1" thickBot="1">
      <c r="D3241" s="1">
        <v>0</v>
      </c>
      <c r="E3241" s="8">
        <f t="shared" ref="E3241" si="14717">$E$9*$B3238</f>
        <v>5.2477345999999718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14718">D3241*I3238+F3241*I3241-E3241*J3238-G3241*J3241</f>
        <v>0</v>
      </c>
      <c r="O3241" s="9">
        <f t="shared" ref="O3241" si="14719">(D3241*J3238+E3241*I3238+F3241*J3241+G3241*I3241)</f>
        <v>5.2477345999999718</v>
      </c>
      <c r="P3241" s="2">
        <f t="shared" ref="P3241" si="14720">D3241*K3238+F3241*K3241-E3241*L3238-G3241*L3241</f>
        <v>2.9304822802772534</v>
      </c>
      <c r="Q3241" s="8">
        <f t="shared" ref="Q3241" si="14721">(D3241*L3238+E3241*K3238+F3241*L3241+G3241*K3241)</f>
        <v>0</v>
      </c>
      <c r="S3241" s="1">
        <v>0</v>
      </c>
      <c r="T3241" s="8">
        <f t="shared" ref="T3241" si="14722">$T$9*$B3238</f>
        <v>11.19802539999994</v>
      </c>
      <c r="U3241" s="2">
        <v>1</v>
      </c>
      <c r="V3241" s="8">
        <v>0</v>
      </c>
      <c r="X3241" s="1">
        <f t="shared" ref="X3241" si="14723">N3241*S3238+P3241*S3241-O3241*T3238-Q3241*T3241</f>
        <v>0</v>
      </c>
      <c r="Y3241" s="9">
        <f t="shared" ref="Y3241" si="14724">(N3241*T3238+O3241*S3238+P3241*T3241+Q3241*S3241)</f>
        <v>38.063349608794404</v>
      </c>
      <c r="Z3241" s="2">
        <f t="shared" ref="Z3241" si="14725">N3241*U3238+P3241*U3241-O3241*V3238-Q3241*V3241</f>
        <v>2.9304822802772534</v>
      </c>
      <c r="AA3241" s="8">
        <f t="shared" ref="AA3241" si="14726">(N3241*V3238+O3241*U3238+P3241*V3241+Q3241*U3241)</f>
        <v>0</v>
      </c>
      <c r="AB3241" s="22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14727">X3241*AC3238+Z3241*AC3241-Y3241*AD3238-AA3241*AD3241</f>
        <v>0</v>
      </c>
      <c r="AI3241" s="9">
        <f t="shared" ref="AI3241" si="14728">(X3241*AD3238+Y3241*AC3238+Z3241*AD3241+AA3241*AC3241)</f>
        <v>38.063349608794404</v>
      </c>
      <c r="AJ3241" s="2">
        <f t="shared" ref="AJ3241" si="14729">X3241*AE3238+Z3241*AE3241-Y3241*AF3238-AA3241*AF3241</f>
        <v>-282.81067976143493</v>
      </c>
      <c r="AK3241" s="8">
        <f t="shared" ref="AK3241" si="14730">(X3241*AF3238+Y3241*AE3238+Z3241*AF3241+AA3241*AE3241)</f>
        <v>0</v>
      </c>
      <c r="AM3241" s="45">
        <f t="shared" ref="AM3241" si="14731">(180/PI())*ATAN(-1*(($AH$9*AJ3238+AL3238+$AH$9*AJ3241+AL3241)/($AH$9*AI3238+AK3238+$AH$9*AI3241+AK3241)))</f>
        <v>74.93424580974704</v>
      </c>
      <c r="AO3241" s="206">
        <f t="shared" ref="AO3241" si="14732">20*LOG(((($AH$9*AH3238+AJ3238-$AH$9*AH3241-AJ3241)^2+($AH$9*AI3238+AK3238-$AH$9*AI3241-AK3241)^2)/(($AH$9*AH3238+AJ3238+$AH$9*AH3241+AJ3241)^2+($AH$9*AI3238+AK3238+$AH$9*AI3241+AK3241)^2))^0.5)</f>
        <v>-2.0953651161080992E-4</v>
      </c>
      <c r="AP3241" s="33"/>
      <c r="AQ3241" s="32"/>
      <c r="AR3241" s="32"/>
      <c r="AS3241" s="32"/>
      <c r="AT3241" s="32"/>
    </row>
    <row r="3242" spans="2:46" ht="18.649999999999999" customHeight="1">
      <c r="AO3242" s="33"/>
      <c r="AP3242" s="33"/>
    </row>
    <row r="3243" spans="2:46" ht="18.649999999999999" customHeight="1" thickBot="1">
      <c r="D3243" s="22" t="s">
        <v>80</v>
      </c>
      <c r="E3243" s="22"/>
      <c r="F3243" s="22"/>
      <c r="G3243" s="22"/>
      <c r="H3243" s="22"/>
      <c r="I3243" s="22" t="s">
        <v>81</v>
      </c>
      <c r="J3243" s="22"/>
      <c r="K3243" s="22"/>
      <c r="L3243" s="22"/>
      <c r="M3243" s="23"/>
      <c r="N3243" s="23"/>
      <c r="O3243" s="24" t="s">
        <v>82</v>
      </c>
      <c r="P3243" s="23"/>
      <c r="Q3243" s="23"/>
      <c r="R3243" s="23"/>
      <c r="S3243" s="22"/>
      <c r="T3243" s="22" t="s">
        <v>83</v>
      </c>
      <c r="U3243" s="23"/>
      <c r="V3243" s="23"/>
      <c r="W3243" s="23"/>
      <c r="X3243" s="23"/>
      <c r="Y3243" s="24" t="s">
        <v>84</v>
      </c>
      <c r="Z3243" s="23"/>
      <c r="AA3243" s="23"/>
      <c r="AB3243" s="23"/>
      <c r="AC3243" s="24" t="s">
        <v>85</v>
      </c>
      <c r="AD3243" s="22"/>
      <c r="AE3243" s="22"/>
      <c r="AF3243" s="22"/>
      <c r="AG3243" s="22"/>
      <c r="AH3243" s="23"/>
      <c r="AI3243" s="24" t="s">
        <v>86</v>
      </c>
      <c r="AJ3243" s="23"/>
      <c r="AK3243" s="23"/>
      <c r="AL3243" s="22"/>
    </row>
    <row r="3244" spans="2:46" ht="18.649999999999999" customHeight="1" thickBot="1">
      <c r="B3244" s="11"/>
      <c r="D3244" s="217" t="s">
        <v>55</v>
      </c>
      <c r="E3244" s="218"/>
      <c r="F3244" s="219" t="s">
        <v>56</v>
      </c>
      <c r="G3244" s="220"/>
      <c r="H3244" s="204"/>
      <c r="I3244" s="217" t="s">
        <v>87</v>
      </c>
      <c r="J3244" s="218"/>
      <c r="K3244" s="219" t="s">
        <v>88</v>
      </c>
      <c r="L3244" s="220"/>
      <c r="M3244" s="23"/>
      <c r="N3244" s="213" t="s">
        <v>57</v>
      </c>
      <c r="O3244" s="214"/>
      <c r="P3244" s="215" t="s">
        <v>58</v>
      </c>
      <c r="Q3244" s="216"/>
      <c r="R3244" s="23"/>
      <c r="S3244" s="217" t="s">
        <v>59</v>
      </c>
      <c r="T3244" s="218"/>
      <c r="U3244" s="219" t="s">
        <v>60</v>
      </c>
      <c r="V3244" s="220"/>
      <c r="W3244" s="22"/>
      <c r="X3244" s="213" t="s">
        <v>61</v>
      </c>
      <c r="Y3244" s="214"/>
      <c r="Z3244" s="215" t="s">
        <v>62</v>
      </c>
      <c r="AA3244" s="216"/>
      <c r="AB3244" s="22"/>
      <c r="AC3244" s="217" t="s">
        <v>63</v>
      </c>
      <c r="AD3244" s="218"/>
      <c r="AE3244" s="219" t="s">
        <v>89</v>
      </c>
      <c r="AF3244" s="220"/>
      <c r="AG3244" s="22"/>
      <c r="AH3244" s="213" t="s">
        <v>64</v>
      </c>
      <c r="AI3244" s="214"/>
      <c r="AJ3244" s="215" t="s">
        <v>65</v>
      </c>
      <c r="AK3244" s="216"/>
      <c r="AL3244" s="22"/>
      <c r="AM3244" s="25" t="s">
        <v>2</v>
      </c>
      <c r="AO3244" s="132" t="s">
        <v>41</v>
      </c>
      <c r="AQ3244" s="32"/>
      <c r="AR3244" s="32"/>
      <c r="AS3244" s="32"/>
      <c r="AT3244" s="32"/>
    </row>
    <row r="3245" spans="2:46" ht="18.649999999999999" customHeight="1" thickTop="1" thickBot="1">
      <c r="B3245" s="36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9">
        <f t="shared" ref="L3245" si="14733">IF(0=(1-$J$9*$K$9*$B3245^2),10^14,$B3245*$K$9/(1-$J$9*$K$9*$B3245^2))</f>
        <v>-0.36701179159309133</v>
      </c>
      <c r="N3245" s="1">
        <f t="shared" ref="N3245" si="14734">D3245*I3245+F3245*I3248-E3245*J3245-G3245*J3248</f>
        <v>1</v>
      </c>
      <c r="O3245" s="9">
        <f t="shared" ref="O3245" si="14735">(D3245*J3245+E3245*I3245+F3245*J3248+G3245*I3248)</f>
        <v>0</v>
      </c>
      <c r="P3245" s="2">
        <f t="shared" ref="P3245" si="14736">D3245*K3245+F3245*K3248-E3245*L3245-G3245*L3248</f>
        <v>0</v>
      </c>
      <c r="Q3245" s="8">
        <f t="shared" ref="Q3245" si="14737">(D3245*L3245+E3245*K3245+F3245*L3248+G3245*K3248)</f>
        <v>-0.36701179159309133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14738">N3245*S3245+P3245*S3248-O3245*T3245-Q3245*T3248</f>
        <v>5.1186838381480326</v>
      </c>
      <c r="Y3245" s="9">
        <f t="shared" ref="Y3245" si="14739">(N3245*T3245+O3245*S3245+P3245*T3248+Q3245*S3248)</f>
        <v>0</v>
      </c>
      <c r="Z3245" s="2">
        <f t="shared" ref="Z3245" si="14740">N3245*U3245+P3245*U3248-O3245*V3245-Q3245*V3248</f>
        <v>0</v>
      </c>
      <c r="AA3245" s="8">
        <f t="shared" ref="AA3245" si="14741">(N3245*V3245+O3245*U3245+P3245*V3248+Q3245*U3248)</f>
        <v>-0.36701179159309133</v>
      </c>
      <c r="AB3245" s="22"/>
      <c r="AC3245" s="1">
        <v>1</v>
      </c>
      <c r="AD3245" s="9">
        <v>0</v>
      </c>
      <c r="AE3245" s="2">
        <v>0</v>
      </c>
      <c r="AF3245" s="9">
        <f t="shared" ref="AF3245" si="14742">$B3245*$AE$9</f>
        <v>7.5232031999999593</v>
      </c>
      <c r="AH3245" s="1">
        <f t="shared" ref="AH3245" si="14743">X3245*AC3245+Z3245*AC3248-Y3245*AD3245-AA3245*AD3248</f>
        <v>5.1186838381480326</v>
      </c>
      <c r="AI3245" s="9">
        <f t="shared" ref="AI3245" si="14744">(X3245*AD3245+Y3245*AC3245+Z3245*AD3248+AA3245*AC3248)</f>
        <v>0</v>
      </c>
      <c r="AJ3245" s="2">
        <f t="shared" ref="AJ3245" si="14745">X3245*AE3245+Z3245*AE3248-Y3245*AF3245-AA3245*AF3248</f>
        <v>0</v>
      </c>
      <c r="AK3245" s="8">
        <f t="shared" ref="AK3245" si="14746">(X3245*AF3245+Y3245*AE3245+Z3245*AF3248+AA3245*AE3248)</f>
        <v>38.141886839350263</v>
      </c>
      <c r="AM3245" s="26">
        <f t="shared" ref="AM3245" si="14747">20*LOG((2*$AH$9)/(($AH$9*AH3245+AJ3245+$AH$9*AH3248+AJ3248)^2+($AH$9*AI3245+AK3245+$AH$9*AI3248+AK3248)^2)^0.5)</f>
        <v>-43.201665251558822</v>
      </c>
      <c r="AO3245" s="133">
        <f t="shared" ref="AO3245" si="14748">((AI3245^2+AJ3245^2+AK3245^2+AL3245^2)/(AI3248^2+AJ3248^2+AK3248^2+AL3248^2))^0.5</f>
        <v>0.13309916944848293</v>
      </c>
      <c r="AP3245" s="13"/>
      <c r="AQ3245" s="32"/>
      <c r="AR3245" s="32"/>
      <c r="AS3245" s="32"/>
      <c r="AT3245" s="32"/>
    </row>
    <row r="3246" spans="2:46" ht="18.649999999999999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O3246" s="134"/>
      <c r="AP3246" s="33"/>
      <c r="AQ3246" s="32"/>
      <c r="AR3246" s="32"/>
      <c r="AS3246" s="32"/>
      <c r="AT3246" s="32"/>
    </row>
    <row r="3247" spans="2:46" ht="18.649999999999999" customHeight="1" thickBot="1">
      <c r="D3247" s="209" t="s">
        <v>66</v>
      </c>
      <c r="E3247" s="210"/>
      <c r="F3247" s="211" t="s">
        <v>67</v>
      </c>
      <c r="G3247" s="212"/>
      <c r="H3247" s="204"/>
      <c r="I3247" s="209" t="s">
        <v>68</v>
      </c>
      <c r="J3247" s="210"/>
      <c r="K3247" s="211" t="s">
        <v>69</v>
      </c>
      <c r="L3247" s="212"/>
      <c r="N3247" s="213" t="s">
        <v>70</v>
      </c>
      <c r="O3247" s="214"/>
      <c r="P3247" s="215" t="s">
        <v>71</v>
      </c>
      <c r="Q3247" s="216"/>
      <c r="S3247" s="209" t="s">
        <v>72</v>
      </c>
      <c r="T3247" s="210"/>
      <c r="U3247" s="211" t="s">
        <v>73</v>
      </c>
      <c r="V3247" s="212"/>
      <c r="W3247" s="22"/>
      <c r="X3247" s="213" t="s">
        <v>74</v>
      </c>
      <c r="Y3247" s="214"/>
      <c r="Z3247" s="215" t="s">
        <v>75</v>
      </c>
      <c r="AA3247" s="216"/>
      <c r="AB3247" s="22"/>
      <c r="AC3247" s="209" t="s">
        <v>76</v>
      </c>
      <c r="AD3247" s="210"/>
      <c r="AE3247" s="211" t="s">
        <v>77</v>
      </c>
      <c r="AF3247" s="212"/>
      <c r="AG3247" s="22"/>
      <c r="AH3247" s="213" t="s">
        <v>78</v>
      </c>
      <c r="AI3247" s="214"/>
      <c r="AJ3247" s="215" t="s">
        <v>79</v>
      </c>
      <c r="AK3247" s="216"/>
      <c r="AL3247" s="22"/>
      <c r="AM3247" s="44" t="s">
        <v>6</v>
      </c>
      <c r="AO3247" s="135" t="s">
        <v>42</v>
      </c>
      <c r="AP3247" s="33"/>
      <c r="AQ3247" s="32"/>
      <c r="AR3247" s="32"/>
      <c r="AS3247" s="32"/>
      <c r="AT3247" s="32"/>
    </row>
    <row r="3248" spans="2:46" ht="18.649999999999999" customHeight="1" thickTop="1" thickBot="1">
      <c r="D3248" s="1">
        <v>0</v>
      </c>
      <c r="E3248" s="8">
        <f t="shared" ref="E3248" si="14749">$E$9*$B3245</f>
        <v>5.2590687999999721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14750">D3248*I3245+F3248*I3248-E3248*J3245-G3248*J3248</f>
        <v>0</v>
      </c>
      <c r="O3248" s="9">
        <f t="shared" ref="O3248" si="14751">(D3248*J3245+E3248*I3245+F3248*J3248+G3248*I3248)</f>
        <v>5.2590687999999721</v>
      </c>
      <c r="P3248" s="2">
        <f t="shared" ref="P3248" si="14752">D3248*K3245+F3248*K3248-E3248*L3245-G3248*L3248</f>
        <v>2.9301402623993189</v>
      </c>
      <c r="Q3248" s="8">
        <f t="shared" ref="Q3248" si="14753">(D3248*L3245+E3248*K3245+F3248*L3248+G3248*K3248)</f>
        <v>0</v>
      </c>
      <c r="S3248" s="1">
        <v>0</v>
      </c>
      <c r="T3248" s="8">
        <f t="shared" ref="T3248" si="14754">$T$9*$B3245</f>
        <v>11.222211199999938</v>
      </c>
      <c r="U3248" s="2">
        <v>1</v>
      </c>
      <c r="V3248" s="8">
        <v>0</v>
      </c>
      <c r="X3248" s="1">
        <f t="shared" ref="X3248" si="14755">N3248*S3245+P3248*S3248-O3248*T3245-Q3248*T3248</f>
        <v>0</v>
      </c>
      <c r="Y3248" s="9">
        <f t="shared" ref="Y3248" si="14756">(N3248*T3245+O3248*S3245+P3248*T3248+Q3248*S3248)</f>
        <v>38.141721670268367</v>
      </c>
      <c r="Z3248" s="2">
        <f t="shared" ref="Z3248" si="14757">N3248*U3245+P3248*U3248-O3248*V3245-Q3248*V3248</f>
        <v>2.9301402623993189</v>
      </c>
      <c r="AA3248" s="8">
        <f t="shared" ref="AA3248" si="14758">(N3248*V3245+O3248*U3245+P3248*V3248+Q3248*U3248)</f>
        <v>0</v>
      </c>
      <c r="AB3248" s="22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14759">X3248*AC3245+Z3248*AC3248-Y3248*AD3245-AA3248*AD3248</f>
        <v>0</v>
      </c>
      <c r="AI3248" s="9">
        <f t="shared" ref="AI3248" si="14760">(X3248*AD3245+Y3248*AC3245+Z3248*AD3248+AA3248*AC3248)</f>
        <v>38.141721670268367</v>
      </c>
      <c r="AJ3248" s="2">
        <f t="shared" ref="AJ3248" si="14761">X3248*AE3245+Z3248*AE3248-Y3248*AF3245-AA3248*AF3248</f>
        <v>-284.01778226087146</v>
      </c>
      <c r="AK3248" s="8">
        <f t="shared" ref="AK3248" si="14762">(X3248*AF3245+Y3248*AE3245+Z3248*AF3248+AA3248*AE3248)</f>
        <v>0</v>
      </c>
      <c r="AM3248" s="45">
        <f t="shared" ref="AM3248" si="14763">(180/PI())*ATAN(-1*(($AH$9*AJ3245+AL3245+$AH$9*AJ3248+AL3248)/($AH$9*AI3245+AK3245+$AH$9*AI3248+AK3248)))</f>
        <v>74.965886308620654</v>
      </c>
      <c r="AO3248" s="206">
        <f t="shared" ref="AO3248" si="14764">20*LOG(((($AH$9*AH3245+AJ3245-$AH$9*AH3248-AJ3248)^2+($AH$9*AI3245+AK3245-$AH$9*AI3248-AK3248)^2)/(($AH$9*AH3245+AJ3245+$AH$9*AH3248+AJ3248)^2+($AH$9*AI3245+AK3245+$AH$9*AI3248+AK3248)^2))^0.5)</f>
        <v>-2.0779169019654895E-4</v>
      </c>
      <c r="AP3248" s="33"/>
      <c r="AQ3248" s="32"/>
      <c r="AR3248" s="32"/>
      <c r="AS3248" s="32"/>
      <c r="AT3248" s="32"/>
    </row>
    <row r="3249" spans="2:46" ht="18.649999999999999" customHeight="1">
      <c r="AO3249" s="33"/>
      <c r="AP3249" s="33"/>
    </row>
    <row r="3250" spans="2:46" ht="18.649999999999999" customHeight="1" thickBot="1">
      <c r="D3250" s="22" t="s">
        <v>80</v>
      </c>
      <c r="E3250" s="22"/>
      <c r="F3250" s="22"/>
      <c r="G3250" s="22"/>
      <c r="H3250" s="22"/>
      <c r="I3250" s="22" t="s">
        <v>81</v>
      </c>
      <c r="J3250" s="22"/>
      <c r="K3250" s="22"/>
      <c r="L3250" s="22"/>
      <c r="M3250" s="23"/>
      <c r="N3250" s="23"/>
      <c r="O3250" s="24" t="s">
        <v>82</v>
      </c>
      <c r="P3250" s="23"/>
      <c r="Q3250" s="23"/>
      <c r="R3250" s="23"/>
      <c r="S3250" s="22"/>
      <c r="T3250" s="22" t="s">
        <v>83</v>
      </c>
      <c r="U3250" s="23"/>
      <c r="V3250" s="23"/>
      <c r="W3250" s="23"/>
      <c r="X3250" s="23"/>
      <c r="Y3250" s="24" t="s">
        <v>84</v>
      </c>
      <c r="Z3250" s="23"/>
      <c r="AA3250" s="23"/>
      <c r="AB3250" s="23"/>
      <c r="AC3250" s="24" t="s">
        <v>85</v>
      </c>
      <c r="AD3250" s="22"/>
      <c r="AE3250" s="22"/>
      <c r="AF3250" s="22"/>
      <c r="AG3250" s="22"/>
      <c r="AH3250" s="23"/>
      <c r="AI3250" s="24" t="s">
        <v>86</v>
      </c>
      <c r="AJ3250" s="23"/>
      <c r="AK3250" s="23"/>
      <c r="AL3250" s="22"/>
    </row>
    <row r="3251" spans="2:46" ht="18.649999999999999" customHeight="1" thickBot="1">
      <c r="B3251" s="11"/>
      <c r="D3251" s="217" t="s">
        <v>55</v>
      </c>
      <c r="E3251" s="218"/>
      <c r="F3251" s="219" t="s">
        <v>56</v>
      </c>
      <c r="G3251" s="220"/>
      <c r="H3251" s="204"/>
      <c r="I3251" s="217" t="s">
        <v>87</v>
      </c>
      <c r="J3251" s="218"/>
      <c r="K3251" s="219" t="s">
        <v>88</v>
      </c>
      <c r="L3251" s="220"/>
      <c r="M3251" s="23"/>
      <c r="N3251" s="213" t="s">
        <v>57</v>
      </c>
      <c r="O3251" s="214"/>
      <c r="P3251" s="215" t="s">
        <v>58</v>
      </c>
      <c r="Q3251" s="216"/>
      <c r="R3251" s="23"/>
      <c r="S3251" s="217" t="s">
        <v>59</v>
      </c>
      <c r="T3251" s="218"/>
      <c r="U3251" s="219" t="s">
        <v>60</v>
      </c>
      <c r="V3251" s="220"/>
      <c r="W3251" s="22"/>
      <c r="X3251" s="213" t="s">
        <v>61</v>
      </c>
      <c r="Y3251" s="214"/>
      <c r="Z3251" s="215" t="s">
        <v>62</v>
      </c>
      <c r="AA3251" s="216"/>
      <c r="AB3251" s="22"/>
      <c r="AC3251" s="217" t="s">
        <v>63</v>
      </c>
      <c r="AD3251" s="218"/>
      <c r="AE3251" s="219" t="s">
        <v>89</v>
      </c>
      <c r="AF3251" s="220"/>
      <c r="AG3251" s="22"/>
      <c r="AH3251" s="213" t="s">
        <v>64</v>
      </c>
      <c r="AI3251" s="214"/>
      <c r="AJ3251" s="215" t="s">
        <v>65</v>
      </c>
      <c r="AK3251" s="216"/>
      <c r="AL3251" s="22"/>
      <c r="AM3251" s="25" t="s">
        <v>2</v>
      </c>
      <c r="AO3251" s="132" t="s">
        <v>41</v>
      </c>
      <c r="AQ3251" s="32"/>
      <c r="AR3251" s="32"/>
      <c r="AS3251" s="32"/>
      <c r="AT3251" s="32"/>
    </row>
    <row r="3252" spans="2:46" ht="18.649999999999999" customHeight="1" thickTop="1" thickBot="1">
      <c r="B3252" s="36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9">
        <f t="shared" ref="L3252" si="14765">IF(0=(1-$J$9*$K$9*$B3252^2),10^14,$B3252*$K$9/(1-$J$9*$K$9*$B3252^2))</f>
        <v>-0.36615806584682659</v>
      </c>
      <c r="N3252" s="1">
        <f t="shared" ref="N3252" si="14766">D3252*I3252+F3252*I3255-E3252*J3252-G3252*J3255</f>
        <v>1</v>
      </c>
      <c r="O3252" s="9">
        <f t="shared" ref="O3252" si="14767">(D3252*J3252+E3252*I3252+F3252*J3255+G3252*I3255)</f>
        <v>0</v>
      </c>
      <c r="P3252" s="2">
        <f t="shared" ref="P3252" si="14768">D3252*K3252+F3252*K3255-E3252*L3252-G3252*L3255</f>
        <v>0</v>
      </c>
      <c r="Q3252" s="8">
        <f t="shared" ref="Q3252" si="14769">(D3252*L3252+E3252*K3252+F3252*L3255+G3252*K3255)</f>
        <v>-0.36615806584682659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14770">N3252*S3252+P3252*S3255-O3252*T3252-Q3252*T3255</f>
        <v>5.1179589732655302</v>
      </c>
      <c r="Y3252" s="9">
        <f t="shared" ref="Y3252" si="14771">(N3252*T3252+O3252*S3252+P3252*T3255+Q3252*S3255)</f>
        <v>0</v>
      </c>
      <c r="Z3252" s="2">
        <f t="shared" ref="Z3252" si="14772">N3252*U3252+P3252*U3255-O3252*V3252-Q3252*V3255</f>
        <v>0</v>
      </c>
      <c r="AA3252" s="8">
        <f t="shared" ref="AA3252" si="14773">(N3252*V3252+O3252*U3252+P3252*V3255+Q3252*U3255)</f>
        <v>-0.36615806584682659</v>
      </c>
      <c r="AB3252" s="22"/>
      <c r="AC3252" s="1">
        <v>1</v>
      </c>
      <c r="AD3252" s="9">
        <v>0</v>
      </c>
      <c r="AE3252" s="2">
        <v>0</v>
      </c>
      <c r="AF3252" s="9">
        <f t="shared" ref="AF3252" si="14774">$B3252*$AE$9</f>
        <v>7.5394169999999594</v>
      </c>
      <c r="AH3252" s="1">
        <f t="shared" ref="AH3252" si="14775">X3252*AC3252+Z3252*AC3255-Y3252*AD3252-AA3252*AD3255</f>
        <v>5.1179589732655302</v>
      </c>
      <c r="AI3252" s="9">
        <f t="shared" ref="AI3252" si="14776">(X3252*AD3252+Y3252*AC3252+Z3252*AD3255+AA3252*AC3255)</f>
        <v>0</v>
      </c>
      <c r="AJ3252" s="2">
        <f t="shared" ref="AJ3252" si="14777">X3252*AE3252+Z3252*AE3255-Y3252*AF3252-AA3252*AF3255</f>
        <v>0</v>
      </c>
      <c r="AK3252" s="8">
        <f t="shared" ref="AK3252" si="14778">(X3252*AF3252+Y3252*AE3252+Z3252*AF3255+AA3252*AE3255)</f>
        <v>38.220268822493651</v>
      </c>
      <c r="AM3252" s="26">
        <f t="shared" ref="AM3252" si="14779">20*LOG((2*$AH$9)/(($AH$9*AH3252+AJ3252+$AH$9*AH3255+AJ3255)^2+($AH$9*AI3252+AK3252+$AH$9*AI3255+AK3255)^2)^0.5)</f>
        <v>-43.237906798128201</v>
      </c>
      <c r="AO3252" s="133">
        <f t="shared" ref="AO3252" si="14780">((AI3252^2+AJ3252^2+AK3252^2+AL3252^2)/(AI3255^2+AJ3255^2+AK3255^2+AL3255^2))^0.5</f>
        <v>0.13281218475848855</v>
      </c>
      <c r="AP3252" s="13"/>
      <c r="AQ3252" s="32"/>
      <c r="AR3252" s="32"/>
      <c r="AS3252" s="32"/>
      <c r="AT3252" s="32"/>
    </row>
    <row r="3253" spans="2:46" ht="18.649999999999999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O3253" s="134"/>
      <c r="AP3253" s="33"/>
      <c r="AQ3253" s="32"/>
      <c r="AR3253" s="32"/>
      <c r="AS3253" s="32"/>
      <c r="AT3253" s="32"/>
    </row>
    <row r="3254" spans="2:46" ht="18.649999999999999" customHeight="1" thickBot="1">
      <c r="D3254" s="209" t="s">
        <v>66</v>
      </c>
      <c r="E3254" s="210"/>
      <c r="F3254" s="211" t="s">
        <v>67</v>
      </c>
      <c r="G3254" s="212"/>
      <c r="H3254" s="204"/>
      <c r="I3254" s="209" t="s">
        <v>68</v>
      </c>
      <c r="J3254" s="210"/>
      <c r="K3254" s="211" t="s">
        <v>69</v>
      </c>
      <c r="L3254" s="212"/>
      <c r="N3254" s="213" t="s">
        <v>70</v>
      </c>
      <c r="O3254" s="214"/>
      <c r="P3254" s="215" t="s">
        <v>71</v>
      </c>
      <c r="Q3254" s="216"/>
      <c r="S3254" s="209" t="s">
        <v>72</v>
      </c>
      <c r="T3254" s="210"/>
      <c r="U3254" s="211" t="s">
        <v>73</v>
      </c>
      <c r="V3254" s="212"/>
      <c r="W3254" s="22"/>
      <c r="X3254" s="213" t="s">
        <v>74</v>
      </c>
      <c r="Y3254" s="214"/>
      <c r="Z3254" s="215" t="s">
        <v>75</v>
      </c>
      <c r="AA3254" s="216"/>
      <c r="AB3254" s="22"/>
      <c r="AC3254" s="209" t="s">
        <v>76</v>
      </c>
      <c r="AD3254" s="210"/>
      <c r="AE3254" s="211" t="s">
        <v>77</v>
      </c>
      <c r="AF3254" s="212"/>
      <c r="AG3254" s="22"/>
      <c r="AH3254" s="213" t="s">
        <v>78</v>
      </c>
      <c r="AI3254" s="214"/>
      <c r="AJ3254" s="215" t="s">
        <v>79</v>
      </c>
      <c r="AK3254" s="216"/>
      <c r="AL3254" s="22"/>
      <c r="AM3254" s="44" t="s">
        <v>6</v>
      </c>
      <c r="AO3254" s="135" t="s">
        <v>42</v>
      </c>
      <c r="AP3254" s="33"/>
      <c r="AQ3254" s="32"/>
      <c r="AR3254" s="32"/>
      <c r="AS3254" s="32"/>
      <c r="AT3254" s="32"/>
    </row>
    <row r="3255" spans="2:46" ht="18.649999999999999" customHeight="1" thickTop="1" thickBot="1">
      <c r="D3255" s="1">
        <v>0</v>
      </c>
      <c r="E3255" s="8">
        <f t="shared" ref="E3255" si="14781">$E$9*$B3252</f>
        <v>5.2704029999999715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14782">D3255*I3252+F3255*I3255-E3255*J3252-G3255*J3255</f>
        <v>0</v>
      </c>
      <c r="O3255" s="9">
        <f t="shared" ref="O3255" si="14783">(D3255*J3252+E3255*I3252+F3255*J3255+G3255*I3255)</f>
        <v>5.2704029999999715</v>
      </c>
      <c r="P3255" s="2">
        <f t="shared" ref="P3255" si="14784">D3255*K3252+F3255*K3255-E3255*L3252-G3255*L3255</f>
        <v>2.929800568713302</v>
      </c>
      <c r="Q3255" s="8">
        <f t="shared" ref="Q3255" si="14785">(D3255*L3252+E3255*K3252+F3255*L3255+G3255*K3255)</f>
        <v>0</v>
      </c>
      <c r="S3255" s="1">
        <v>0</v>
      </c>
      <c r="T3255" s="8">
        <f t="shared" ref="T3255" si="14786">$T$9*$B3252</f>
        <v>11.246396999999938</v>
      </c>
      <c r="U3255" s="2">
        <v>1</v>
      </c>
      <c r="V3255" s="8">
        <v>0</v>
      </c>
      <c r="X3255" s="1">
        <f t="shared" ref="X3255" si="14787">N3255*S3252+P3255*S3255-O3255*T3252-Q3255*T3255</f>
        <v>0</v>
      </c>
      <c r="Y3255" s="9">
        <f t="shared" ref="Y3255" si="14788">(N3255*T3252+O3255*S3252+P3255*T3255+Q3255*S3255)</f>
        <v>38.220103326575362</v>
      </c>
      <c r="Z3255" s="2">
        <f t="shared" ref="Z3255" si="14789">N3255*U3252+P3255*U3255-O3255*V3252-Q3255*V3255</f>
        <v>2.929800568713302</v>
      </c>
      <c r="AA3255" s="8">
        <f t="shared" ref="AA3255" si="14790">(N3255*V3252+O3255*U3252+P3255*V3255+Q3255*U3255)</f>
        <v>0</v>
      </c>
      <c r="AB3255" s="22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14791">X3255*AC3252+Z3255*AC3255-Y3255*AD3252-AA3255*AD3255</f>
        <v>0</v>
      </c>
      <c r="AI3255" s="9">
        <f t="shared" ref="AI3255" si="14792">(X3255*AD3252+Y3255*AC3252+Z3255*AD3255+AA3255*AC3255)</f>
        <v>38.220103326575362</v>
      </c>
      <c r="AJ3255" s="2">
        <f t="shared" ref="AJ3255" si="14793">X3255*AE3252+Z3255*AE3255-Y3255*AF3252-AA3255*AF3255</f>
        <v>-285.22749619342397</v>
      </c>
      <c r="AK3255" s="8">
        <f t="shared" ref="AK3255" si="14794">(X3255*AF3252+Y3255*AE3252+Z3255*AF3255+AA3255*AE3255)</f>
        <v>0</v>
      </c>
      <c r="AM3255" s="45">
        <f t="shared" ref="AM3255" si="14795">(180/PI())*ATAN(-1*(($AH$9*AJ3252+AL3252+$AH$9*AJ3255+AL3255)/($AH$9*AI3252+AK3252+$AH$9*AI3255+AK3255)))</f>
        <v>74.997395835208764</v>
      </c>
      <c r="AO3255" s="206">
        <f t="shared" ref="AO3255" si="14796">20*LOG(((($AH$9*AH3252+AJ3252-$AH$9*AH3255-AJ3255)^2+($AH$9*AI3252+AK3252-$AH$9*AI3255-AK3255)^2)/(($AH$9*AH3252+AJ3252+$AH$9*AH3255+AJ3255)^2+($AH$9*AI3252+AK3252+$AH$9*AI3255+AK3255)^2))^0.5)</f>
        <v>-2.0606485826007095E-4</v>
      </c>
      <c r="AP3255" s="33"/>
      <c r="AQ3255" s="32"/>
      <c r="AR3255" s="32"/>
      <c r="AS3255" s="32"/>
      <c r="AT3255" s="32"/>
    </row>
    <row r="3256" spans="2:46" ht="18.649999999999999" customHeight="1">
      <c r="AO3256" s="33"/>
      <c r="AP3256" s="33"/>
    </row>
    <row r="3257" spans="2:46" ht="18.649999999999999" customHeight="1" thickBot="1">
      <c r="D3257" s="22" t="s">
        <v>80</v>
      </c>
      <c r="E3257" s="22"/>
      <c r="F3257" s="22"/>
      <c r="G3257" s="22"/>
      <c r="H3257" s="22"/>
      <c r="I3257" s="22" t="s">
        <v>81</v>
      </c>
      <c r="J3257" s="22"/>
      <c r="K3257" s="22"/>
      <c r="L3257" s="22"/>
      <c r="M3257" s="23"/>
      <c r="N3257" s="23"/>
      <c r="O3257" s="24" t="s">
        <v>82</v>
      </c>
      <c r="P3257" s="23"/>
      <c r="Q3257" s="23"/>
      <c r="R3257" s="23"/>
      <c r="S3257" s="22"/>
      <c r="T3257" s="22" t="s">
        <v>83</v>
      </c>
      <c r="U3257" s="23"/>
      <c r="V3257" s="23"/>
      <c r="W3257" s="23"/>
      <c r="X3257" s="23"/>
      <c r="Y3257" s="24" t="s">
        <v>84</v>
      </c>
      <c r="Z3257" s="23"/>
      <c r="AA3257" s="23"/>
      <c r="AB3257" s="23"/>
      <c r="AC3257" s="24" t="s">
        <v>85</v>
      </c>
      <c r="AD3257" s="22"/>
      <c r="AE3257" s="22"/>
      <c r="AF3257" s="22"/>
      <c r="AG3257" s="22"/>
      <c r="AH3257" s="23"/>
      <c r="AI3257" s="24" t="s">
        <v>86</v>
      </c>
      <c r="AJ3257" s="23"/>
      <c r="AK3257" s="23"/>
      <c r="AL3257" s="22"/>
    </row>
    <row r="3258" spans="2:46" ht="18.649999999999999" customHeight="1" thickBot="1">
      <c r="B3258" s="11"/>
      <c r="D3258" s="217" t="s">
        <v>55</v>
      </c>
      <c r="E3258" s="218"/>
      <c r="F3258" s="219" t="s">
        <v>56</v>
      </c>
      <c r="G3258" s="220"/>
      <c r="H3258" s="204"/>
      <c r="I3258" s="217" t="s">
        <v>87</v>
      </c>
      <c r="J3258" s="218"/>
      <c r="K3258" s="219" t="s">
        <v>88</v>
      </c>
      <c r="L3258" s="220"/>
      <c r="M3258" s="23"/>
      <c r="N3258" s="213" t="s">
        <v>57</v>
      </c>
      <c r="O3258" s="214"/>
      <c r="P3258" s="215" t="s">
        <v>58</v>
      </c>
      <c r="Q3258" s="216"/>
      <c r="R3258" s="23"/>
      <c r="S3258" s="217" t="s">
        <v>59</v>
      </c>
      <c r="T3258" s="218"/>
      <c r="U3258" s="219" t="s">
        <v>60</v>
      </c>
      <c r="V3258" s="220"/>
      <c r="W3258" s="22"/>
      <c r="X3258" s="213" t="s">
        <v>61</v>
      </c>
      <c r="Y3258" s="214"/>
      <c r="Z3258" s="215" t="s">
        <v>62</v>
      </c>
      <c r="AA3258" s="216"/>
      <c r="AB3258" s="22"/>
      <c r="AC3258" s="217" t="s">
        <v>63</v>
      </c>
      <c r="AD3258" s="218"/>
      <c r="AE3258" s="219" t="s">
        <v>89</v>
      </c>
      <c r="AF3258" s="220"/>
      <c r="AG3258" s="22"/>
      <c r="AH3258" s="213" t="s">
        <v>64</v>
      </c>
      <c r="AI3258" s="214"/>
      <c r="AJ3258" s="215" t="s">
        <v>65</v>
      </c>
      <c r="AK3258" s="216"/>
      <c r="AL3258" s="22"/>
      <c r="AM3258" s="25" t="s">
        <v>2</v>
      </c>
      <c r="AO3258" s="132" t="s">
        <v>41</v>
      </c>
      <c r="AQ3258" s="32"/>
      <c r="AR3258" s="32"/>
      <c r="AS3258" s="32"/>
      <c r="AT3258" s="32"/>
    </row>
    <row r="3259" spans="2:46" ht="18.649999999999999" customHeight="1" thickTop="1" thickBot="1">
      <c r="B3259" s="36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9">
        <f t="shared" ref="L3259" si="14797">IF(0=(1-$J$9*$K$9*$B3259^2),10^14,$B3259*$K$9/(1-$J$9*$K$9*$B3259^2))</f>
        <v>-0.36530844017493613</v>
      </c>
      <c r="N3259" s="1">
        <f t="shared" ref="N3259" si="14798">D3259*I3259+F3259*I3262-E3259*J3259-G3259*J3262</f>
        <v>1</v>
      </c>
      <c r="O3259" s="9">
        <f t="shared" ref="O3259" si="14799">(D3259*J3259+E3259*I3259+F3259*J3262+G3259*I3262)</f>
        <v>0</v>
      </c>
      <c r="P3259" s="2">
        <f t="shared" ref="P3259" si="14800">D3259*K3259+F3259*K3262-E3259*L3259-G3259*L3262</f>
        <v>0</v>
      </c>
      <c r="Q3259" s="8">
        <f t="shared" ref="Q3259" si="14801">(D3259*L3259+E3259*K3259+F3259*L3262+G3259*K3262)</f>
        <v>-0.36530844017493613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14802">N3259*S3259+P3259*S3262-O3259*T3259-Q3259*T3262</f>
        <v>5.117239022530442</v>
      </c>
      <c r="Y3259" s="9">
        <f t="shared" ref="Y3259" si="14803">(N3259*T3259+O3259*S3259+P3259*T3262+Q3259*S3262)</f>
        <v>0</v>
      </c>
      <c r="Z3259" s="2">
        <f t="shared" ref="Z3259" si="14804">N3259*U3259+P3259*U3262-O3259*V3259-Q3259*V3262</f>
        <v>0</v>
      </c>
      <c r="AA3259" s="8">
        <f t="shared" ref="AA3259" si="14805">(N3259*V3259+O3259*U3259+P3259*V3262+Q3259*U3262)</f>
        <v>-0.36530844017493613</v>
      </c>
      <c r="AB3259" s="22"/>
      <c r="AC3259" s="1">
        <v>1</v>
      </c>
      <c r="AD3259" s="9">
        <v>0</v>
      </c>
      <c r="AE3259" s="2">
        <v>0</v>
      </c>
      <c r="AF3259" s="9">
        <f t="shared" ref="AF3259" si="14806">$B3259*$AE$9</f>
        <v>7.5556307999999603</v>
      </c>
      <c r="AH3259" s="1">
        <f t="shared" ref="AH3259" si="14807">X3259*AC3259+Z3259*AC3262-Y3259*AD3259-AA3259*AD3262</f>
        <v>5.117239022530442</v>
      </c>
      <c r="AI3259" s="9">
        <f t="shared" ref="AI3259" si="14808">(X3259*AD3259+Y3259*AC3259+Z3259*AD3262+AA3259*AC3262)</f>
        <v>0</v>
      </c>
      <c r="AJ3259" s="2">
        <f t="shared" ref="AJ3259" si="14809">X3259*AE3259+Z3259*AE3262-Y3259*AF3259-AA3259*AF3262</f>
        <v>0</v>
      </c>
      <c r="AK3259" s="8">
        <f t="shared" ref="AK3259" si="14810">(X3259*AF3259+Y3259*AE3259+Z3259*AF3262+AA3259*AE3262)</f>
        <v>38.298660329417764</v>
      </c>
      <c r="AM3259" s="26">
        <f t="shared" ref="AM3259" si="14811">20*LOG((2*$AH$9)/(($AH$9*AH3259+AJ3259+$AH$9*AH3262+AJ3262)^2+($AH$9*AI3259+AK3259+$AH$9*AI3262+AK3262)^2)^0.5)</f>
        <v>-43.27407570326298</v>
      </c>
      <c r="AO3259" s="133">
        <f t="shared" ref="AO3259" si="14812">((AI3259^2+AJ3259^2+AK3259^2+AL3259^2)/(AI3262^2+AJ3262^2+AK3262^2+AL3262^2))^0.5</f>
        <v>0.13252643651801577</v>
      </c>
      <c r="AP3259" s="13"/>
      <c r="AQ3259" s="32"/>
      <c r="AR3259" s="32"/>
      <c r="AS3259" s="32"/>
      <c r="AT3259" s="32"/>
    </row>
    <row r="3260" spans="2:46" ht="18.649999999999999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O3260" s="134"/>
      <c r="AP3260" s="33"/>
      <c r="AQ3260" s="32"/>
      <c r="AR3260" s="32"/>
      <c r="AS3260" s="32"/>
      <c r="AT3260" s="32"/>
    </row>
    <row r="3261" spans="2:46" ht="18.649999999999999" customHeight="1" thickBot="1">
      <c r="D3261" s="209" t="s">
        <v>66</v>
      </c>
      <c r="E3261" s="210"/>
      <c r="F3261" s="211" t="s">
        <v>67</v>
      </c>
      <c r="G3261" s="212"/>
      <c r="H3261" s="204"/>
      <c r="I3261" s="209" t="s">
        <v>68</v>
      </c>
      <c r="J3261" s="210"/>
      <c r="K3261" s="211" t="s">
        <v>69</v>
      </c>
      <c r="L3261" s="212"/>
      <c r="N3261" s="213" t="s">
        <v>70</v>
      </c>
      <c r="O3261" s="214"/>
      <c r="P3261" s="215" t="s">
        <v>71</v>
      </c>
      <c r="Q3261" s="216"/>
      <c r="S3261" s="209" t="s">
        <v>72</v>
      </c>
      <c r="T3261" s="210"/>
      <c r="U3261" s="211" t="s">
        <v>73</v>
      </c>
      <c r="V3261" s="212"/>
      <c r="W3261" s="22"/>
      <c r="X3261" s="213" t="s">
        <v>74</v>
      </c>
      <c r="Y3261" s="214"/>
      <c r="Z3261" s="215" t="s">
        <v>75</v>
      </c>
      <c r="AA3261" s="216"/>
      <c r="AB3261" s="22"/>
      <c r="AC3261" s="209" t="s">
        <v>76</v>
      </c>
      <c r="AD3261" s="210"/>
      <c r="AE3261" s="211" t="s">
        <v>77</v>
      </c>
      <c r="AF3261" s="212"/>
      <c r="AG3261" s="22"/>
      <c r="AH3261" s="213" t="s">
        <v>78</v>
      </c>
      <c r="AI3261" s="214"/>
      <c r="AJ3261" s="215" t="s">
        <v>79</v>
      </c>
      <c r="AK3261" s="216"/>
      <c r="AL3261" s="22"/>
      <c r="AM3261" s="44" t="s">
        <v>6</v>
      </c>
      <c r="AO3261" s="135" t="s">
        <v>42</v>
      </c>
      <c r="AP3261" s="33"/>
      <c r="AQ3261" s="32"/>
      <c r="AR3261" s="32"/>
      <c r="AS3261" s="32"/>
      <c r="AT3261" s="32"/>
    </row>
    <row r="3262" spans="2:46" ht="18.649999999999999" customHeight="1" thickTop="1" thickBot="1">
      <c r="D3262" s="1">
        <v>0</v>
      </c>
      <c r="E3262" s="8">
        <f t="shared" ref="E3262" si="14813">$E$9*$B3259</f>
        <v>5.2817371999999727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14814">D3262*I3259+F3262*I3262-E3262*J3259-G3262*J3262</f>
        <v>0</v>
      </c>
      <c r="O3262" s="9">
        <f t="shared" ref="O3262" si="14815">(D3262*J3259+E3262*I3259+F3262*J3262+G3262*I3262)</f>
        <v>5.2817371999999727</v>
      </c>
      <c r="P3262" s="2">
        <f t="shared" ref="P3262" si="14816">D3262*K3259+F3262*K3262-E3262*L3259-G3262*L3262</f>
        <v>2.9294631779459248</v>
      </c>
      <c r="Q3262" s="8">
        <f t="shared" ref="Q3262" si="14817">(D3262*L3259+E3262*K3259+F3262*L3262+G3262*K3262)</f>
        <v>0</v>
      </c>
      <c r="S3262" s="1">
        <v>0</v>
      </c>
      <c r="T3262" s="8">
        <f t="shared" ref="T3262" si="14818">$T$9*$B3259</f>
        <v>11.270582799999939</v>
      </c>
      <c r="U3262" s="2">
        <v>1</v>
      </c>
      <c r="V3262" s="8">
        <v>0</v>
      </c>
      <c r="X3262" s="1">
        <f t="shared" ref="X3262" si="14819">N3262*S3259+P3262*S3262-O3262*T3259-Q3262*T3262</f>
        <v>0</v>
      </c>
      <c r="Y3262" s="9">
        <f t="shared" ref="Y3262" si="14820">(N3262*T3259+O3262*S3259+P3262*T3262+Q3262*S3262)</f>
        <v>38.298494506590472</v>
      </c>
      <c r="Z3262" s="2">
        <f t="shared" ref="Z3262" si="14821">N3262*U3259+P3262*U3262-O3262*V3259-Q3262*V3262</f>
        <v>2.9294631779459248</v>
      </c>
      <c r="AA3262" s="8">
        <f t="shared" ref="AA3262" si="14822">(N3262*V3259+O3262*U3259+P3262*V3262+Q3262*U3262)</f>
        <v>0</v>
      </c>
      <c r="AB3262" s="22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14823">X3262*AC3259+Z3262*AC3262-Y3262*AD3259-AA3262*AD3262</f>
        <v>0</v>
      </c>
      <c r="AI3262" s="9">
        <f t="shared" ref="AI3262" si="14824">(X3262*AD3259+Y3262*AC3259+Z3262*AD3262+AA3262*AC3262)</f>
        <v>38.298494506590472</v>
      </c>
      <c r="AJ3262" s="2">
        <f t="shared" ref="AJ3262" si="14825">X3262*AE3259+Z3262*AE3262-Y3262*AF3259-AA3262*AF3262</f>
        <v>-286.43982150967832</v>
      </c>
      <c r="AK3262" s="8">
        <f t="shared" ref="AK3262" si="14826">(X3262*AF3259+Y3262*AE3259+Z3262*AF3262+AA3262*AE3262)</f>
        <v>0</v>
      </c>
      <c r="AM3262" s="45">
        <f t="shared" ref="AM3262" si="14827">(180/PI())*ATAN(-1*(($AH$9*AJ3259+AL3259+$AH$9*AJ3262+AL3262)/($AH$9*AI3259+AK3259+$AH$9*AI3262+AK3262)))</f>
        <v>75.028775191101502</v>
      </c>
      <c r="AO3262" s="206">
        <f t="shared" ref="AO3262" si="14828">20*LOG(((($AH$9*AH3259+AJ3259-$AH$9*AH3262-AJ3262)^2+($AH$9*AI3259+AK3259-$AH$9*AI3262-AK3262)^2)/(($AH$9*AH3259+AJ3259+$AH$9*AH3262+AJ3262)^2+($AH$9*AI3259+AK3259+$AH$9*AI3262+AK3262)^2))^0.5)</f>
        <v>-2.0435579548774672E-4</v>
      </c>
      <c r="AP3262" s="33"/>
      <c r="AQ3262" s="32"/>
      <c r="AR3262" s="32"/>
      <c r="AS3262" s="32"/>
      <c r="AT3262" s="32"/>
    </row>
    <row r="3263" spans="2:46" ht="18.649999999999999" customHeight="1">
      <c r="AO3263" s="33"/>
      <c r="AP3263" s="33"/>
    </row>
    <row r="3264" spans="2:46" ht="18.649999999999999" customHeight="1" thickBot="1">
      <c r="D3264" s="22" t="s">
        <v>80</v>
      </c>
      <c r="E3264" s="22"/>
      <c r="F3264" s="22"/>
      <c r="G3264" s="22"/>
      <c r="H3264" s="22"/>
      <c r="I3264" s="22" t="s">
        <v>81</v>
      </c>
      <c r="J3264" s="22"/>
      <c r="K3264" s="22"/>
      <c r="L3264" s="22"/>
      <c r="M3264" s="23"/>
      <c r="N3264" s="23"/>
      <c r="O3264" s="24" t="s">
        <v>82</v>
      </c>
      <c r="P3264" s="23"/>
      <c r="Q3264" s="23"/>
      <c r="R3264" s="23"/>
      <c r="S3264" s="22"/>
      <c r="T3264" s="22" t="s">
        <v>83</v>
      </c>
      <c r="U3264" s="23"/>
      <c r="V3264" s="23"/>
      <c r="W3264" s="23"/>
      <c r="X3264" s="23"/>
      <c r="Y3264" s="24" t="s">
        <v>84</v>
      </c>
      <c r="Z3264" s="23"/>
      <c r="AA3264" s="23"/>
      <c r="AB3264" s="23"/>
      <c r="AC3264" s="24" t="s">
        <v>85</v>
      </c>
      <c r="AD3264" s="22"/>
      <c r="AE3264" s="22"/>
      <c r="AF3264" s="22"/>
      <c r="AG3264" s="22"/>
      <c r="AH3264" s="23"/>
      <c r="AI3264" s="24" t="s">
        <v>86</v>
      </c>
      <c r="AJ3264" s="23"/>
      <c r="AK3264" s="23"/>
      <c r="AL3264" s="22"/>
    </row>
    <row r="3265" spans="2:46" ht="18.649999999999999" customHeight="1" thickBot="1">
      <c r="B3265" s="11"/>
      <c r="D3265" s="217" t="s">
        <v>55</v>
      </c>
      <c r="E3265" s="218"/>
      <c r="F3265" s="219" t="s">
        <v>56</v>
      </c>
      <c r="G3265" s="220"/>
      <c r="H3265" s="204"/>
      <c r="I3265" s="217" t="s">
        <v>87</v>
      </c>
      <c r="J3265" s="218"/>
      <c r="K3265" s="219" t="s">
        <v>88</v>
      </c>
      <c r="L3265" s="220"/>
      <c r="M3265" s="23"/>
      <c r="N3265" s="213" t="s">
        <v>57</v>
      </c>
      <c r="O3265" s="214"/>
      <c r="P3265" s="215" t="s">
        <v>58</v>
      </c>
      <c r="Q3265" s="216"/>
      <c r="R3265" s="23"/>
      <c r="S3265" s="217" t="s">
        <v>59</v>
      </c>
      <c r="T3265" s="218"/>
      <c r="U3265" s="219" t="s">
        <v>60</v>
      </c>
      <c r="V3265" s="220"/>
      <c r="W3265" s="22"/>
      <c r="X3265" s="213" t="s">
        <v>61</v>
      </c>
      <c r="Y3265" s="214"/>
      <c r="Z3265" s="215" t="s">
        <v>62</v>
      </c>
      <c r="AA3265" s="216"/>
      <c r="AB3265" s="22"/>
      <c r="AC3265" s="217" t="s">
        <v>63</v>
      </c>
      <c r="AD3265" s="218"/>
      <c r="AE3265" s="219" t="s">
        <v>89</v>
      </c>
      <c r="AF3265" s="220"/>
      <c r="AG3265" s="22"/>
      <c r="AH3265" s="213" t="s">
        <v>64</v>
      </c>
      <c r="AI3265" s="214"/>
      <c r="AJ3265" s="215" t="s">
        <v>65</v>
      </c>
      <c r="AK3265" s="216"/>
      <c r="AL3265" s="22"/>
      <c r="AM3265" s="25" t="s">
        <v>2</v>
      </c>
      <c r="AO3265" s="132" t="s">
        <v>41</v>
      </c>
      <c r="AQ3265" s="32"/>
      <c r="AR3265" s="32"/>
      <c r="AS3265" s="32"/>
      <c r="AT3265" s="32"/>
    </row>
    <row r="3266" spans="2:46" ht="18.649999999999999" customHeight="1" thickTop="1" thickBot="1">
      <c r="B3266" s="36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9">
        <f t="shared" ref="L3266" si="14829">IF(0=(1-$J$9*$K$9*$B3266^2),10^14,$B3266*$K$9/(1-$J$9*$K$9*$B3266^2))</f>
        <v>-0.3644628842659513</v>
      </c>
      <c r="N3266" s="1">
        <f t="shared" ref="N3266" si="14830">D3266*I3266+F3266*I3269-E3266*J3266-G3266*J3269</f>
        <v>1</v>
      </c>
      <c r="O3266" s="9">
        <f t="shared" ref="O3266" si="14831">(D3266*J3266+E3266*I3266+F3266*J3269+G3266*I3269)</f>
        <v>0</v>
      </c>
      <c r="P3266" s="2">
        <f t="shared" ref="P3266" si="14832">D3266*K3266+F3266*K3269-E3266*L3266-G3266*L3269</f>
        <v>0</v>
      </c>
      <c r="Q3266" s="8">
        <f t="shared" ref="Q3266" si="14833">(D3266*L3266+E3266*K3266+F3266*L3269+G3266*K3269)</f>
        <v>-0.3644628842659513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14834">N3266*S3266+P3266*S3269-O3266*T3266-Q3266*T3269</f>
        <v>5.1165239410724741</v>
      </c>
      <c r="Y3266" s="9">
        <f t="shared" ref="Y3266" si="14835">(N3266*T3266+O3266*S3266+P3266*T3269+Q3266*S3269)</f>
        <v>0</v>
      </c>
      <c r="Z3266" s="2">
        <f t="shared" ref="Z3266" si="14836">N3266*U3266+P3266*U3269-O3266*V3266-Q3266*V3269</f>
        <v>0</v>
      </c>
      <c r="AA3266" s="8">
        <f t="shared" ref="AA3266" si="14837">(N3266*V3266+O3266*U3266+P3266*V3269+Q3266*U3269)</f>
        <v>-0.3644628842659513</v>
      </c>
      <c r="AB3266" s="22"/>
      <c r="AC3266" s="1">
        <v>1</v>
      </c>
      <c r="AD3266" s="9">
        <v>0</v>
      </c>
      <c r="AE3266" s="2">
        <v>0</v>
      </c>
      <c r="AF3266" s="9">
        <f t="shared" ref="AF3266" si="14838">$B3266*$AE$9</f>
        <v>7.5718445999999515</v>
      </c>
      <c r="AH3266" s="1">
        <f t="shared" ref="AH3266" si="14839">X3266*AC3266+Z3266*AC3269-Y3266*AD3266-AA3266*AD3269</f>
        <v>5.1165239410724741</v>
      </c>
      <c r="AI3266" s="9">
        <f t="shared" ref="AI3266" si="14840">(X3266*AD3266+Y3266*AC3266+Z3266*AD3269+AA3266*AC3269)</f>
        <v>0</v>
      </c>
      <c r="AJ3266" s="2">
        <f t="shared" ref="AJ3266" si="14841">X3266*AE3266+Z3266*AE3269-Y3266*AF3266-AA3266*AF3269</f>
        <v>0</v>
      </c>
      <c r="AK3266" s="8">
        <f t="shared" ref="AK3266" si="14842">(X3266*AF3266+Y3266*AE3266+Z3266*AF3269+AA3266*AE3269)</f>
        <v>38.377061289714128</v>
      </c>
      <c r="AM3266" s="26">
        <f t="shared" ref="AM3266" si="14843">20*LOG((2*$AH$9)/(($AH$9*AH3266+AJ3266+$AH$9*AH3269+AJ3269)^2+($AH$9*AI3266+AK3266+$AH$9*AI3269+AK3269)^2)^0.5)</f>
        <v>-43.31017224269786</v>
      </c>
      <c r="AO3266" s="133">
        <f t="shared" ref="AO3266" si="14844">((AI3266^2+AJ3266^2+AK3266^2+AL3266^2)/(AI3269^2+AJ3269^2+AK3269^2+AL3269^2))^0.5</f>
        <v>0.13224191674412103</v>
      </c>
      <c r="AP3266" s="13"/>
      <c r="AQ3266" s="32"/>
      <c r="AR3266" s="32"/>
      <c r="AS3266" s="32"/>
      <c r="AT3266" s="32"/>
    </row>
    <row r="3267" spans="2:46" ht="18.649999999999999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O3267" s="134"/>
      <c r="AP3267" s="33"/>
      <c r="AQ3267" s="32"/>
      <c r="AR3267" s="32"/>
      <c r="AS3267" s="32"/>
      <c r="AT3267" s="32"/>
    </row>
    <row r="3268" spans="2:46" ht="18.649999999999999" customHeight="1" thickBot="1">
      <c r="D3268" s="209" t="s">
        <v>66</v>
      </c>
      <c r="E3268" s="210"/>
      <c r="F3268" s="211" t="s">
        <v>67</v>
      </c>
      <c r="G3268" s="212"/>
      <c r="H3268" s="204"/>
      <c r="I3268" s="209" t="s">
        <v>68</v>
      </c>
      <c r="J3268" s="210"/>
      <c r="K3268" s="211" t="s">
        <v>69</v>
      </c>
      <c r="L3268" s="212"/>
      <c r="N3268" s="213" t="s">
        <v>70</v>
      </c>
      <c r="O3268" s="214"/>
      <c r="P3268" s="215" t="s">
        <v>71</v>
      </c>
      <c r="Q3268" s="216"/>
      <c r="S3268" s="209" t="s">
        <v>72</v>
      </c>
      <c r="T3268" s="210"/>
      <c r="U3268" s="211" t="s">
        <v>73</v>
      </c>
      <c r="V3268" s="212"/>
      <c r="W3268" s="22"/>
      <c r="X3268" s="213" t="s">
        <v>74</v>
      </c>
      <c r="Y3268" s="214"/>
      <c r="Z3268" s="215" t="s">
        <v>75</v>
      </c>
      <c r="AA3268" s="216"/>
      <c r="AB3268" s="22"/>
      <c r="AC3268" s="209" t="s">
        <v>76</v>
      </c>
      <c r="AD3268" s="210"/>
      <c r="AE3268" s="211" t="s">
        <v>77</v>
      </c>
      <c r="AF3268" s="212"/>
      <c r="AG3268" s="22"/>
      <c r="AH3268" s="213" t="s">
        <v>78</v>
      </c>
      <c r="AI3268" s="214"/>
      <c r="AJ3268" s="215" t="s">
        <v>79</v>
      </c>
      <c r="AK3268" s="216"/>
      <c r="AL3268" s="22"/>
      <c r="AM3268" s="44" t="s">
        <v>6</v>
      </c>
      <c r="AO3268" s="135" t="s">
        <v>42</v>
      </c>
      <c r="AP3268" s="33"/>
      <c r="AQ3268" s="32"/>
      <c r="AR3268" s="32"/>
      <c r="AS3268" s="32"/>
      <c r="AT3268" s="32"/>
    </row>
    <row r="3269" spans="2:46" ht="18.649999999999999" customHeight="1" thickTop="1" thickBot="1">
      <c r="D3269" s="1">
        <v>0</v>
      </c>
      <c r="E3269" s="8">
        <f t="shared" ref="E3269" si="14845">$E$9*$B3266</f>
        <v>5.2930713999999659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14846">D3269*I3266+F3269*I3269-E3269*J3266-G3269*J3269</f>
        <v>0</v>
      </c>
      <c r="O3269" s="9">
        <f t="shared" ref="O3269" si="14847">(D3269*J3266+E3269*I3266+F3269*J3269+G3269*I3269)</f>
        <v>5.2930713999999659</v>
      </c>
      <c r="P3269" s="2">
        <f t="shared" ref="P3269" si="14848">D3269*K3266+F3269*K3269-E3269*L3266-G3269*L3269</f>
        <v>2.9291280690696047</v>
      </c>
      <c r="Q3269" s="8">
        <f t="shared" ref="Q3269" si="14849">(D3269*L3266+E3269*K3266+F3269*L3269+G3269*K3269)</f>
        <v>0</v>
      </c>
      <c r="S3269" s="1">
        <v>0</v>
      </c>
      <c r="T3269" s="8">
        <f t="shared" ref="T3269" si="14850">$T$9*$B3266</f>
        <v>11.294768599999927</v>
      </c>
      <c r="U3269" s="2">
        <v>1</v>
      </c>
      <c r="V3269" s="8">
        <v>0</v>
      </c>
      <c r="X3269" s="1">
        <f t="shared" ref="X3269" si="14851">N3269*S3266+P3269*S3269-O3269*T3266-Q3269*T3269</f>
        <v>0</v>
      </c>
      <c r="Y3269" s="9">
        <f t="shared" ref="Y3269" si="14852">(N3269*T3266+O3269*S3266+P3269*T3269+Q3269*S3269)</f>
        <v>38.376895139905756</v>
      </c>
      <c r="Z3269" s="2">
        <f t="shared" ref="Z3269" si="14853">N3269*U3266+P3269*U3269-O3269*V3266-Q3269*V3269</f>
        <v>2.9291280690696047</v>
      </c>
      <c r="AA3269" s="8">
        <f t="shared" ref="AA3269" si="14854">(N3269*V3266+O3269*U3266+P3269*V3269+Q3269*U3269)</f>
        <v>0</v>
      </c>
      <c r="AB3269" s="22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14855">X3269*AC3266+Z3269*AC3269-Y3269*AD3266-AA3269*AD3269</f>
        <v>0</v>
      </c>
      <c r="AI3269" s="9">
        <f t="shared" ref="AI3269" si="14856">(X3269*AD3266+Y3269*AC3266+Z3269*AD3269+AA3269*AC3269)</f>
        <v>38.376895139905756</v>
      </c>
      <c r="AJ3269" s="2">
        <f t="shared" ref="AJ3269" si="14857">X3269*AE3266+Z3269*AE3269-Y3269*AF3266-AA3269*AF3269</f>
        <v>-287.65475816079021</v>
      </c>
      <c r="AK3269" s="8">
        <f t="shared" ref="AK3269" si="14858">(X3269*AF3266+Y3269*AE3266+Z3269*AF3269+AA3269*AE3269)</f>
        <v>0</v>
      </c>
      <c r="AM3269" s="45">
        <f t="shared" ref="AM3269" si="14859">(180/PI())*ATAN(-1*(($AH$9*AJ3266+AL3266+$AH$9*AJ3269+AL3269)/($AH$9*AI3266+AK3266+$AH$9*AI3269+AK3269)))</f>
        <v>75.060025171440088</v>
      </c>
      <c r="AO3269" s="206">
        <f t="shared" ref="AO3269" si="14860">20*LOG(((($AH$9*AH3266+AJ3266-$AH$9*AH3269-AJ3269)^2+($AH$9*AI3266+AK3266-$AH$9*AI3269-AK3269)^2)/(($AH$9*AH3266+AJ3266+$AH$9*AH3269+AJ3269)^2+($AH$9*AI3266+AK3266+$AH$9*AI3269+AK3269)^2))^0.5)</f>
        <v>-2.0266428469843916E-4</v>
      </c>
      <c r="AP3269" s="33"/>
      <c r="AQ3269" s="32"/>
      <c r="AR3269" s="32"/>
      <c r="AS3269" s="32"/>
      <c r="AT3269" s="32"/>
    </row>
    <row r="3270" spans="2:46" ht="18.649999999999999" customHeight="1">
      <c r="AO3270" s="33"/>
      <c r="AP3270" s="33"/>
    </row>
    <row r="3271" spans="2:46" ht="18.649999999999999" customHeight="1" thickBot="1">
      <c r="D3271" s="22" t="s">
        <v>80</v>
      </c>
      <c r="E3271" s="22"/>
      <c r="F3271" s="22"/>
      <c r="G3271" s="22"/>
      <c r="H3271" s="22"/>
      <c r="I3271" s="22" t="s">
        <v>81</v>
      </c>
      <c r="J3271" s="22"/>
      <c r="K3271" s="22"/>
      <c r="L3271" s="22"/>
      <c r="M3271" s="23"/>
      <c r="N3271" s="23"/>
      <c r="O3271" s="24" t="s">
        <v>82</v>
      </c>
      <c r="P3271" s="23"/>
      <c r="Q3271" s="23"/>
      <c r="R3271" s="23"/>
      <c r="S3271" s="22"/>
      <c r="T3271" s="22" t="s">
        <v>83</v>
      </c>
      <c r="U3271" s="23"/>
      <c r="V3271" s="23"/>
      <c r="W3271" s="23"/>
      <c r="X3271" s="23"/>
      <c r="Y3271" s="24" t="s">
        <v>84</v>
      </c>
      <c r="Z3271" s="23"/>
      <c r="AA3271" s="23"/>
      <c r="AB3271" s="23"/>
      <c r="AC3271" s="24" t="s">
        <v>85</v>
      </c>
      <c r="AD3271" s="22"/>
      <c r="AE3271" s="22"/>
      <c r="AF3271" s="22"/>
      <c r="AG3271" s="22"/>
      <c r="AH3271" s="23"/>
      <c r="AI3271" s="24" t="s">
        <v>86</v>
      </c>
      <c r="AJ3271" s="23"/>
      <c r="AK3271" s="23"/>
      <c r="AL3271" s="22"/>
    </row>
    <row r="3272" spans="2:46" ht="18.649999999999999" customHeight="1" thickBot="1">
      <c r="B3272" s="11"/>
      <c r="D3272" s="217" t="s">
        <v>55</v>
      </c>
      <c r="E3272" s="218"/>
      <c r="F3272" s="219" t="s">
        <v>56</v>
      </c>
      <c r="G3272" s="220"/>
      <c r="H3272" s="204"/>
      <c r="I3272" s="217" t="s">
        <v>87</v>
      </c>
      <c r="J3272" s="218"/>
      <c r="K3272" s="219" t="s">
        <v>88</v>
      </c>
      <c r="L3272" s="220"/>
      <c r="M3272" s="23"/>
      <c r="N3272" s="213" t="s">
        <v>57</v>
      </c>
      <c r="O3272" s="214"/>
      <c r="P3272" s="215" t="s">
        <v>58</v>
      </c>
      <c r="Q3272" s="216"/>
      <c r="R3272" s="23"/>
      <c r="S3272" s="217" t="s">
        <v>59</v>
      </c>
      <c r="T3272" s="218"/>
      <c r="U3272" s="219" t="s">
        <v>60</v>
      </c>
      <c r="V3272" s="220"/>
      <c r="W3272" s="22"/>
      <c r="X3272" s="213" t="s">
        <v>61</v>
      </c>
      <c r="Y3272" s="214"/>
      <c r="Z3272" s="215" t="s">
        <v>62</v>
      </c>
      <c r="AA3272" s="216"/>
      <c r="AB3272" s="22"/>
      <c r="AC3272" s="217" t="s">
        <v>63</v>
      </c>
      <c r="AD3272" s="218"/>
      <c r="AE3272" s="219" t="s">
        <v>89</v>
      </c>
      <c r="AF3272" s="220"/>
      <c r="AG3272" s="22"/>
      <c r="AH3272" s="213" t="s">
        <v>64</v>
      </c>
      <c r="AI3272" s="214"/>
      <c r="AJ3272" s="215" t="s">
        <v>65</v>
      </c>
      <c r="AK3272" s="216"/>
      <c r="AL3272" s="22"/>
      <c r="AM3272" s="25" t="s">
        <v>2</v>
      </c>
      <c r="AO3272" s="132" t="s">
        <v>41</v>
      </c>
      <c r="AQ3272" s="32"/>
      <c r="AR3272" s="32"/>
      <c r="AS3272" s="32"/>
      <c r="AT3272" s="32"/>
    </row>
    <row r="3273" spans="2:46" ht="18.649999999999999" customHeight="1" thickTop="1" thickBot="1">
      <c r="B3273" s="36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9">
        <f t="shared" ref="L3273" si="14861">IF(0=(1-$J$9*$K$9*$B3273^2),10^14,$B3273*$K$9/(1-$J$9*$K$9*$B3273^2))</f>
        <v>-0.36362136811314588</v>
      </c>
      <c r="N3273" s="1">
        <f t="shared" ref="N3273" si="14862">D3273*I3273+F3273*I3276-E3273*J3273-G3273*J3276</f>
        <v>1</v>
      </c>
      <c r="O3273" s="9">
        <f t="shared" ref="O3273" si="14863">(D3273*J3273+E3273*I3273+F3273*J3276+G3273*I3276)</f>
        <v>0</v>
      </c>
      <c r="P3273" s="2">
        <f t="shared" ref="P3273" si="14864">D3273*K3273+F3273*K3276-E3273*L3273-G3273*L3276</f>
        <v>0</v>
      </c>
      <c r="Q3273" s="8">
        <f t="shared" ref="Q3273" si="14865">(D3273*L3273+E3273*K3273+F3273*L3276+G3273*K3276)</f>
        <v>-0.36362136811314588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14866">N3273*S3273+P3273*S3276-O3273*T3273-Q3273*T3276</f>
        <v>5.1158136845382858</v>
      </c>
      <c r="Y3273" s="9">
        <f t="shared" ref="Y3273" si="14867">(N3273*T3273+O3273*S3273+P3273*T3276+Q3273*S3276)</f>
        <v>0</v>
      </c>
      <c r="Z3273" s="2">
        <f t="shared" ref="Z3273" si="14868">N3273*U3273+P3273*U3276-O3273*V3273-Q3273*V3276</f>
        <v>0</v>
      </c>
      <c r="AA3273" s="8">
        <f t="shared" ref="AA3273" si="14869">(N3273*V3273+O3273*U3273+P3273*V3276+Q3273*U3276)</f>
        <v>-0.36362136811314588</v>
      </c>
      <c r="AB3273" s="22"/>
      <c r="AC3273" s="1">
        <v>1</v>
      </c>
      <c r="AD3273" s="9">
        <v>0</v>
      </c>
      <c r="AE3273" s="2">
        <v>0</v>
      </c>
      <c r="AF3273" s="9">
        <f t="shared" ref="AF3273" si="14870">$B3273*$AE$9</f>
        <v>7.5880583999999525</v>
      </c>
      <c r="AH3273" s="1">
        <f t="shared" ref="AH3273" si="14871">X3273*AC3273+Z3273*AC3276-Y3273*AD3273-AA3273*AD3276</f>
        <v>5.1158136845382858</v>
      </c>
      <c r="AI3273" s="9">
        <f t="shared" ref="AI3273" si="14872">(X3273*AD3273+Y3273*AC3273+Z3273*AD3276+AA3273*AC3276)</f>
        <v>0</v>
      </c>
      <c r="AJ3273" s="2">
        <f t="shared" ref="AJ3273" si="14873">X3273*AE3273+Z3273*AE3276-Y3273*AF3273-AA3273*AF3276</f>
        <v>0</v>
      </c>
      <c r="AK3273" s="8">
        <f t="shared" ref="AK3273" si="14874">(X3273*AF3273+Y3273*AE3273+Z3273*AF3276+AA3273*AE3276)</f>
        <v>38.455471633682301</v>
      </c>
      <c r="AM3273" s="26">
        <f t="shared" ref="AM3273" si="14875">20*LOG((2*$AH$9)/(($AH$9*AH3273+AJ3273+$AH$9*AH3276+AJ3276)^2+($AH$9*AI3273+AK3273+$AH$9*AI3276+AK3276)^2)^0.5)</f>
        <v>-43.346196690727922</v>
      </c>
      <c r="AO3273" s="133">
        <f t="shared" ref="AO3273" si="14876">((AI3273^2+AJ3273^2+AK3273^2+AL3273^2)/(AI3276^2+AJ3276^2+AK3276^2+AL3276^2))^0.5</f>
        <v>0.13195861752250937</v>
      </c>
      <c r="AP3273" s="13"/>
      <c r="AQ3273" s="32"/>
      <c r="AR3273" s="32"/>
      <c r="AS3273" s="32"/>
      <c r="AT3273" s="32"/>
    </row>
    <row r="3274" spans="2:46" ht="18.649999999999999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O3274" s="134"/>
      <c r="AP3274" s="33"/>
      <c r="AQ3274" s="32"/>
      <c r="AR3274" s="32"/>
      <c r="AS3274" s="32"/>
      <c r="AT3274" s="32"/>
    </row>
    <row r="3275" spans="2:46" ht="18.649999999999999" customHeight="1" thickBot="1">
      <c r="D3275" s="209" t="s">
        <v>66</v>
      </c>
      <c r="E3275" s="210"/>
      <c r="F3275" s="211" t="s">
        <v>67</v>
      </c>
      <c r="G3275" s="212"/>
      <c r="H3275" s="204"/>
      <c r="I3275" s="209" t="s">
        <v>68</v>
      </c>
      <c r="J3275" s="210"/>
      <c r="K3275" s="211" t="s">
        <v>69</v>
      </c>
      <c r="L3275" s="212"/>
      <c r="N3275" s="213" t="s">
        <v>70</v>
      </c>
      <c r="O3275" s="214"/>
      <c r="P3275" s="215" t="s">
        <v>71</v>
      </c>
      <c r="Q3275" s="216"/>
      <c r="S3275" s="209" t="s">
        <v>72</v>
      </c>
      <c r="T3275" s="210"/>
      <c r="U3275" s="211" t="s">
        <v>73</v>
      </c>
      <c r="V3275" s="212"/>
      <c r="W3275" s="22"/>
      <c r="X3275" s="213" t="s">
        <v>74</v>
      </c>
      <c r="Y3275" s="214"/>
      <c r="Z3275" s="215" t="s">
        <v>75</v>
      </c>
      <c r="AA3275" s="216"/>
      <c r="AB3275" s="22"/>
      <c r="AC3275" s="209" t="s">
        <v>76</v>
      </c>
      <c r="AD3275" s="210"/>
      <c r="AE3275" s="211" t="s">
        <v>77</v>
      </c>
      <c r="AF3275" s="212"/>
      <c r="AG3275" s="22"/>
      <c r="AH3275" s="213" t="s">
        <v>78</v>
      </c>
      <c r="AI3275" s="214"/>
      <c r="AJ3275" s="215" t="s">
        <v>79</v>
      </c>
      <c r="AK3275" s="216"/>
      <c r="AL3275" s="22"/>
      <c r="AM3275" s="44" t="s">
        <v>6</v>
      </c>
      <c r="AO3275" s="135" t="s">
        <v>42</v>
      </c>
      <c r="AP3275" s="33"/>
      <c r="AQ3275" s="32"/>
      <c r="AR3275" s="32"/>
      <c r="AS3275" s="32"/>
      <c r="AT3275" s="32"/>
    </row>
    <row r="3276" spans="2:46" ht="18.649999999999999" customHeight="1" thickTop="1" thickBot="1">
      <c r="D3276" s="1">
        <v>0</v>
      </c>
      <c r="E3276" s="8">
        <f t="shared" ref="E3276" si="14877">$E$9*$B3273</f>
        <v>5.3044055999999671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14878">D3276*I3273+F3276*I3276-E3276*J3273-G3276*J3276</f>
        <v>0</v>
      </c>
      <c r="O3276" s="9">
        <f t="shared" ref="O3276" si="14879">(D3276*J3273+E3276*I3273+F3276*J3276+G3276*I3276)</f>
        <v>5.3044055999999671</v>
      </c>
      <c r="P3276" s="2">
        <f t="shared" ref="P3276" si="14880">D3276*K3273+F3276*K3276-E3276*L3273-G3276*L3276</f>
        <v>2.9287952212990205</v>
      </c>
      <c r="Q3276" s="8">
        <f t="shared" ref="Q3276" si="14881">(D3276*L3273+E3276*K3273+F3276*L3276+G3276*K3276)</f>
        <v>0</v>
      </c>
      <c r="S3276" s="1">
        <v>0</v>
      </c>
      <c r="T3276" s="8">
        <f t="shared" ref="T3276" si="14882">$T$9*$B3273</f>
        <v>11.318954399999928</v>
      </c>
      <c r="U3276" s="2">
        <v>1</v>
      </c>
      <c r="V3276" s="8">
        <v>0</v>
      </c>
      <c r="X3276" s="1">
        <f t="shared" ref="X3276" si="14883">N3276*S3273+P3276*S3276-O3276*T3273-Q3276*T3276</f>
        <v>0</v>
      </c>
      <c r="Y3276" s="9">
        <f t="shared" ref="Y3276" si="14884">(N3276*T3273+O3276*S3273+P3276*T3276+Q3276*S3276)</f>
        <v>38.455305156821275</v>
      </c>
      <c r="Z3276" s="2">
        <f t="shared" ref="Z3276" si="14885">N3276*U3273+P3276*U3276-O3276*V3273-Q3276*V3276</f>
        <v>2.9287952212990205</v>
      </c>
      <c r="AA3276" s="8">
        <f t="shared" ref="AA3276" si="14886">(N3276*V3273+O3276*U3273+P3276*V3276+Q3276*U3276)</f>
        <v>0</v>
      </c>
      <c r="AB3276" s="22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14887">X3276*AC3273+Z3276*AC3276-Y3276*AD3273-AA3276*AD3276</f>
        <v>0</v>
      </c>
      <c r="AI3276" s="9">
        <f t="shared" ref="AI3276" si="14888">(X3276*AD3273+Y3276*AC3273+Z3276*AD3276+AA3276*AC3276)</f>
        <v>38.455305156821275</v>
      </c>
      <c r="AJ3276" s="2">
        <f t="shared" ref="AJ3276" si="14889">X3276*AE3273+Z3276*AE3276-Y3276*AF3273-AA3276*AF3276</f>
        <v>-288.87230609848012</v>
      </c>
      <c r="AK3276" s="8">
        <f t="shared" ref="AK3276" si="14890">(X3276*AF3273+Y3276*AE3273+Z3276*AF3276+AA3276*AE3276)</f>
        <v>0</v>
      </c>
      <c r="AM3276" s="45">
        <f t="shared" ref="AM3276" si="14891">(180/PI())*ATAN(-1*(($AH$9*AJ3273+AL3273+$AH$9*AJ3276+AL3276)/($AH$9*AI3273+AK3273+$AH$9*AI3276+AK3276)))</f>
        <v>75.091146564980875</v>
      </c>
      <c r="AO3276" s="206">
        <f t="shared" ref="AO3276" si="14892">20*LOG(((($AH$9*AH3273+AJ3273-$AH$9*AH3276-AJ3276)^2+($AH$9*AI3273+AK3273-$AH$9*AI3276-AK3276)^2)/(($AH$9*AH3273+AJ3273+$AH$9*AH3276+AJ3276)^2+($AH$9*AI3273+AK3273+$AH$9*AI3276+AK3276)^2))^0.5)</f>
        <v>-2.0099011176441902E-4</v>
      </c>
      <c r="AP3276" s="33"/>
      <c r="AQ3276" s="32"/>
      <c r="AR3276" s="32"/>
      <c r="AS3276" s="32"/>
      <c r="AT3276" s="32"/>
    </row>
    <row r="3277" spans="2:46" ht="18.649999999999999" customHeight="1">
      <c r="AO3277" s="33"/>
      <c r="AP3277" s="33"/>
    </row>
    <row r="3278" spans="2:46" ht="18.649999999999999" customHeight="1" thickBot="1">
      <c r="D3278" s="22" t="s">
        <v>80</v>
      </c>
      <c r="E3278" s="22"/>
      <c r="F3278" s="22"/>
      <c r="G3278" s="22"/>
      <c r="H3278" s="22"/>
      <c r="I3278" s="22" t="s">
        <v>81</v>
      </c>
      <c r="J3278" s="22"/>
      <c r="K3278" s="22"/>
      <c r="L3278" s="22"/>
      <c r="M3278" s="23"/>
      <c r="N3278" s="23"/>
      <c r="O3278" s="24" t="s">
        <v>82</v>
      </c>
      <c r="P3278" s="23"/>
      <c r="Q3278" s="23"/>
      <c r="R3278" s="23"/>
      <c r="S3278" s="22"/>
      <c r="T3278" s="22" t="s">
        <v>83</v>
      </c>
      <c r="U3278" s="23"/>
      <c r="V3278" s="23"/>
      <c r="W3278" s="23"/>
      <c r="X3278" s="23"/>
      <c r="Y3278" s="24" t="s">
        <v>84</v>
      </c>
      <c r="Z3278" s="23"/>
      <c r="AA3278" s="23"/>
      <c r="AB3278" s="23"/>
      <c r="AC3278" s="24" t="s">
        <v>85</v>
      </c>
      <c r="AD3278" s="22"/>
      <c r="AE3278" s="22"/>
      <c r="AF3278" s="22"/>
      <c r="AG3278" s="22"/>
      <c r="AH3278" s="23"/>
      <c r="AI3278" s="24" t="s">
        <v>86</v>
      </c>
      <c r="AJ3278" s="23"/>
      <c r="AK3278" s="23"/>
      <c r="AL3278" s="22"/>
    </row>
    <row r="3279" spans="2:46" ht="18.649999999999999" customHeight="1" thickBot="1">
      <c r="B3279" s="11"/>
      <c r="D3279" s="217" t="s">
        <v>55</v>
      </c>
      <c r="E3279" s="218"/>
      <c r="F3279" s="219" t="s">
        <v>56</v>
      </c>
      <c r="G3279" s="220"/>
      <c r="H3279" s="204"/>
      <c r="I3279" s="217" t="s">
        <v>87</v>
      </c>
      <c r="J3279" s="218"/>
      <c r="K3279" s="219" t="s">
        <v>88</v>
      </c>
      <c r="L3279" s="220"/>
      <c r="M3279" s="23"/>
      <c r="N3279" s="213" t="s">
        <v>57</v>
      </c>
      <c r="O3279" s="214"/>
      <c r="P3279" s="215" t="s">
        <v>58</v>
      </c>
      <c r="Q3279" s="216"/>
      <c r="R3279" s="23"/>
      <c r="S3279" s="217" t="s">
        <v>59</v>
      </c>
      <c r="T3279" s="218"/>
      <c r="U3279" s="219" t="s">
        <v>60</v>
      </c>
      <c r="V3279" s="220"/>
      <c r="W3279" s="22"/>
      <c r="X3279" s="213" t="s">
        <v>61</v>
      </c>
      <c r="Y3279" s="214"/>
      <c r="Z3279" s="215" t="s">
        <v>62</v>
      </c>
      <c r="AA3279" s="216"/>
      <c r="AB3279" s="22"/>
      <c r="AC3279" s="217" t="s">
        <v>63</v>
      </c>
      <c r="AD3279" s="218"/>
      <c r="AE3279" s="219" t="s">
        <v>89</v>
      </c>
      <c r="AF3279" s="220"/>
      <c r="AG3279" s="22"/>
      <c r="AH3279" s="213" t="s">
        <v>64</v>
      </c>
      <c r="AI3279" s="214"/>
      <c r="AJ3279" s="215" t="s">
        <v>65</v>
      </c>
      <c r="AK3279" s="216"/>
      <c r="AL3279" s="22"/>
      <c r="AM3279" s="25" t="s">
        <v>2</v>
      </c>
      <c r="AO3279" s="132" t="s">
        <v>41</v>
      </c>
      <c r="AQ3279" s="32"/>
      <c r="AR3279" s="32"/>
      <c r="AS3279" s="32"/>
      <c r="AT3279" s="32"/>
    </row>
    <row r="3280" spans="2:46" ht="18.649999999999999" customHeight="1" thickTop="1" thickBot="1">
      <c r="B3280" s="36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9">
        <f t="shared" ref="L3280" si="14893">IF(0=(1-$J$9*$K$9*$B3280^2),10^14,$B3280*$K$9/(1-$J$9*$K$9*$B3280^2))</f>
        <v>-0.36278386201065443</v>
      </c>
      <c r="N3280" s="1">
        <f t="shared" ref="N3280" si="14894">D3280*I3280+F3280*I3283-E3280*J3280-G3280*J3283</f>
        <v>1</v>
      </c>
      <c r="O3280" s="9">
        <f t="shared" ref="O3280" si="14895">(D3280*J3280+E3280*I3280+F3280*J3283+G3280*I3283)</f>
        <v>0</v>
      </c>
      <c r="P3280" s="2">
        <f t="shared" ref="P3280" si="14896">D3280*K3280+F3280*K3283-E3280*L3280-G3280*L3283</f>
        <v>0</v>
      </c>
      <c r="Q3280" s="8">
        <f t="shared" ref="Q3280" si="14897">(D3280*L3280+E3280*K3280+F3280*L3283+G3280*K3283)</f>
        <v>-0.36278386201065443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14898">N3280*S3280+P3280*S3283-O3280*T3280-Q3280*T3283</f>
        <v>5.1151082090842808</v>
      </c>
      <c r="Y3280" s="9">
        <f t="shared" ref="Y3280" si="14899">(N3280*T3280+O3280*S3280+P3280*T3283+Q3280*S3283)</f>
        <v>0</v>
      </c>
      <c r="Z3280" s="2">
        <f t="shared" ref="Z3280" si="14900">N3280*U3280+P3280*U3283-O3280*V3280-Q3280*V3283</f>
        <v>0</v>
      </c>
      <c r="AA3280" s="8">
        <f t="shared" ref="AA3280" si="14901">(N3280*V3280+O3280*U3280+P3280*V3283+Q3280*U3283)</f>
        <v>-0.36278386201065443</v>
      </c>
      <c r="AB3280" s="22"/>
      <c r="AC3280" s="1">
        <v>1</v>
      </c>
      <c r="AD3280" s="9">
        <v>0</v>
      </c>
      <c r="AE3280" s="2">
        <v>0</v>
      </c>
      <c r="AF3280" s="9">
        <f t="shared" ref="AF3280" si="14902">$B3280*$AE$9</f>
        <v>7.6042721999999516</v>
      </c>
      <c r="AH3280" s="1">
        <f t="shared" ref="AH3280" si="14903">X3280*AC3280+Z3280*AC3283-Y3280*AD3280-AA3280*AD3283</f>
        <v>5.1151082090842808</v>
      </c>
      <c r="AI3280" s="9">
        <f t="shared" ref="AI3280" si="14904">(X3280*AD3280+Y3280*AC3280+Z3280*AD3283+AA3280*AC3283)</f>
        <v>0</v>
      </c>
      <c r="AJ3280" s="2">
        <f t="shared" ref="AJ3280" si="14905">X3280*AE3280+Z3280*AE3283-Y3280*AF3280-AA3280*AF3283</f>
        <v>0</v>
      </c>
      <c r="AK3280" s="8">
        <f t="shared" ref="AK3280" si="14906">(X3280*AF3280+Y3280*AE3280+Z3280*AF3283+AA3280*AE3283)</f>
        <v>38.533891292320483</v>
      </c>
      <c r="AM3280" s="26">
        <f t="shared" ref="AM3280" si="14907">20*LOG((2*$AH$9)/(($AH$9*AH3280+AJ3280+$AH$9*AH3283+AJ3283)^2+($AH$9*AI3280+AK3280+$AH$9*AI3283+AK3283)^2)^0.5)</f>
        <v>-43.382149320216953</v>
      </c>
      <c r="AO3280" s="133">
        <f t="shared" ref="AO3280" si="14908">((AI3280^2+AJ3280^2+AK3280^2+AL3280^2)/(AI3283^2+AJ3283^2+AK3283^2+AL3283^2))^0.5</f>
        <v>0.13167653100679813</v>
      </c>
      <c r="AP3280" s="13"/>
      <c r="AQ3280" s="32"/>
      <c r="AR3280" s="32"/>
      <c r="AS3280" s="32"/>
      <c r="AT3280" s="32"/>
    </row>
    <row r="3281" spans="2:46" ht="18.649999999999999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O3281" s="134"/>
      <c r="AP3281" s="33"/>
      <c r="AQ3281" s="32"/>
      <c r="AR3281" s="32"/>
      <c r="AS3281" s="32"/>
      <c r="AT3281" s="32"/>
    </row>
    <row r="3282" spans="2:46" ht="18.649999999999999" customHeight="1" thickBot="1">
      <c r="D3282" s="209" t="s">
        <v>66</v>
      </c>
      <c r="E3282" s="210"/>
      <c r="F3282" s="211" t="s">
        <v>67</v>
      </c>
      <c r="G3282" s="212"/>
      <c r="H3282" s="204"/>
      <c r="I3282" s="209" t="s">
        <v>68</v>
      </c>
      <c r="J3282" s="210"/>
      <c r="K3282" s="211" t="s">
        <v>69</v>
      </c>
      <c r="L3282" s="212"/>
      <c r="N3282" s="213" t="s">
        <v>70</v>
      </c>
      <c r="O3282" s="214"/>
      <c r="P3282" s="215" t="s">
        <v>71</v>
      </c>
      <c r="Q3282" s="216"/>
      <c r="S3282" s="209" t="s">
        <v>72</v>
      </c>
      <c r="T3282" s="210"/>
      <c r="U3282" s="211" t="s">
        <v>73</v>
      </c>
      <c r="V3282" s="212"/>
      <c r="W3282" s="22"/>
      <c r="X3282" s="213" t="s">
        <v>74</v>
      </c>
      <c r="Y3282" s="214"/>
      <c r="Z3282" s="215" t="s">
        <v>75</v>
      </c>
      <c r="AA3282" s="216"/>
      <c r="AB3282" s="22"/>
      <c r="AC3282" s="209" t="s">
        <v>76</v>
      </c>
      <c r="AD3282" s="210"/>
      <c r="AE3282" s="211" t="s">
        <v>77</v>
      </c>
      <c r="AF3282" s="212"/>
      <c r="AG3282" s="22"/>
      <c r="AH3282" s="213" t="s">
        <v>78</v>
      </c>
      <c r="AI3282" s="214"/>
      <c r="AJ3282" s="215" t="s">
        <v>79</v>
      </c>
      <c r="AK3282" s="216"/>
      <c r="AL3282" s="22"/>
      <c r="AM3282" s="44" t="s">
        <v>6</v>
      </c>
      <c r="AO3282" s="135" t="s">
        <v>42</v>
      </c>
      <c r="AP3282" s="33"/>
      <c r="AQ3282" s="32"/>
      <c r="AR3282" s="32"/>
      <c r="AS3282" s="32"/>
      <c r="AT3282" s="32"/>
    </row>
    <row r="3283" spans="2:46" ht="18.649999999999999" customHeight="1" thickTop="1" thickBot="1">
      <c r="D3283" s="1">
        <v>0</v>
      </c>
      <c r="E3283" s="8">
        <f t="shared" ref="E3283" si="14909">$E$9*$B3280</f>
        <v>5.3157397999999665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14910">D3283*I3280+F3283*I3283-E3283*J3280-G3283*J3283</f>
        <v>0</v>
      </c>
      <c r="O3283" s="9">
        <f t="shared" ref="O3283" si="14911">(D3283*J3280+E3283*I3280+F3283*J3283+G3283*I3283)</f>
        <v>5.3157397999999665</v>
      </c>
      <c r="P3283" s="2">
        <f t="shared" ref="P3283" si="14912">D3283*K3280+F3283*K3283-E3283*L3280-G3283*L3283</f>
        <v>2.9284646140877317</v>
      </c>
      <c r="Q3283" s="8">
        <f t="shared" ref="Q3283" si="14913">(D3283*L3280+E3283*K3280+F3283*L3283+G3283*K3283)</f>
        <v>0</v>
      </c>
      <c r="S3283" s="1">
        <v>0</v>
      </c>
      <c r="T3283" s="8">
        <f t="shared" ref="T3283" si="14914">$T$9*$B3280</f>
        <v>11.343140199999928</v>
      </c>
      <c r="U3283" s="2">
        <v>1</v>
      </c>
      <c r="V3283" s="8">
        <v>0</v>
      </c>
      <c r="X3283" s="1">
        <f t="shared" ref="X3283" si="14915">N3283*S3280+P3283*S3283-O3283*T3280-Q3283*T3283</f>
        <v>0</v>
      </c>
      <c r="Y3283" s="9">
        <f t="shared" ref="Y3283" si="14916">(N3283*T3280+O3283*S3280+P3283*T3283+Q3283*S3283)</f>
        <v>38.533724488335793</v>
      </c>
      <c r="Z3283" s="2">
        <f t="shared" ref="Z3283" si="14917">N3283*U3280+P3283*U3283-O3283*V3280-Q3283*V3283</f>
        <v>2.9284646140877317</v>
      </c>
      <c r="AA3283" s="8">
        <f t="shared" ref="AA3283" si="14918">(N3283*V3280+O3283*U3280+P3283*V3283+Q3283*U3283)</f>
        <v>0</v>
      </c>
      <c r="AB3283" s="22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14919">X3283*AC3280+Z3283*AC3283-Y3283*AD3280-AA3283*AD3283</f>
        <v>0</v>
      </c>
      <c r="AI3283" s="9">
        <f t="shared" ref="AI3283" si="14920">(X3283*AD3280+Y3283*AC3280+Z3283*AD3283+AA3283*AC3283)</f>
        <v>38.533724488335793</v>
      </c>
      <c r="AJ3283" s="2">
        <f t="shared" ref="AJ3283" si="14921">X3283*AE3280+Z3283*AE3283-Y3283*AF3280-AA3283*AF3283</f>
        <v>-290.09246527502154</v>
      </c>
      <c r="AK3283" s="8">
        <f t="shared" ref="AK3283" si="14922">(X3283*AF3280+Y3283*AE3280+Z3283*AF3283+AA3283*AE3283)</f>
        <v>0</v>
      </c>
      <c r="AM3283" s="45">
        <f t="shared" ref="AM3283" si="14923">(180/PI())*ATAN(-1*(($AH$9*AJ3280+AL3280+$AH$9*AJ3283+AL3283)/($AH$9*AI3280+AK3280+$AH$9*AI3283+AK3283)))</f>
        <v>75.122140154158487</v>
      </c>
      <c r="AO3283" s="206">
        <f t="shared" ref="AO3283" si="14924">20*LOG(((($AH$9*AH3280+AJ3280-$AH$9*AH3283-AJ3283)^2+($AH$9*AI3280+AK3280-$AH$9*AI3283-AK3283)^2)/(($AH$9*AH3280+AJ3280+$AH$9*AH3283+AJ3283)^2+($AH$9*AI3280+AK3280+$AH$9*AI3283+AK3283)^2))^0.5)</f>
        <v>-1.9933306557664101E-4</v>
      </c>
      <c r="AP3283" s="33"/>
      <c r="AQ3283" s="32"/>
      <c r="AR3283" s="32"/>
      <c r="AS3283" s="32"/>
      <c r="AT3283" s="32"/>
    </row>
    <row r="3284" spans="2:46" ht="18.649999999999999" customHeight="1">
      <c r="AO3284" s="33"/>
      <c r="AP3284" s="33"/>
    </row>
    <row r="3285" spans="2:46" ht="18.649999999999999" customHeight="1" thickBot="1">
      <c r="D3285" s="22" t="s">
        <v>80</v>
      </c>
      <c r="E3285" s="22"/>
      <c r="F3285" s="22"/>
      <c r="G3285" s="22"/>
      <c r="H3285" s="22"/>
      <c r="I3285" s="22" t="s">
        <v>81</v>
      </c>
      <c r="J3285" s="22"/>
      <c r="K3285" s="22"/>
      <c r="L3285" s="22"/>
      <c r="M3285" s="23"/>
      <c r="N3285" s="23"/>
      <c r="O3285" s="24" t="s">
        <v>82</v>
      </c>
      <c r="P3285" s="23"/>
      <c r="Q3285" s="23"/>
      <c r="R3285" s="23"/>
      <c r="S3285" s="22"/>
      <c r="T3285" s="22" t="s">
        <v>83</v>
      </c>
      <c r="U3285" s="23"/>
      <c r="V3285" s="23"/>
      <c r="W3285" s="23"/>
      <c r="X3285" s="23"/>
      <c r="Y3285" s="24" t="s">
        <v>84</v>
      </c>
      <c r="Z3285" s="23"/>
      <c r="AA3285" s="23"/>
      <c r="AB3285" s="23"/>
      <c r="AC3285" s="24" t="s">
        <v>85</v>
      </c>
      <c r="AD3285" s="22"/>
      <c r="AE3285" s="22"/>
      <c r="AF3285" s="22"/>
      <c r="AG3285" s="22"/>
      <c r="AH3285" s="23"/>
      <c r="AI3285" s="24" t="s">
        <v>86</v>
      </c>
      <c r="AJ3285" s="23"/>
      <c r="AK3285" s="23"/>
      <c r="AL3285" s="22"/>
    </row>
    <row r="3286" spans="2:46" ht="18.649999999999999" customHeight="1" thickBot="1">
      <c r="B3286" s="11"/>
      <c r="D3286" s="217" t="s">
        <v>55</v>
      </c>
      <c r="E3286" s="218"/>
      <c r="F3286" s="219" t="s">
        <v>56</v>
      </c>
      <c r="G3286" s="220"/>
      <c r="H3286" s="204"/>
      <c r="I3286" s="217" t="s">
        <v>87</v>
      </c>
      <c r="J3286" s="218"/>
      <c r="K3286" s="219" t="s">
        <v>88</v>
      </c>
      <c r="L3286" s="220"/>
      <c r="M3286" s="23"/>
      <c r="N3286" s="213" t="s">
        <v>57</v>
      </c>
      <c r="O3286" s="214"/>
      <c r="P3286" s="215" t="s">
        <v>58</v>
      </c>
      <c r="Q3286" s="216"/>
      <c r="R3286" s="23"/>
      <c r="S3286" s="217" t="s">
        <v>59</v>
      </c>
      <c r="T3286" s="218"/>
      <c r="U3286" s="219" t="s">
        <v>60</v>
      </c>
      <c r="V3286" s="220"/>
      <c r="W3286" s="22"/>
      <c r="X3286" s="213" t="s">
        <v>61</v>
      </c>
      <c r="Y3286" s="214"/>
      <c r="Z3286" s="215" t="s">
        <v>62</v>
      </c>
      <c r="AA3286" s="216"/>
      <c r="AB3286" s="22"/>
      <c r="AC3286" s="217" t="s">
        <v>63</v>
      </c>
      <c r="AD3286" s="218"/>
      <c r="AE3286" s="219" t="s">
        <v>89</v>
      </c>
      <c r="AF3286" s="220"/>
      <c r="AG3286" s="22"/>
      <c r="AH3286" s="213" t="s">
        <v>64</v>
      </c>
      <c r="AI3286" s="214"/>
      <c r="AJ3286" s="215" t="s">
        <v>65</v>
      </c>
      <c r="AK3286" s="216"/>
      <c r="AL3286" s="22"/>
      <c r="AM3286" s="25" t="s">
        <v>2</v>
      </c>
      <c r="AO3286" s="132" t="s">
        <v>41</v>
      </c>
      <c r="AQ3286" s="32"/>
      <c r="AR3286" s="32"/>
      <c r="AS3286" s="32"/>
      <c r="AT3286" s="32"/>
    </row>
    <row r="3287" spans="2:46" ht="18.649999999999999" customHeight="1" thickTop="1" thickBot="1">
      <c r="B3287" s="36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9">
        <f t="shared" ref="L3287" si="14925">IF(0=(1-$J$9*$K$9*$B3287^2),10^14,$B3287*$K$9/(1-$J$9*$K$9*$B3287^2))</f>
        <v>-0.3619503365496467</v>
      </c>
      <c r="N3287" s="1">
        <f t="shared" ref="N3287" si="14926">D3287*I3287+F3287*I3290-E3287*J3287-G3287*J3290</f>
        <v>1</v>
      </c>
      <c r="O3287" s="9">
        <f t="shared" ref="O3287" si="14927">(D3287*J3287+E3287*I3287+F3287*J3290+G3287*I3290)</f>
        <v>0</v>
      </c>
      <c r="P3287" s="2">
        <f t="shared" ref="P3287" si="14928">D3287*K3287+F3287*K3290-E3287*L3287-G3287*L3290</f>
        <v>0</v>
      </c>
      <c r="Q3287" s="8">
        <f t="shared" ref="Q3287" si="14929">(D3287*L3287+E3287*K3287+F3287*L3290+G3287*K3290)</f>
        <v>-0.3619503365496467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14930">N3287*S3287+P3287*S3290-O3287*T3287-Q3287*T3290</f>
        <v>5.1144074713695229</v>
      </c>
      <c r="Y3287" s="9">
        <f t="shared" ref="Y3287" si="14931">(N3287*T3287+O3287*S3287+P3287*T3290+Q3287*S3290)</f>
        <v>0</v>
      </c>
      <c r="Z3287" s="2">
        <f t="shared" ref="Z3287" si="14932">N3287*U3287+P3287*U3290-O3287*V3287-Q3287*V3290</f>
        <v>0</v>
      </c>
      <c r="AA3287" s="8">
        <f t="shared" ref="AA3287" si="14933">(N3287*V3287+O3287*U3287+P3287*V3290+Q3287*U3290)</f>
        <v>-0.3619503365496467</v>
      </c>
      <c r="AB3287" s="22"/>
      <c r="AC3287" s="1">
        <v>1</v>
      </c>
      <c r="AD3287" s="9">
        <v>0</v>
      </c>
      <c r="AE3287" s="2">
        <v>0</v>
      </c>
      <c r="AF3287" s="9">
        <f t="shared" ref="AF3287" si="14934">$B3287*$AE$9</f>
        <v>7.6204859999999517</v>
      </c>
      <c r="AH3287" s="1">
        <f t="shared" ref="AH3287" si="14935">X3287*AC3287+Z3287*AC3290-Y3287*AD3287-AA3287*AD3290</f>
        <v>5.1144074713695229</v>
      </c>
      <c r="AI3287" s="9">
        <f t="shared" ref="AI3287" si="14936">(X3287*AD3287+Y3287*AC3287+Z3287*AD3290+AA3287*AC3290)</f>
        <v>0</v>
      </c>
      <c r="AJ3287" s="2">
        <f t="shared" ref="AJ3287" si="14937">X3287*AE3287+Z3287*AE3290-Y3287*AF3287-AA3287*AF3290</f>
        <v>0</v>
      </c>
      <c r="AK3287" s="8">
        <f t="shared" ref="AK3287" si="14938">(X3287*AF3287+Y3287*AE3287+Z3287*AF3290+AA3287*AE3290)</f>
        <v>38.612320197316954</v>
      </c>
      <c r="AM3287" s="26">
        <f t="shared" ref="AM3287" si="14939">20*LOG((2*$AH$9)/(($AH$9*AH3287+AJ3287+$AH$9*AH3290+AJ3290)^2+($AH$9*AI3287+AK3287+$AH$9*AI3290+AK3290)^2)^0.5)</f>
        <v>-43.418030402606</v>
      </c>
      <c r="AO3287" s="133">
        <f t="shared" ref="AO3287" si="14940">((AI3287^2+AJ3287^2+AK3287^2+AL3287^2)/(AI3290^2+AJ3290^2+AK3290^2+AL3290^2))^0.5</f>
        <v>0.13139564941778914</v>
      </c>
      <c r="AP3287" s="13"/>
      <c r="AQ3287" s="32"/>
      <c r="AR3287" s="32"/>
      <c r="AS3287" s="32"/>
      <c r="AT3287" s="32"/>
    </row>
    <row r="3288" spans="2:46" ht="18.649999999999999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O3288" s="134"/>
      <c r="AP3288" s="33"/>
      <c r="AQ3288" s="32"/>
      <c r="AR3288" s="32"/>
      <c r="AS3288" s="32"/>
      <c r="AT3288" s="32"/>
    </row>
    <row r="3289" spans="2:46" ht="18.649999999999999" customHeight="1" thickBot="1">
      <c r="D3289" s="209" t="s">
        <v>66</v>
      </c>
      <c r="E3289" s="210"/>
      <c r="F3289" s="211" t="s">
        <v>67</v>
      </c>
      <c r="G3289" s="212"/>
      <c r="H3289" s="204"/>
      <c r="I3289" s="209" t="s">
        <v>68</v>
      </c>
      <c r="J3289" s="210"/>
      <c r="K3289" s="211" t="s">
        <v>69</v>
      </c>
      <c r="L3289" s="212"/>
      <c r="N3289" s="213" t="s">
        <v>70</v>
      </c>
      <c r="O3289" s="214"/>
      <c r="P3289" s="215" t="s">
        <v>71</v>
      </c>
      <c r="Q3289" s="216"/>
      <c r="S3289" s="209" t="s">
        <v>72</v>
      </c>
      <c r="T3289" s="210"/>
      <c r="U3289" s="211" t="s">
        <v>73</v>
      </c>
      <c r="V3289" s="212"/>
      <c r="W3289" s="22"/>
      <c r="X3289" s="213" t="s">
        <v>74</v>
      </c>
      <c r="Y3289" s="214"/>
      <c r="Z3289" s="215" t="s">
        <v>75</v>
      </c>
      <c r="AA3289" s="216"/>
      <c r="AB3289" s="22"/>
      <c r="AC3289" s="209" t="s">
        <v>76</v>
      </c>
      <c r="AD3289" s="210"/>
      <c r="AE3289" s="211" t="s">
        <v>77</v>
      </c>
      <c r="AF3289" s="212"/>
      <c r="AG3289" s="22"/>
      <c r="AH3289" s="213" t="s">
        <v>78</v>
      </c>
      <c r="AI3289" s="214"/>
      <c r="AJ3289" s="215" t="s">
        <v>79</v>
      </c>
      <c r="AK3289" s="216"/>
      <c r="AL3289" s="22"/>
      <c r="AM3289" s="44" t="s">
        <v>6</v>
      </c>
      <c r="AO3289" s="135" t="s">
        <v>42</v>
      </c>
      <c r="AP3289" s="33"/>
      <c r="AQ3289" s="32"/>
      <c r="AR3289" s="32"/>
      <c r="AS3289" s="32"/>
      <c r="AT3289" s="32"/>
    </row>
    <row r="3290" spans="2:46" ht="18.649999999999999" customHeight="1" thickTop="1" thickBot="1">
      <c r="D3290" s="1">
        <v>0</v>
      </c>
      <c r="E3290" s="8">
        <f t="shared" ref="E3290" si="14941">$E$9*$B3287</f>
        <v>5.3270739999999668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14942">D3290*I3287+F3290*I3290-E3290*J3287-G3290*J3290</f>
        <v>0</v>
      </c>
      <c r="O3290" s="9">
        <f t="shared" ref="O3290" si="14943">(D3290*J3287+E3290*I3287+F3290*J3290+G3290*I3290)</f>
        <v>5.3270739999999668</v>
      </c>
      <c r="P3290" s="2">
        <f t="shared" ref="P3290" si="14944">D3290*K3287+F3290*K3290-E3290*L3287-G3290*L3290</f>
        <v>2.9281362271248605</v>
      </c>
      <c r="Q3290" s="8">
        <f t="shared" ref="Q3290" si="14945">(D3290*L3287+E3290*K3287+F3290*L3290+G3290*K3290)</f>
        <v>0</v>
      </c>
      <c r="S3290" s="1">
        <v>0</v>
      </c>
      <c r="T3290" s="8">
        <f t="shared" ref="T3290" si="14946">$T$9*$B3287</f>
        <v>11.367325999999927</v>
      </c>
      <c r="U3290" s="2">
        <v>1</v>
      </c>
      <c r="V3290" s="8">
        <v>0</v>
      </c>
      <c r="X3290" s="1">
        <f t="shared" ref="X3290" si="14947">N3290*S3287+P3290*S3290-O3290*T3287-Q3290*T3290</f>
        <v>0</v>
      </c>
      <c r="Y3290" s="9">
        <f t="shared" ref="Y3290" si="14948">(N3290*T3287+O3290*S3287+P3290*T3290+Q3290*S3290)</f>
        <v>38.612153066138085</v>
      </c>
      <c r="Z3290" s="2">
        <f t="shared" ref="Z3290" si="14949">N3290*U3287+P3290*U3290-O3290*V3287-Q3290*V3290</f>
        <v>2.9281362271248605</v>
      </c>
      <c r="AA3290" s="8">
        <f t="shared" ref="AA3290" si="14950">(N3290*V3287+O3290*U3287+P3290*V3290+Q3290*U3290)</f>
        <v>0</v>
      </c>
      <c r="AB3290" s="22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14951">X3290*AC3287+Z3290*AC3290-Y3290*AD3287-AA3290*AD3290</f>
        <v>0</v>
      </c>
      <c r="AI3290" s="9">
        <f t="shared" ref="AI3290" si="14952">(X3290*AD3287+Y3290*AC3287+Z3290*AD3290+AA3290*AC3290)</f>
        <v>38.612153066138085</v>
      </c>
      <c r="AJ3290" s="2">
        <f t="shared" ref="AJ3290" si="14953">X3290*AE3287+Z3290*AE3290-Y3290*AF3287-AA3290*AF3290</f>
        <v>-291.31523564323561</v>
      </c>
      <c r="AK3290" s="8">
        <f t="shared" ref="AK3290" si="14954">(X3290*AF3287+Y3290*AE3287+Z3290*AF3290+AA3290*AE3290)</f>
        <v>0</v>
      </c>
      <c r="AM3290" s="45">
        <f t="shared" ref="AM3290" si="14955">(180/PI())*ATAN(-1*(($AH$9*AJ3287+AL3287+$AH$9*AJ3290+AL3290)/($AH$9*AI3287+AK3287+$AH$9*AI3290+AK3290)))</f>
        <v>75.153006715148251</v>
      </c>
      <c r="AO3290" s="206">
        <f t="shared" ref="AO3290" si="14956">20*LOG(((($AH$9*AH3287+AJ3287-$AH$9*AH3290-AJ3290)^2+($AH$9*AI3287+AK3287-$AH$9*AI3290-AK3290)^2)/(($AH$9*AH3287+AJ3287+$AH$9*AH3290+AJ3290)^2+($AH$9*AI3287+AK3287+$AH$9*AI3290+AK3290)^2))^0.5)</f>
        <v>-1.9769293797819676E-4</v>
      </c>
      <c r="AP3290" s="33"/>
      <c r="AQ3290" s="32"/>
      <c r="AR3290" s="32"/>
      <c r="AS3290" s="32"/>
      <c r="AT3290" s="32"/>
    </row>
    <row r="3291" spans="2:46" ht="18.649999999999999" customHeight="1">
      <c r="AO3291" s="33"/>
      <c r="AP3291" s="33"/>
    </row>
    <row r="3292" spans="2:46" ht="18.649999999999999" customHeight="1" thickBot="1">
      <c r="D3292" s="22" t="s">
        <v>80</v>
      </c>
      <c r="E3292" s="22"/>
      <c r="F3292" s="22"/>
      <c r="G3292" s="22"/>
      <c r="H3292" s="22"/>
      <c r="I3292" s="22" t="s">
        <v>81</v>
      </c>
      <c r="J3292" s="22"/>
      <c r="K3292" s="22"/>
      <c r="L3292" s="22"/>
      <c r="M3292" s="23"/>
      <c r="N3292" s="23"/>
      <c r="O3292" s="24" t="s">
        <v>82</v>
      </c>
      <c r="P3292" s="23"/>
      <c r="Q3292" s="23"/>
      <c r="R3292" s="23"/>
      <c r="S3292" s="22"/>
      <c r="T3292" s="22" t="s">
        <v>83</v>
      </c>
      <c r="U3292" s="23"/>
      <c r="V3292" s="23"/>
      <c r="W3292" s="23"/>
      <c r="X3292" s="23"/>
      <c r="Y3292" s="24" t="s">
        <v>84</v>
      </c>
      <c r="Z3292" s="23"/>
      <c r="AA3292" s="23"/>
      <c r="AB3292" s="23"/>
      <c r="AC3292" s="24" t="s">
        <v>85</v>
      </c>
      <c r="AD3292" s="22"/>
      <c r="AE3292" s="22"/>
      <c r="AF3292" s="22"/>
      <c r="AG3292" s="22"/>
      <c r="AH3292" s="23"/>
      <c r="AI3292" s="24" t="s">
        <v>86</v>
      </c>
      <c r="AJ3292" s="23"/>
      <c r="AK3292" s="23"/>
      <c r="AL3292" s="22"/>
    </row>
    <row r="3293" spans="2:46" ht="18.649999999999999" customHeight="1" thickBot="1">
      <c r="B3293" s="11"/>
      <c r="D3293" s="217" t="s">
        <v>55</v>
      </c>
      <c r="E3293" s="218"/>
      <c r="F3293" s="219" t="s">
        <v>56</v>
      </c>
      <c r="G3293" s="220"/>
      <c r="H3293" s="204"/>
      <c r="I3293" s="217" t="s">
        <v>87</v>
      </c>
      <c r="J3293" s="218"/>
      <c r="K3293" s="219" t="s">
        <v>88</v>
      </c>
      <c r="L3293" s="220"/>
      <c r="M3293" s="23"/>
      <c r="N3293" s="213" t="s">
        <v>57</v>
      </c>
      <c r="O3293" s="214"/>
      <c r="P3293" s="215" t="s">
        <v>58</v>
      </c>
      <c r="Q3293" s="216"/>
      <c r="R3293" s="23"/>
      <c r="S3293" s="217" t="s">
        <v>59</v>
      </c>
      <c r="T3293" s="218"/>
      <c r="U3293" s="219" t="s">
        <v>60</v>
      </c>
      <c r="V3293" s="220"/>
      <c r="W3293" s="22"/>
      <c r="X3293" s="213" t="s">
        <v>61</v>
      </c>
      <c r="Y3293" s="214"/>
      <c r="Z3293" s="215" t="s">
        <v>62</v>
      </c>
      <c r="AA3293" s="216"/>
      <c r="AB3293" s="22"/>
      <c r="AC3293" s="217" t="s">
        <v>63</v>
      </c>
      <c r="AD3293" s="218"/>
      <c r="AE3293" s="219" t="s">
        <v>89</v>
      </c>
      <c r="AF3293" s="220"/>
      <c r="AG3293" s="22"/>
      <c r="AH3293" s="213" t="s">
        <v>64</v>
      </c>
      <c r="AI3293" s="214"/>
      <c r="AJ3293" s="215" t="s">
        <v>65</v>
      </c>
      <c r="AK3293" s="216"/>
      <c r="AL3293" s="22"/>
      <c r="AM3293" s="25" t="s">
        <v>2</v>
      </c>
      <c r="AO3293" s="132" t="s">
        <v>41</v>
      </c>
      <c r="AQ3293" s="32"/>
      <c r="AR3293" s="32"/>
      <c r="AS3293" s="32"/>
      <c r="AT3293" s="32"/>
    </row>
    <row r="3294" spans="2:46" ht="18.649999999999999" customHeight="1" thickTop="1" thickBot="1">
      <c r="B3294" s="36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9">
        <f t="shared" ref="L3294" si="14957">IF(0=(1-$J$9*$K$9*$B3294^2),10^14,$B3294*$K$9/(1-$J$9*$K$9*$B3294^2))</f>
        <v>-0.36112076261456205</v>
      </c>
      <c r="N3294" s="1">
        <f t="shared" ref="N3294" si="14958">D3294*I3294+F3294*I3297-E3294*J3294-G3294*J3297</f>
        <v>1</v>
      </c>
      <c r="O3294" s="9">
        <f t="shared" ref="O3294" si="14959">(D3294*J3294+E3294*I3294+F3294*J3297+G3294*I3297)</f>
        <v>0</v>
      </c>
      <c r="P3294" s="2">
        <f t="shared" ref="P3294" si="14960">D3294*K3294+F3294*K3297-E3294*L3294-G3294*L3297</f>
        <v>0</v>
      </c>
      <c r="Q3294" s="8">
        <f t="shared" ref="Q3294" si="14961">(D3294*L3294+E3294*K3294+F3294*L3297+G3294*K3297)</f>
        <v>-0.36112076261456205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14962">N3294*S3294+P3294*S3297-O3294*T3294-Q3294*T3297</f>
        <v>5.1137114285487559</v>
      </c>
      <c r="Y3294" s="9">
        <f t="shared" ref="Y3294" si="14963">(N3294*T3294+O3294*S3294+P3294*T3297+Q3294*S3297)</f>
        <v>0</v>
      </c>
      <c r="Z3294" s="2">
        <f t="shared" ref="Z3294" si="14964">N3294*U3294+P3294*U3297-O3294*V3294-Q3294*V3297</f>
        <v>0</v>
      </c>
      <c r="AA3294" s="8">
        <f t="shared" ref="AA3294" si="14965">(N3294*V3294+O3294*U3294+P3294*V3297+Q3294*U3297)</f>
        <v>-0.36112076261456205</v>
      </c>
      <c r="AB3294" s="22"/>
      <c r="AC3294" s="1">
        <v>1</v>
      </c>
      <c r="AD3294" s="9">
        <v>0</v>
      </c>
      <c r="AE3294" s="2">
        <v>0</v>
      </c>
      <c r="AF3294" s="9">
        <f t="shared" ref="AF3294" si="14966">$B3294*$AE$9</f>
        <v>7.6366997999999509</v>
      </c>
      <c r="AH3294" s="1">
        <f t="shared" ref="AH3294" si="14967">X3294*AC3294+Z3294*AC3297-Y3294*AD3294-AA3294*AD3297</f>
        <v>5.1137114285487559</v>
      </c>
      <c r="AI3294" s="9">
        <f t="shared" ref="AI3294" si="14968">(X3294*AD3294+Y3294*AC3294+Z3294*AD3297+AA3294*AC3297)</f>
        <v>0</v>
      </c>
      <c r="AJ3294" s="2">
        <f t="shared" ref="AJ3294" si="14969">X3294*AE3294+Z3294*AE3297-Y3294*AF3294-AA3294*AF3297</f>
        <v>0</v>
      </c>
      <c r="AK3294" s="8">
        <f t="shared" ref="AK3294" si="14970">(X3294*AF3294+Y3294*AE3294+Z3294*AF3297+AA3294*AE3297)</f>
        <v>38.690758281041184</v>
      </c>
      <c r="AM3294" s="26">
        <f t="shared" ref="AM3294" si="14971">20*LOG((2*$AH$9)/(($AH$9*AH3294+AJ3294+$AH$9*AH3297+AJ3297)^2+($AH$9*AI3294+AK3294+$AH$9*AI3297+AK3297)^2)^0.5)</f>
        <v>-43.453840207921658</v>
      </c>
      <c r="AO3294" s="133">
        <f t="shared" ref="AO3294" si="14972">((AI3294^2+AJ3294^2+AK3294^2+AL3294^2)/(AI3297^2+AJ3297^2+AK3297^2+AL3297^2))^0.5</f>
        <v>0.13111596504275019</v>
      </c>
      <c r="AP3294" s="13"/>
      <c r="AQ3294" s="32"/>
      <c r="AR3294" s="32"/>
      <c r="AS3294" s="32"/>
      <c r="AT3294" s="32"/>
    </row>
    <row r="3295" spans="2:46" ht="18.649999999999999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O3295" s="134"/>
      <c r="AP3295" s="33"/>
      <c r="AQ3295" s="32"/>
      <c r="AR3295" s="32"/>
      <c r="AS3295" s="32"/>
      <c r="AT3295" s="32"/>
    </row>
    <row r="3296" spans="2:46" ht="18.649999999999999" customHeight="1" thickBot="1">
      <c r="D3296" s="209" t="s">
        <v>66</v>
      </c>
      <c r="E3296" s="210"/>
      <c r="F3296" s="211" t="s">
        <v>67</v>
      </c>
      <c r="G3296" s="212"/>
      <c r="H3296" s="204"/>
      <c r="I3296" s="209" t="s">
        <v>68</v>
      </c>
      <c r="J3296" s="210"/>
      <c r="K3296" s="211" t="s">
        <v>69</v>
      </c>
      <c r="L3296" s="212"/>
      <c r="N3296" s="213" t="s">
        <v>70</v>
      </c>
      <c r="O3296" s="214"/>
      <c r="P3296" s="215" t="s">
        <v>71</v>
      </c>
      <c r="Q3296" s="216"/>
      <c r="S3296" s="209" t="s">
        <v>72</v>
      </c>
      <c r="T3296" s="210"/>
      <c r="U3296" s="211" t="s">
        <v>73</v>
      </c>
      <c r="V3296" s="212"/>
      <c r="W3296" s="22"/>
      <c r="X3296" s="213" t="s">
        <v>74</v>
      </c>
      <c r="Y3296" s="214"/>
      <c r="Z3296" s="215" t="s">
        <v>75</v>
      </c>
      <c r="AA3296" s="216"/>
      <c r="AB3296" s="22"/>
      <c r="AC3296" s="209" t="s">
        <v>76</v>
      </c>
      <c r="AD3296" s="210"/>
      <c r="AE3296" s="211" t="s">
        <v>77</v>
      </c>
      <c r="AF3296" s="212"/>
      <c r="AG3296" s="22"/>
      <c r="AH3296" s="213" t="s">
        <v>78</v>
      </c>
      <c r="AI3296" s="214"/>
      <c r="AJ3296" s="215" t="s">
        <v>79</v>
      </c>
      <c r="AK3296" s="216"/>
      <c r="AL3296" s="22"/>
      <c r="AM3296" s="44" t="s">
        <v>6</v>
      </c>
      <c r="AO3296" s="135" t="s">
        <v>42</v>
      </c>
      <c r="AP3296" s="33"/>
      <c r="AQ3296" s="32"/>
      <c r="AR3296" s="32"/>
      <c r="AS3296" s="32"/>
      <c r="AT3296" s="32"/>
    </row>
    <row r="3297" spans="2:46" ht="18.649999999999999" customHeight="1" thickTop="1" thickBot="1">
      <c r="D3297" s="1">
        <v>0</v>
      </c>
      <c r="E3297" s="8">
        <f t="shared" ref="E3297" si="14973">$E$9*$B3294</f>
        <v>5.3384081999999662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14974">D3297*I3294+F3297*I3297-E3297*J3294-G3297*J3297</f>
        <v>0</v>
      </c>
      <c r="O3297" s="9">
        <f t="shared" ref="O3297" si="14975">(D3297*J3294+E3297*I3294+F3297*J3297+G3297*I3297)</f>
        <v>5.3384081999999662</v>
      </c>
      <c r="P3297" s="2">
        <f t="shared" ref="P3297" si="14976">D3297*K3294+F3297*K3297-E3297*L3294-G3297*L3297</f>
        <v>2.9278100403318192</v>
      </c>
      <c r="Q3297" s="8">
        <f t="shared" ref="Q3297" si="14977">(D3297*L3294+E3297*K3294+F3297*L3297+G3297*K3297)</f>
        <v>0</v>
      </c>
      <c r="S3297" s="1">
        <v>0</v>
      </c>
      <c r="T3297" s="8">
        <f t="shared" ref="T3297" si="14978">$T$9*$B3294</f>
        <v>11.391511799999927</v>
      </c>
      <c r="U3297" s="2">
        <v>1</v>
      </c>
      <c r="V3297" s="8">
        <v>0</v>
      </c>
      <c r="X3297" s="1">
        <f t="shared" ref="X3297" si="14979">N3297*S3294+P3297*S3297-O3297*T3294-Q3297*T3297</f>
        <v>0</v>
      </c>
      <c r="Y3297" s="9">
        <f t="shared" ref="Y3297" si="14980">(N3297*T3294+O3297*S3294+P3297*T3297+Q3297*S3297)</f>
        <v>38.690590822598146</v>
      </c>
      <c r="Z3297" s="2">
        <f t="shared" ref="Z3297" si="14981">N3297*U3294+P3297*U3297-O3297*V3294-Q3297*V3297</f>
        <v>2.9278100403318192</v>
      </c>
      <c r="AA3297" s="8">
        <f t="shared" ref="AA3297" si="14982">(N3297*V3294+O3297*U3294+P3297*V3297+Q3297*U3297)</f>
        <v>0</v>
      </c>
      <c r="AB3297" s="22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14983">X3297*AC3294+Z3297*AC3297-Y3297*AD3294-AA3297*AD3297</f>
        <v>0</v>
      </c>
      <c r="AI3297" s="9">
        <f t="shared" ref="AI3297" si="14984">(X3297*AD3294+Y3297*AC3294+Z3297*AD3297+AA3297*AC3297)</f>
        <v>38.690590822598146</v>
      </c>
      <c r="AJ3297" s="2">
        <f t="shared" ref="AJ3297" si="14985">X3297*AE3294+Z3297*AE3297-Y3297*AF3294-AA3297*AF3297</f>
        <v>-292.54061715648339</v>
      </c>
      <c r="AK3297" s="8">
        <f t="shared" ref="AK3297" si="14986">(X3297*AF3294+Y3297*AE3294+Z3297*AF3297+AA3297*AE3297)</f>
        <v>0</v>
      </c>
      <c r="AM3297" s="45">
        <f t="shared" ref="AM3297" si="14987">(180/PI())*ATAN(-1*(($AH$9*AJ3294+AL3294+$AH$9*AJ3297+AL3297)/($AH$9*AI3294+AK3294+$AH$9*AI3297+AK3297)))</f>
        <v>75.183747017927999</v>
      </c>
      <c r="AO3297" s="206">
        <f t="shared" ref="AO3297" si="14988">20*LOG(((($AH$9*AH3294+AJ3294-$AH$9*AH3297-AJ3297)^2+($AH$9*AI3294+AK3294-$AH$9*AI3297-AK3297)^2)/(($AH$9*AH3294+AJ3294+$AH$9*AH3297+AJ3297)^2+($AH$9*AI3294+AK3294+$AH$9*AI3297+AK3297)^2))^0.5)</f>
        <v>-1.960695237517712E-4</v>
      </c>
      <c r="AP3297" s="33"/>
      <c r="AQ3297" s="32"/>
      <c r="AR3297" s="32"/>
      <c r="AS3297" s="32"/>
      <c r="AT3297" s="32"/>
    </row>
    <row r="3298" spans="2:46" ht="18.649999999999999" customHeight="1">
      <c r="AO3298" s="33"/>
      <c r="AP3298" s="33"/>
    </row>
    <row r="3299" spans="2:46" ht="18.649999999999999" customHeight="1" thickBot="1">
      <c r="D3299" s="22" t="s">
        <v>80</v>
      </c>
      <c r="E3299" s="22"/>
      <c r="F3299" s="22"/>
      <c r="G3299" s="22"/>
      <c r="H3299" s="22"/>
      <c r="I3299" s="22" t="s">
        <v>81</v>
      </c>
      <c r="J3299" s="22"/>
      <c r="K3299" s="22"/>
      <c r="L3299" s="22"/>
      <c r="M3299" s="23"/>
      <c r="N3299" s="23"/>
      <c r="O3299" s="24" t="s">
        <v>82</v>
      </c>
      <c r="P3299" s="23"/>
      <c r="Q3299" s="23"/>
      <c r="R3299" s="23"/>
      <c r="S3299" s="22"/>
      <c r="T3299" s="22" t="s">
        <v>83</v>
      </c>
      <c r="U3299" s="23"/>
      <c r="V3299" s="23"/>
      <c r="W3299" s="23"/>
      <c r="X3299" s="23"/>
      <c r="Y3299" s="24" t="s">
        <v>84</v>
      </c>
      <c r="Z3299" s="23"/>
      <c r="AA3299" s="23"/>
      <c r="AB3299" s="23"/>
      <c r="AC3299" s="24" t="s">
        <v>85</v>
      </c>
      <c r="AD3299" s="22"/>
      <c r="AE3299" s="22"/>
      <c r="AF3299" s="22"/>
      <c r="AG3299" s="22"/>
      <c r="AH3299" s="23"/>
      <c r="AI3299" s="24" t="s">
        <v>86</v>
      </c>
      <c r="AJ3299" s="23"/>
      <c r="AK3299" s="23"/>
      <c r="AL3299" s="22"/>
    </row>
    <row r="3300" spans="2:46" ht="18.649999999999999" customHeight="1" thickBot="1">
      <c r="B3300" s="11"/>
      <c r="D3300" s="217" t="s">
        <v>55</v>
      </c>
      <c r="E3300" s="218"/>
      <c r="F3300" s="219" t="s">
        <v>56</v>
      </c>
      <c r="G3300" s="220"/>
      <c r="H3300" s="204"/>
      <c r="I3300" s="217" t="s">
        <v>87</v>
      </c>
      <c r="J3300" s="218"/>
      <c r="K3300" s="219" t="s">
        <v>88</v>
      </c>
      <c r="L3300" s="220"/>
      <c r="M3300" s="23"/>
      <c r="N3300" s="213" t="s">
        <v>57</v>
      </c>
      <c r="O3300" s="214"/>
      <c r="P3300" s="215" t="s">
        <v>58</v>
      </c>
      <c r="Q3300" s="216"/>
      <c r="R3300" s="23"/>
      <c r="S3300" s="217" t="s">
        <v>59</v>
      </c>
      <c r="T3300" s="218"/>
      <c r="U3300" s="219" t="s">
        <v>60</v>
      </c>
      <c r="V3300" s="220"/>
      <c r="W3300" s="22"/>
      <c r="X3300" s="213" t="s">
        <v>61</v>
      </c>
      <c r="Y3300" s="214"/>
      <c r="Z3300" s="215" t="s">
        <v>62</v>
      </c>
      <c r="AA3300" s="216"/>
      <c r="AB3300" s="22"/>
      <c r="AC3300" s="217" t="s">
        <v>63</v>
      </c>
      <c r="AD3300" s="218"/>
      <c r="AE3300" s="219" t="s">
        <v>89</v>
      </c>
      <c r="AF3300" s="220"/>
      <c r="AG3300" s="22"/>
      <c r="AH3300" s="213" t="s">
        <v>64</v>
      </c>
      <c r="AI3300" s="214"/>
      <c r="AJ3300" s="215" t="s">
        <v>65</v>
      </c>
      <c r="AK3300" s="216"/>
      <c r="AL3300" s="22"/>
      <c r="AM3300" s="25" t="s">
        <v>2</v>
      </c>
      <c r="AO3300" s="132" t="s">
        <v>41</v>
      </c>
      <c r="AQ3300" s="32"/>
      <c r="AR3300" s="32"/>
      <c r="AS3300" s="32"/>
      <c r="AT3300" s="32"/>
    </row>
    <row r="3301" spans="2:46" ht="18.649999999999999" customHeight="1" thickTop="1" thickBot="1">
      <c r="B3301" s="36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9">
        <f t="shared" ref="L3301" si="14989">IF(0=(1-$J$9*$K$9*$B3301^2),10^14,$B3301*$K$9/(1-$J$9*$K$9*$B3301^2))</f>
        <v>-0.36029511137940162</v>
      </c>
      <c r="N3301" s="1">
        <f t="shared" ref="N3301" si="14990">D3301*I3301+F3301*I3304-E3301*J3301-G3301*J3304</f>
        <v>1</v>
      </c>
      <c r="O3301" s="9">
        <f t="shared" ref="O3301" si="14991">(D3301*J3301+E3301*I3301+F3301*J3304+G3301*I3304)</f>
        <v>0</v>
      </c>
      <c r="P3301" s="2">
        <f t="shared" ref="P3301" si="14992">D3301*K3301+F3301*K3304-E3301*L3301-G3301*L3304</f>
        <v>0</v>
      </c>
      <c r="Q3301" s="8">
        <f t="shared" ref="Q3301" si="14993">(D3301*L3301+E3301*K3301+F3301*L3304+G3301*K3304)</f>
        <v>-0.36029511137940162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14994">N3301*S3301+P3301*S3304-O3301*T3301-Q3301*T3304</f>
        <v>5.1130200382655424</v>
      </c>
      <c r="Y3301" s="9">
        <f t="shared" ref="Y3301" si="14995">(N3301*T3301+O3301*S3301+P3301*T3304+Q3301*S3304)</f>
        <v>0</v>
      </c>
      <c r="Z3301" s="2">
        <f t="shared" ref="Z3301" si="14996">N3301*U3301+P3301*U3304-O3301*V3301-Q3301*V3304</f>
        <v>0</v>
      </c>
      <c r="AA3301" s="8">
        <f t="shared" ref="AA3301" si="14997">(N3301*V3301+O3301*U3301+P3301*V3304+Q3301*U3304)</f>
        <v>-0.36029511137940162</v>
      </c>
      <c r="AB3301" s="22"/>
      <c r="AC3301" s="1">
        <v>1</v>
      </c>
      <c r="AD3301" s="9">
        <v>0</v>
      </c>
      <c r="AE3301" s="2">
        <v>0</v>
      </c>
      <c r="AF3301" s="9">
        <f t="shared" ref="AF3301" si="14998">$B3301*$AE$9</f>
        <v>7.6529135999999527</v>
      </c>
      <c r="AH3301" s="1">
        <f t="shared" ref="AH3301" si="14999">X3301*AC3301+Z3301*AC3304-Y3301*AD3301-AA3301*AD3304</f>
        <v>5.1130200382655424</v>
      </c>
      <c r="AI3301" s="9">
        <f t="shared" ref="AI3301" si="15000">(X3301*AD3301+Y3301*AC3301+Z3301*AD3304+AA3301*AC3304)</f>
        <v>0</v>
      </c>
      <c r="AJ3301" s="2">
        <f t="shared" ref="AJ3301" si="15001">X3301*AE3301+Z3301*AE3304-Y3301*AF3301-AA3301*AF3304</f>
        <v>0</v>
      </c>
      <c r="AK3301" s="8">
        <f t="shared" ref="AK3301" si="15002">(X3301*AF3301+Y3301*AE3301+Z3301*AF3304+AA3301*AE3304)</f>
        <v>38.769205476535248</v>
      </c>
      <c r="AM3301" s="26">
        <f t="shared" ref="AM3301" si="15003">20*LOG((2*$AH$9)/(($AH$9*AH3301+AJ3301+$AH$9*AH3304+AJ3304)^2+($AH$9*AI3301+AK3301+$AH$9*AI3304+AK3304)^2)^0.5)</f>
        <v>-43.489579004784424</v>
      </c>
      <c r="AO3301" s="133">
        <f t="shared" ref="AO3301" si="15004">((AI3301^2+AJ3301^2+AK3301^2+AL3301^2)/(AI3304^2+AJ3304^2+AK3304^2+AL3304^2))^0.5</f>
        <v>0.13083747023470624</v>
      </c>
      <c r="AP3301" s="13"/>
      <c r="AQ3301" s="32"/>
      <c r="AR3301" s="32"/>
      <c r="AS3301" s="32"/>
      <c r="AT3301" s="32"/>
    </row>
    <row r="3302" spans="2:46" ht="18.649999999999999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O3302" s="134"/>
      <c r="AP3302" s="33"/>
      <c r="AQ3302" s="32"/>
      <c r="AR3302" s="32"/>
      <c r="AS3302" s="32"/>
      <c r="AT3302" s="32"/>
    </row>
    <row r="3303" spans="2:46" ht="18.649999999999999" customHeight="1" thickBot="1">
      <c r="D3303" s="209" t="s">
        <v>66</v>
      </c>
      <c r="E3303" s="210"/>
      <c r="F3303" s="211" t="s">
        <v>67</v>
      </c>
      <c r="G3303" s="212"/>
      <c r="H3303" s="204"/>
      <c r="I3303" s="209" t="s">
        <v>68</v>
      </c>
      <c r="J3303" s="210"/>
      <c r="K3303" s="211" t="s">
        <v>69</v>
      </c>
      <c r="L3303" s="212"/>
      <c r="N3303" s="213" t="s">
        <v>70</v>
      </c>
      <c r="O3303" s="214"/>
      <c r="P3303" s="215" t="s">
        <v>71</v>
      </c>
      <c r="Q3303" s="216"/>
      <c r="S3303" s="209" t="s">
        <v>72</v>
      </c>
      <c r="T3303" s="210"/>
      <c r="U3303" s="211" t="s">
        <v>73</v>
      </c>
      <c r="V3303" s="212"/>
      <c r="W3303" s="22"/>
      <c r="X3303" s="213" t="s">
        <v>74</v>
      </c>
      <c r="Y3303" s="214"/>
      <c r="Z3303" s="215" t="s">
        <v>75</v>
      </c>
      <c r="AA3303" s="216"/>
      <c r="AB3303" s="22"/>
      <c r="AC3303" s="209" t="s">
        <v>76</v>
      </c>
      <c r="AD3303" s="210"/>
      <c r="AE3303" s="211" t="s">
        <v>77</v>
      </c>
      <c r="AF3303" s="212"/>
      <c r="AG3303" s="22"/>
      <c r="AH3303" s="213" t="s">
        <v>78</v>
      </c>
      <c r="AI3303" s="214"/>
      <c r="AJ3303" s="215" t="s">
        <v>79</v>
      </c>
      <c r="AK3303" s="216"/>
      <c r="AL3303" s="22"/>
      <c r="AM3303" s="44" t="s">
        <v>6</v>
      </c>
      <c r="AO3303" s="135" t="s">
        <v>42</v>
      </c>
      <c r="AP3303" s="33"/>
      <c r="AQ3303" s="32"/>
      <c r="AR3303" s="32"/>
      <c r="AS3303" s="32"/>
      <c r="AT3303" s="32"/>
    </row>
    <row r="3304" spans="2:46" ht="18.649999999999999" customHeight="1" thickTop="1" thickBot="1">
      <c r="D3304" s="1">
        <v>0</v>
      </c>
      <c r="E3304" s="8">
        <f t="shared" ref="E3304" si="15005">$E$9*$B3301</f>
        <v>5.3497423999999674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15006">D3304*I3301+F3304*I3304-E3304*J3301-G3304*J3304</f>
        <v>0</v>
      </c>
      <c r="O3304" s="9">
        <f t="shared" ref="O3304" si="15007">(D3304*J3301+E3304*I3301+F3304*J3304+G3304*I3304)</f>
        <v>5.3497423999999674</v>
      </c>
      <c r="P3304" s="2">
        <f t="shared" ref="P3304" si="15008">D3304*K3301+F3304*K3304-E3304*L3301-G3304*L3304</f>
        <v>2.9274860338590956</v>
      </c>
      <c r="Q3304" s="8">
        <f t="shared" ref="Q3304" si="15009">(D3304*L3301+E3304*K3301+F3304*L3304+G3304*K3304)</f>
        <v>0</v>
      </c>
      <c r="S3304" s="1">
        <v>0</v>
      </c>
      <c r="T3304" s="8">
        <f t="shared" ref="T3304" si="15010">$T$9*$B3301</f>
        <v>11.415697599999929</v>
      </c>
      <c r="U3304" s="2">
        <v>1</v>
      </c>
      <c r="V3304" s="8">
        <v>0</v>
      </c>
      <c r="X3304" s="1">
        <f t="shared" ref="X3304" si="15011">N3304*S3301+P3304*S3304-O3304*T3301-Q3304*T3304</f>
        <v>0</v>
      </c>
      <c r="Y3304" s="9">
        <f t="shared" ref="Y3304" si="15012">(N3304*T3301+O3304*S3301+P3304*T3304+Q3304*S3304)</f>
        <v>38.769037690758552</v>
      </c>
      <c r="Z3304" s="2">
        <f t="shared" ref="Z3304" si="15013">N3304*U3301+P3304*U3304-O3304*V3301-Q3304*V3304</f>
        <v>2.9274860338590956</v>
      </c>
      <c r="AA3304" s="8">
        <f t="shared" ref="AA3304" si="15014">(N3304*V3301+O3304*U3301+P3304*V3304+Q3304*U3304)</f>
        <v>0</v>
      </c>
      <c r="AB3304" s="22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15015">X3304*AC3301+Z3304*AC3304-Y3304*AD3301-AA3304*AD3304</f>
        <v>0</v>
      </c>
      <c r="AI3304" s="9">
        <f t="shared" ref="AI3304" si="15016">(X3304*AD3301+Y3304*AC3301+Z3304*AD3304+AA3304*AC3304)</f>
        <v>38.769037690758552</v>
      </c>
      <c r="AJ3304" s="2">
        <f t="shared" ref="AJ3304" si="15017">X3304*AE3301+Z3304*AE3304-Y3304*AF3301-AA3304*AF3304</f>
        <v>-293.76860976865777</v>
      </c>
      <c r="AK3304" s="8">
        <f t="shared" ref="AK3304" si="15018">(X3304*AF3301+Y3304*AE3301+Z3304*AF3304+AA3304*AE3304)</f>
        <v>0</v>
      </c>
      <c r="AM3304" s="45">
        <f t="shared" ref="AM3304" si="15019">(180/PI())*ATAN(-1*(($AH$9*AJ3301+AL3301+$AH$9*AJ3304+AL3304)/($AH$9*AI3301+AK3301+$AH$9*AI3304+AK3304)))</f>
        <v>75.214361826339001</v>
      </c>
      <c r="AO3304" s="206">
        <f t="shared" ref="AO3304" si="15020">20*LOG(((($AH$9*AH3301+AJ3301-$AH$9*AH3304-AJ3304)^2+($AH$9*AI3301+AK3301-$AH$9*AI3304-AK3304)^2)/(($AH$9*AH3301+AJ3301+$AH$9*AH3304+AJ3304)^2+($AH$9*AI3301+AK3301+$AH$9*AI3304+AK3304)^2))^0.5)</f>
        <v>-1.9446262053766613E-4</v>
      </c>
      <c r="AP3304" s="33"/>
      <c r="AQ3304" s="32"/>
      <c r="AR3304" s="32"/>
      <c r="AS3304" s="32"/>
      <c r="AT3304" s="32"/>
    </row>
    <row r="3305" spans="2:46" ht="18.649999999999999" customHeight="1">
      <c r="AO3305" s="33"/>
      <c r="AP3305" s="33"/>
    </row>
    <row r="3306" spans="2:46" ht="18.649999999999999" customHeight="1" thickBot="1">
      <c r="D3306" s="22" t="s">
        <v>80</v>
      </c>
      <c r="E3306" s="22"/>
      <c r="F3306" s="22"/>
      <c r="G3306" s="22"/>
      <c r="H3306" s="22"/>
      <c r="I3306" s="22" t="s">
        <v>81</v>
      </c>
      <c r="J3306" s="22"/>
      <c r="K3306" s="22"/>
      <c r="L3306" s="22"/>
      <c r="M3306" s="23"/>
      <c r="N3306" s="23"/>
      <c r="O3306" s="24" t="s">
        <v>82</v>
      </c>
      <c r="P3306" s="23"/>
      <c r="Q3306" s="23"/>
      <c r="R3306" s="23"/>
      <c r="S3306" s="22"/>
      <c r="T3306" s="22" t="s">
        <v>83</v>
      </c>
      <c r="U3306" s="23"/>
      <c r="V3306" s="23"/>
      <c r="W3306" s="23"/>
      <c r="X3306" s="23"/>
      <c r="Y3306" s="24" t="s">
        <v>84</v>
      </c>
      <c r="Z3306" s="23"/>
      <c r="AA3306" s="23"/>
      <c r="AB3306" s="23"/>
      <c r="AC3306" s="24" t="s">
        <v>85</v>
      </c>
      <c r="AD3306" s="22"/>
      <c r="AE3306" s="22"/>
      <c r="AF3306" s="22"/>
      <c r="AG3306" s="22"/>
      <c r="AH3306" s="23"/>
      <c r="AI3306" s="24" t="s">
        <v>86</v>
      </c>
      <c r="AJ3306" s="23"/>
      <c r="AK3306" s="23"/>
      <c r="AL3306" s="22"/>
    </row>
    <row r="3307" spans="2:46" ht="18.649999999999999" customHeight="1" thickBot="1">
      <c r="B3307" s="11"/>
      <c r="D3307" s="217" t="s">
        <v>55</v>
      </c>
      <c r="E3307" s="218"/>
      <c r="F3307" s="219" t="s">
        <v>56</v>
      </c>
      <c r="G3307" s="220"/>
      <c r="H3307" s="204"/>
      <c r="I3307" s="217" t="s">
        <v>87</v>
      </c>
      <c r="J3307" s="218"/>
      <c r="K3307" s="219" t="s">
        <v>88</v>
      </c>
      <c r="L3307" s="220"/>
      <c r="M3307" s="23"/>
      <c r="N3307" s="213" t="s">
        <v>57</v>
      </c>
      <c r="O3307" s="214"/>
      <c r="P3307" s="215" t="s">
        <v>58</v>
      </c>
      <c r="Q3307" s="216"/>
      <c r="R3307" s="23"/>
      <c r="S3307" s="217" t="s">
        <v>59</v>
      </c>
      <c r="T3307" s="218"/>
      <c r="U3307" s="219" t="s">
        <v>60</v>
      </c>
      <c r="V3307" s="220"/>
      <c r="W3307" s="22"/>
      <c r="X3307" s="213" t="s">
        <v>61</v>
      </c>
      <c r="Y3307" s="214"/>
      <c r="Z3307" s="215" t="s">
        <v>62</v>
      </c>
      <c r="AA3307" s="216"/>
      <c r="AB3307" s="22"/>
      <c r="AC3307" s="217" t="s">
        <v>63</v>
      </c>
      <c r="AD3307" s="218"/>
      <c r="AE3307" s="219" t="s">
        <v>89</v>
      </c>
      <c r="AF3307" s="220"/>
      <c r="AG3307" s="22"/>
      <c r="AH3307" s="213" t="s">
        <v>64</v>
      </c>
      <c r="AI3307" s="214"/>
      <c r="AJ3307" s="215" t="s">
        <v>65</v>
      </c>
      <c r="AK3307" s="216"/>
      <c r="AL3307" s="22"/>
      <c r="AM3307" s="25" t="s">
        <v>2</v>
      </c>
      <c r="AO3307" s="132" t="s">
        <v>41</v>
      </c>
      <c r="AQ3307" s="32"/>
      <c r="AR3307" s="32"/>
      <c r="AS3307" s="32"/>
      <c r="AT3307" s="32"/>
    </row>
    <row r="3308" spans="2:46" ht="18.649999999999999" customHeight="1" thickTop="1" thickBot="1">
      <c r="B3308" s="36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9">
        <f t="shared" ref="L3308" si="15021">IF(0=(1-$J$9*$K$9*$B3308^2),10^14,$B3308*$K$9/(1-$J$9*$K$9*$B3308^2))</f>
        <v>-0.35947335430407834</v>
      </c>
      <c r="N3308" s="1">
        <f t="shared" ref="N3308" si="15022">D3308*I3308+F3308*I3311-E3308*J3308-G3308*J3311</f>
        <v>1</v>
      </c>
      <c r="O3308" s="9">
        <f t="shared" ref="O3308" si="15023">(D3308*J3308+E3308*I3308+F3308*J3311+G3308*I3311)</f>
        <v>0</v>
      </c>
      <c r="P3308" s="2">
        <f t="shared" ref="P3308" si="15024">D3308*K3308+F3308*K3311-E3308*L3308-G3308*L3311</f>
        <v>0</v>
      </c>
      <c r="Q3308" s="8">
        <f t="shared" ref="Q3308" si="15025">(D3308*L3308+E3308*K3308+F3308*L3311+G3308*K3311)</f>
        <v>-0.35947335430407834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15026">N3308*S3308+P3308*S3311-O3308*T3308-Q3308*T3311</f>
        <v>5.1123332586455188</v>
      </c>
      <c r="Y3308" s="9">
        <f t="shared" ref="Y3308" si="15027">(N3308*T3308+O3308*S3308+P3308*T3311+Q3308*S3311)</f>
        <v>0</v>
      </c>
      <c r="Z3308" s="2">
        <f t="shared" ref="Z3308" si="15028">N3308*U3308+P3308*U3311-O3308*V3308-Q3308*V3311</f>
        <v>0</v>
      </c>
      <c r="AA3308" s="8">
        <f t="shared" ref="AA3308" si="15029">(N3308*V3308+O3308*U3308+P3308*V3311+Q3308*U3311)</f>
        <v>-0.35947335430407834</v>
      </c>
      <c r="AB3308" s="22"/>
      <c r="AC3308" s="1">
        <v>1</v>
      </c>
      <c r="AD3308" s="9">
        <v>0</v>
      </c>
      <c r="AE3308" s="2">
        <v>0</v>
      </c>
      <c r="AF3308" s="9">
        <f t="shared" ref="AF3308" si="15030">$B3308*$AE$9</f>
        <v>7.6691273999999519</v>
      </c>
      <c r="AH3308" s="1">
        <f t="shared" ref="AH3308" si="15031">X3308*AC3308+Z3308*AC3311-Y3308*AD3308-AA3308*AD3311</f>
        <v>5.1123332586455188</v>
      </c>
      <c r="AI3308" s="9">
        <f t="shared" ref="AI3308" si="15032">(X3308*AD3308+Y3308*AC3308+Z3308*AD3311+AA3308*AC3311)</f>
        <v>0</v>
      </c>
      <c r="AJ3308" s="2">
        <f t="shared" ref="AJ3308" si="15033">X3308*AE3308+Z3308*AE3311-Y3308*AF3308-AA3308*AF3311</f>
        <v>0</v>
      </c>
      <c r="AK3308" s="8">
        <f t="shared" ref="AK3308" si="15034">(X3308*AF3308+Y3308*AE3308+Z3308*AF3311+AA3308*AE3311)</f>
        <v>38.847661717505311</v>
      </c>
      <c r="AM3308" s="26">
        <f t="shared" ref="AM3308" si="15035">20*LOG((2*$AH$9)/(($AH$9*AH3308+AJ3308+$AH$9*AH3311+AJ3311)^2+($AH$9*AI3308+AK3308+$AH$9*AI3311+AK3311)^2)^0.5)</f>
        <v>-43.525247060416994</v>
      </c>
      <c r="AO3308" s="133">
        <f t="shared" ref="AO3308" si="15036">((AI3308^2+AJ3308^2+AK3308^2+AL3308^2)/(AI3311^2+AJ3311^2+AK3311^2+AL3311^2))^0.5</f>
        <v>0.13056015741173918</v>
      </c>
      <c r="AP3308" s="13"/>
      <c r="AQ3308" s="32"/>
      <c r="AR3308" s="32"/>
      <c r="AS3308" s="32"/>
      <c r="AT3308" s="32"/>
    </row>
    <row r="3309" spans="2:46" ht="18.649999999999999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O3309" s="134"/>
      <c r="AP3309" s="33"/>
      <c r="AQ3309" s="32"/>
      <c r="AR3309" s="32"/>
      <c r="AS3309" s="32"/>
      <c r="AT3309" s="32"/>
    </row>
    <row r="3310" spans="2:46" ht="18.649999999999999" customHeight="1" thickBot="1">
      <c r="D3310" s="209" t="s">
        <v>66</v>
      </c>
      <c r="E3310" s="210"/>
      <c r="F3310" s="211" t="s">
        <v>67</v>
      </c>
      <c r="G3310" s="212"/>
      <c r="H3310" s="204"/>
      <c r="I3310" s="209" t="s">
        <v>68</v>
      </c>
      <c r="J3310" s="210"/>
      <c r="K3310" s="211" t="s">
        <v>69</v>
      </c>
      <c r="L3310" s="212"/>
      <c r="N3310" s="213" t="s">
        <v>70</v>
      </c>
      <c r="O3310" s="214"/>
      <c r="P3310" s="215" t="s">
        <v>71</v>
      </c>
      <c r="Q3310" s="216"/>
      <c r="S3310" s="209" t="s">
        <v>72</v>
      </c>
      <c r="T3310" s="210"/>
      <c r="U3310" s="211" t="s">
        <v>73</v>
      </c>
      <c r="V3310" s="212"/>
      <c r="W3310" s="22"/>
      <c r="X3310" s="213" t="s">
        <v>74</v>
      </c>
      <c r="Y3310" s="214"/>
      <c r="Z3310" s="215" t="s">
        <v>75</v>
      </c>
      <c r="AA3310" s="216"/>
      <c r="AB3310" s="22"/>
      <c r="AC3310" s="209" t="s">
        <v>76</v>
      </c>
      <c r="AD3310" s="210"/>
      <c r="AE3310" s="211" t="s">
        <v>77</v>
      </c>
      <c r="AF3310" s="212"/>
      <c r="AG3310" s="22"/>
      <c r="AH3310" s="213" t="s">
        <v>78</v>
      </c>
      <c r="AI3310" s="214"/>
      <c r="AJ3310" s="215" t="s">
        <v>79</v>
      </c>
      <c r="AK3310" s="216"/>
      <c r="AL3310" s="22"/>
      <c r="AM3310" s="44" t="s">
        <v>6</v>
      </c>
      <c r="AO3310" s="135" t="s">
        <v>42</v>
      </c>
      <c r="AP3310" s="33"/>
      <c r="AQ3310" s="32"/>
      <c r="AR3310" s="32"/>
      <c r="AS3310" s="32"/>
      <c r="AT3310" s="32"/>
    </row>
    <row r="3311" spans="2:46" ht="18.649999999999999" customHeight="1" thickTop="1" thickBot="1">
      <c r="D3311" s="1">
        <v>0</v>
      </c>
      <c r="E3311" s="8">
        <f t="shared" ref="E3311" si="15037">$E$9*$B3308</f>
        <v>5.3610765999999668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15038">D3311*I3308+F3311*I3311-E3311*J3308-G3311*J3311</f>
        <v>0</v>
      </c>
      <c r="O3311" s="9">
        <f t="shared" ref="O3311" si="15039">(D3311*J3308+E3311*I3308+F3311*J3311+G3311*I3311)</f>
        <v>5.3610765999999668</v>
      </c>
      <c r="P3311" s="2">
        <f t="shared" ref="P3311" si="15040">D3311*K3308+F3311*K3311-E3311*L3308-G3311*L3311</f>
        <v>2.9271641880830916</v>
      </c>
      <c r="Q3311" s="8">
        <f t="shared" ref="Q3311" si="15041">(D3311*L3308+E3311*K3308+F3311*L3311+G3311*K3311)</f>
        <v>0</v>
      </c>
      <c r="S3311" s="1">
        <v>0</v>
      </c>
      <c r="T3311" s="8">
        <f t="shared" ref="T3311" si="15042">$T$9*$B3308</f>
        <v>11.439883399999928</v>
      </c>
      <c r="U3311" s="2">
        <v>1</v>
      </c>
      <c r="V3311" s="8">
        <v>0</v>
      </c>
      <c r="X3311" s="1">
        <f t="shared" ref="X3311" si="15043">N3311*S3308+P3311*S3311-O3311*T3308-Q3311*T3311</f>
        <v>0</v>
      </c>
      <c r="Y3311" s="9">
        <f t="shared" ref="Y3311" si="15044">(N3311*T3308+O3311*S3308+P3311*T3311+Q3311*S3311)</f>
        <v>38.847493604325997</v>
      </c>
      <c r="Z3311" s="2">
        <f t="shared" ref="Z3311" si="15045">N3311*U3308+P3311*U3311-O3311*V3308-Q3311*V3311</f>
        <v>2.9271641880830916</v>
      </c>
      <c r="AA3311" s="8">
        <f t="shared" ref="AA3311" si="15046">(N3311*V3308+O3311*U3308+P3311*V3311+Q3311*U3311)</f>
        <v>0</v>
      </c>
      <c r="AB3311" s="22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15047">X3311*AC3308+Z3311*AC3311-Y3311*AD3308-AA3311*AD3311</f>
        <v>0</v>
      </c>
      <c r="AI3311" s="9">
        <f t="shared" ref="AI3311" si="15048">(X3311*AD3308+Y3311*AC3308+Z3311*AD3311+AA3311*AC3311)</f>
        <v>38.847493604325997</v>
      </c>
      <c r="AJ3311" s="2">
        <f t="shared" ref="AJ3311" si="15049">X3311*AE3308+Z3311*AE3311-Y3311*AF3308-AA3311*AF3311</f>
        <v>-294.99921343417628</v>
      </c>
      <c r="AK3311" s="8">
        <f t="shared" ref="AK3311" si="15050">(X3311*AF3308+Y3311*AE3308+Z3311*AF3311+AA3311*AE3311)</f>
        <v>0</v>
      </c>
      <c r="AM3311" s="45">
        <f t="shared" ref="AM3311" si="15051">(180/PI())*ATAN(-1*(($AH$9*AJ3308+AL3308+$AH$9*AJ3311+AL3311)/($AH$9*AI3308+AK3308+$AH$9*AI3311+AK3311)))</f>
        <v>75.244851898146294</v>
      </c>
      <c r="AO3311" s="206">
        <f t="shared" ref="AO3311" si="15052">20*LOG(((($AH$9*AH3308+AJ3308-$AH$9*AH3311-AJ3311)^2+($AH$9*AI3308+AK3308-$AH$9*AI3311-AK3311)^2)/(($AH$9*AH3308+AJ3308+$AH$9*AH3311+AJ3311)^2+($AH$9*AI3308+AK3308+$AH$9*AI3311+AK3311)^2))^0.5)</f>
        <v>-1.9287202881257821E-4</v>
      </c>
      <c r="AP3311" s="33"/>
      <c r="AQ3311" s="32"/>
      <c r="AR3311" s="32"/>
      <c r="AS3311" s="32"/>
      <c r="AT3311" s="32"/>
    </row>
    <row r="3312" spans="2:46" ht="18.649999999999999" customHeight="1">
      <c r="AO3312" s="33"/>
      <c r="AP3312" s="33"/>
    </row>
    <row r="3313" spans="2:46" ht="18.649999999999999" customHeight="1" thickBot="1">
      <c r="D3313" s="22" t="s">
        <v>80</v>
      </c>
      <c r="E3313" s="22"/>
      <c r="F3313" s="22"/>
      <c r="G3313" s="22"/>
      <c r="H3313" s="22"/>
      <c r="I3313" s="22" t="s">
        <v>81</v>
      </c>
      <c r="J3313" s="22"/>
      <c r="K3313" s="22"/>
      <c r="L3313" s="22"/>
      <c r="M3313" s="23"/>
      <c r="N3313" s="23"/>
      <c r="O3313" s="24" t="s">
        <v>82</v>
      </c>
      <c r="P3313" s="23"/>
      <c r="Q3313" s="23"/>
      <c r="R3313" s="23"/>
      <c r="S3313" s="22"/>
      <c r="T3313" s="22" t="s">
        <v>83</v>
      </c>
      <c r="U3313" s="23"/>
      <c r="V3313" s="23"/>
      <c r="W3313" s="23"/>
      <c r="X3313" s="23"/>
      <c r="Y3313" s="24" t="s">
        <v>84</v>
      </c>
      <c r="Z3313" s="23"/>
      <c r="AA3313" s="23"/>
      <c r="AB3313" s="23"/>
      <c r="AC3313" s="24" t="s">
        <v>85</v>
      </c>
      <c r="AD3313" s="22"/>
      <c r="AE3313" s="22"/>
      <c r="AF3313" s="22"/>
      <c r="AG3313" s="22"/>
      <c r="AH3313" s="23"/>
      <c r="AI3313" s="24" t="s">
        <v>86</v>
      </c>
      <c r="AJ3313" s="23"/>
      <c r="AK3313" s="23"/>
      <c r="AL3313" s="22"/>
    </row>
    <row r="3314" spans="2:46" ht="18.649999999999999" customHeight="1" thickBot="1">
      <c r="B3314" s="11"/>
      <c r="D3314" s="217" t="s">
        <v>55</v>
      </c>
      <c r="E3314" s="218"/>
      <c r="F3314" s="219" t="s">
        <v>56</v>
      </c>
      <c r="G3314" s="220"/>
      <c r="H3314" s="204"/>
      <c r="I3314" s="217" t="s">
        <v>87</v>
      </c>
      <c r="J3314" s="218"/>
      <c r="K3314" s="219" t="s">
        <v>88</v>
      </c>
      <c r="L3314" s="220"/>
      <c r="M3314" s="23"/>
      <c r="N3314" s="213" t="s">
        <v>57</v>
      </c>
      <c r="O3314" s="214"/>
      <c r="P3314" s="215" t="s">
        <v>58</v>
      </c>
      <c r="Q3314" s="216"/>
      <c r="R3314" s="23"/>
      <c r="S3314" s="217" t="s">
        <v>59</v>
      </c>
      <c r="T3314" s="218"/>
      <c r="U3314" s="219" t="s">
        <v>60</v>
      </c>
      <c r="V3314" s="220"/>
      <c r="W3314" s="22"/>
      <c r="X3314" s="213" t="s">
        <v>61</v>
      </c>
      <c r="Y3314" s="214"/>
      <c r="Z3314" s="215" t="s">
        <v>62</v>
      </c>
      <c r="AA3314" s="216"/>
      <c r="AB3314" s="22"/>
      <c r="AC3314" s="217" t="s">
        <v>63</v>
      </c>
      <c r="AD3314" s="218"/>
      <c r="AE3314" s="219" t="s">
        <v>89</v>
      </c>
      <c r="AF3314" s="220"/>
      <c r="AG3314" s="22"/>
      <c r="AH3314" s="213" t="s">
        <v>64</v>
      </c>
      <c r="AI3314" s="214"/>
      <c r="AJ3314" s="215" t="s">
        <v>65</v>
      </c>
      <c r="AK3314" s="216"/>
      <c r="AL3314" s="22"/>
      <c r="AM3314" s="25" t="s">
        <v>2</v>
      </c>
      <c r="AO3314" s="132" t="s">
        <v>41</v>
      </c>
      <c r="AQ3314" s="32"/>
      <c r="AR3314" s="32"/>
      <c r="AS3314" s="32"/>
      <c r="AT3314" s="32"/>
    </row>
    <row r="3315" spans="2:46" ht="18.649999999999999" customHeight="1" thickTop="1" thickBot="1">
      <c r="B3315" s="36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9">
        <f t="shared" ref="L3315" si="15053">IF(0=(1-$J$9*$K$9*$B3315^2),10^14,$B3315*$K$9/(1-$J$9*$K$9*$B3315^2))</f>
        <v>-0.3586554631308207</v>
      </c>
      <c r="N3315" s="1">
        <f t="shared" ref="N3315" si="15054">D3315*I3315+F3315*I3318-E3315*J3315-G3315*J3318</f>
        <v>1</v>
      </c>
      <c r="O3315" s="9">
        <f t="shared" ref="O3315" si="15055">(D3315*J3315+E3315*I3315+F3315*J3318+G3315*I3318)</f>
        <v>0</v>
      </c>
      <c r="P3315" s="2">
        <f t="shared" ref="P3315" si="15056">D3315*K3315+F3315*K3318-E3315*L3315-G3315*L3318</f>
        <v>0</v>
      </c>
      <c r="Q3315" s="8">
        <f t="shared" ref="Q3315" si="15057">(D3315*L3315+E3315*K3315+F3315*L3318+G3315*K3318)</f>
        <v>-0.3586554631308207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15058">N3315*S3315+P3315*S3318-O3315*T3315-Q3315*T3318</f>
        <v>5.111651048289751</v>
      </c>
      <c r="Y3315" s="9">
        <f t="shared" ref="Y3315" si="15059">(N3315*T3315+O3315*S3315+P3315*T3318+Q3315*S3318)</f>
        <v>0</v>
      </c>
      <c r="Z3315" s="2">
        <f t="shared" ref="Z3315" si="15060">N3315*U3315+P3315*U3318-O3315*V3315-Q3315*V3318</f>
        <v>0</v>
      </c>
      <c r="AA3315" s="8">
        <f t="shared" ref="AA3315" si="15061">(N3315*V3315+O3315*U3315+P3315*V3318+Q3315*U3318)</f>
        <v>-0.3586554631308207</v>
      </c>
      <c r="AB3315" s="22"/>
      <c r="AC3315" s="1">
        <v>1</v>
      </c>
      <c r="AD3315" s="9">
        <v>0</v>
      </c>
      <c r="AE3315" s="2">
        <v>0</v>
      </c>
      <c r="AF3315" s="9">
        <f t="shared" ref="AF3315" si="15062">$B3315*$AE$9</f>
        <v>7.6853411999999519</v>
      </c>
      <c r="AH3315" s="1">
        <f t="shared" ref="AH3315" si="15063">X3315*AC3315+Z3315*AC3318-Y3315*AD3315-AA3315*AD3318</f>
        <v>5.111651048289751</v>
      </c>
      <c r="AI3315" s="9">
        <f t="shared" ref="AI3315" si="15064">(X3315*AD3315+Y3315*AC3315+Z3315*AD3318+AA3315*AC3318)</f>
        <v>0</v>
      </c>
      <c r="AJ3315" s="2">
        <f t="shared" ref="AJ3315" si="15065">X3315*AE3315+Z3315*AE3318-Y3315*AF3315-AA3315*AF3318</f>
        <v>0</v>
      </c>
      <c r="AK3315" s="8">
        <f t="shared" ref="AK3315" si="15066">(X3315*AF3315+Y3315*AE3315+Z3315*AF3318+AA3315*AE3318)</f>
        <v>38.926126938313345</v>
      </c>
      <c r="AM3315" s="26">
        <f t="shared" ref="AM3315" si="15067">20*LOG((2*$AH$9)/(($AH$9*AH3315+AJ3315+$AH$9*AH3318+AJ3318)^2+($AH$9*AI3315+AK3315+$AH$9*AI3318+AK3318)^2)^0.5)</f>
        <v>-43.56084464065254</v>
      </c>
      <c r="AO3315" s="133">
        <f t="shared" ref="AO3315" si="15068">((AI3315^2+AJ3315^2+AK3315^2+AL3315^2)/(AI3318^2+AJ3318^2+AK3318^2+AL3318^2))^0.5</f>
        <v>0.130284019056297</v>
      </c>
      <c r="AP3315" s="13"/>
      <c r="AQ3315" s="32"/>
      <c r="AR3315" s="32"/>
      <c r="AS3315" s="32"/>
      <c r="AT3315" s="32"/>
    </row>
    <row r="3316" spans="2:46" ht="18.649999999999999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O3316" s="134"/>
      <c r="AP3316" s="33"/>
      <c r="AQ3316" s="32"/>
      <c r="AR3316" s="32"/>
      <c r="AS3316" s="32"/>
      <c r="AT3316" s="32"/>
    </row>
    <row r="3317" spans="2:46" ht="18.649999999999999" customHeight="1" thickBot="1">
      <c r="D3317" s="209" t="s">
        <v>66</v>
      </c>
      <c r="E3317" s="210"/>
      <c r="F3317" s="211" t="s">
        <v>67</v>
      </c>
      <c r="G3317" s="212"/>
      <c r="H3317" s="204"/>
      <c r="I3317" s="209" t="s">
        <v>68</v>
      </c>
      <c r="J3317" s="210"/>
      <c r="K3317" s="211" t="s">
        <v>69</v>
      </c>
      <c r="L3317" s="212"/>
      <c r="N3317" s="213" t="s">
        <v>70</v>
      </c>
      <c r="O3317" s="214"/>
      <c r="P3317" s="215" t="s">
        <v>71</v>
      </c>
      <c r="Q3317" s="216"/>
      <c r="S3317" s="209" t="s">
        <v>72</v>
      </c>
      <c r="T3317" s="210"/>
      <c r="U3317" s="211" t="s">
        <v>73</v>
      </c>
      <c r="V3317" s="212"/>
      <c r="W3317" s="22"/>
      <c r="X3317" s="213" t="s">
        <v>74</v>
      </c>
      <c r="Y3317" s="214"/>
      <c r="Z3317" s="215" t="s">
        <v>75</v>
      </c>
      <c r="AA3317" s="216"/>
      <c r="AB3317" s="22"/>
      <c r="AC3317" s="209" t="s">
        <v>76</v>
      </c>
      <c r="AD3317" s="210"/>
      <c r="AE3317" s="211" t="s">
        <v>77</v>
      </c>
      <c r="AF3317" s="212"/>
      <c r="AG3317" s="22"/>
      <c r="AH3317" s="213" t="s">
        <v>78</v>
      </c>
      <c r="AI3317" s="214"/>
      <c r="AJ3317" s="215" t="s">
        <v>79</v>
      </c>
      <c r="AK3317" s="216"/>
      <c r="AL3317" s="22"/>
      <c r="AM3317" s="44" t="s">
        <v>6</v>
      </c>
      <c r="AO3317" s="135" t="s">
        <v>42</v>
      </c>
      <c r="AP3317" s="33"/>
      <c r="AQ3317" s="32"/>
      <c r="AR3317" s="32"/>
      <c r="AS3317" s="32"/>
      <c r="AT3317" s="32"/>
    </row>
    <row r="3318" spans="2:46" ht="18.649999999999999" customHeight="1" thickTop="1" thickBot="1">
      <c r="D3318" s="1">
        <v>0</v>
      </c>
      <c r="E3318" s="8">
        <f t="shared" ref="E3318" si="15069">$E$9*$B3315</f>
        <v>5.3724107999999662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15070">D3318*I3315+F3318*I3318-E3318*J3315-G3318*J3318</f>
        <v>0</v>
      </c>
      <c r="O3318" s="9">
        <f t="shared" ref="O3318" si="15071">(D3318*J3315+E3318*I3315+F3318*J3318+G3318*I3318)</f>
        <v>5.3724107999999662</v>
      </c>
      <c r="P3318" s="2">
        <f t="shared" ref="P3318" si="15072">D3318*K3315+F3318*K3318-E3318*L3315-G3318*L3318</f>
        <v>2.926844483603011</v>
      </c>
      <c r="Q3318" s="8">
        <f t="shared" ref="Q3318" si="15073">(D3318*L3315+E3318*K3315+F3318*L3318+G3318*K3318)</f>
        <v>0</v>
      </c>
      <c r="S3318" s="1">
        <v>0</v>
      </c>
      <c r="T3318" s="8">
        <f t="shared" ref="T3318" si="15074">$T$9*$B3315</f>
        <v>11.464069199999928</v>
      </c>
      <c r="U3318" s="2">
        <v>1</v>
      </c>
      <c r="V3318" s="8">
        <v>0</v>
      </c>
      <c r="X3318" s="1">
        <f t="shared" ref="X3318" si="15075">N3318*S3315+P3318*S3318-O3318*T3315-Q3318*T3318</f>
        <v>0</v>
      </c>
      <c r="Y3318" s="9">
        <f t="shared" ref="Y3318" si="15076">(N3318*T3315+O3318*S3315+P3318*T3318+Q3318*S3318)</f>
        <v>38.92595849766294</v>
      </c>
      <c r="Z3318" s="2">
        <f t="shared" ref="Z3318" si="15077">N3318*U3315+P3318*U3318-O3318*V3315-Q3318*V3318</f>
        <v>2.926844483603011</v>
      </c>
      <c r="AA3318" s="8">
        <f t="shared" ref="AA3318" si="15078">(N3318*V3315+O3318*U3315+P3318*V3318+Q3318*U3318)</f>
        <v>0</v>
      </c>
      <c r="AB3318" s="22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15079">X3318*AC3315+Z3318*AC3318-Y3318*AD3315-AA3318*AD3318</f>
        <v>0</v>
      </c>
      <c r="AI3318" s="9">
        <f t="shared" ref="AI3318" si="15080">(X3318*AD3315+Y3318*AC3315+Z3318*AD3318+AA3318*AC3318)</f>
        <v>38.92595849766294</v>
      </c>
      <c r="AJ3318" s="2">
        <f t="shared" ref="AJ3318" si="15081">X3318*AE3315+Z3318*AE3318-Y3318*AF3315-AA3318*AF3318</f>
        <v>-296.23242810797421</v>
      </c>
      <c r="AK3318" s="8">
        <f t="shared" ref="AK3318" si="15082">(X3318*AF3315+Y3318*AE3315+Z3318*AF3318+AA3318*AE3318)</f>
        <v>0</v>
      </c>
      <c r="AM3318" s="45">
        <f t="shared" ref="AM3318" si="15083">(180/PI())*ATAN(-1*(($AH$9*AJ3315+AL3315+$AH$9*AJ3318+AL3318)/($AH$9*AI3315+AK3315+$AH$9*AI3318+AK3318)))</f>
        <v>75.275217985098251</v>
      </c>
      <c r="AO3318" s="206">
        <f t="shared" ref="AO3318" si="15084">20*LOG(((($AH$9*AH3315+AJ3315-$AH$9*AH3318-AJ3318)^2+($AH$9*AI3315+AK3315-$AH$9*AI3318-AK3318)^2)/(($AH$9*AH3315+AJ3315+$AH$9*AH3318+AJ3318)^2+($AH$9*AI3315+AK3315+$AH$9*AI3318+AK3318)^2))^0.5)</f>
        <v>-1.9129755182594539E-4</v>
      </c>
      <c r="AP3318" s="33"/>
      <c r="AQ3318" s="32"/>
      <c r="AR3318" s="32"/>
      <c r="AS3318" s="32"/>
      <c r="AT3318" s="32"/>
    </row>
    <row r="3319" spans="2:46" ht="18.649999999999999" customHeight="1">
      <c r="AO3319" s="33"/>
      <c r="AP3319" s="33"/>
    </row>
    <row r="3320" spans="2:46" ht="18.649999999999999" customHeight="1" thickBot="1">
      <c r="D3320" s="22" t="s">
        <v>80</v>
      </c>
      <c r="E3320" s="22"/>
      <c r="F3320" s="22"/>
      <c r="G3320" s="22"/>
      <c r="H3320" s="22"/>
      <c r="I3320" s="22" t="s">
        <v>81</v>
      </c>
      <c r="J3320" s="22"/>
      <c r="K3320" s="22"/>
      <c r="L3320" s="22"/>
      <c r="M3320" s="23"/>
      <c r="N3320" s="23"/>
      <c r="O3320" s="24" t="s">
        <v>82</v>
      </c>
      <c r="P3320" s="23"/>
      <c r="Q3320" s="23"/>
      <c r="R3320" s="23"/>
      <c r="S3320" s="22"/>
      <c r="T3320" s="22" t="s">
        <v>83</v>
      </c>
      <c r="U3320" s="23"/>
      <c r="V3320" s="23"/>
      <c r="W3320" s="23"/>
      <c r="X3320" s="23"/>
      <c r="Y3320" s="24" t="s">
        <v>84</v>
      </c>
      <c r="Z3320" s="23"/>
      <c r="AA3320" s="23"/>
      <c r="AB3320" s="23"/>
      <c r="AC3320" s="24" t="s">
        <v>85</v>
      </c>
      <c r="AD3320" s="22"/>
      <c r="AE3320" s="22"/>
      <c r="AF3320" s="22"/>
      <c r="AG3320" s="22"/>
      <c r="AH3320" s="23"/>
      <c r="AI3320" s="24" t="s">
        <v>86</v>
      </c>
      <c r="AJ3320" s="23"/>
      <c r="AK3320" s="23"/>
      <c r="AL3320" s="22"/>
    </row>
    <row r="3321" spans="2:46" ht="18.649999999999999" customHeight="1" thickBot="1">
      <c r="B3321" s="11"/>
      <c r="D3321" s="217" t="s">
        <v>55</v>
      </c>
      <c r="E3321" s="218"/>
      <c r="F3321" s="219" t="s">
        <v>56</v>
      </c>
      <c r="G3321" s="220"/>
      <c r="H3321" s="204"/>
      <c r="I3321" s="217" t="s">
        <v>87</v>
      </c>
      <c r="J3321" s="218"/>
      <c r="K3321" s="219" t="s">
        <v>88</v>
      </c>
      <c r="L3321" s="220"/>
      <c r="M3321" s="23"/>
      <c r="N3321" s="213" t="s">
        <v>57</v>
      </c>
      <c r="O3321" s="214"/>
      <c r="P3321" s="215" t="s">
        <v>58</v>
      </c>
      <c r="Q3321" s="216"/>
      <c r="R3321" s="23"/>
      <c r="S3321" s="217" t="s">
        <v>59</v>
      </c>
      <c r="T3321" s="218"/>
      <c r="U3321" s="219" t="s">
        <v>60</v>
      </c>
      <c r="V3321" s="220"/>
      <c r="W3321" s="22"/>
      <c r="X3321" s="213" t="s">
        <v>61</v>
      </c>
      <c r="Y3321" s="214"/>
      <c r="Z3321" s="215" t="s">
        <v>62</v>
      </c>
      <c r="AA3321" s="216"/>
      <c r="AB3321" s="22"/>
      <c r="AC3321" s="217" t="s">
        <v>63</v>
      </c>
      <c r="AD3321" s="218"/>
      <c r="AE3321" s="219" t="s">
        <v>89</v>
      </c>
      <c r="AF3321" s="220"/>
      <c r="AG3321" s="22"/>
      <c r="AH3321" s="213" t="s">
        <v>64</v>
      </c>
      <c r="AI3321" s="214"/>
      <c r="AJ3321" s="215" t="s">
        <v>65</v>
      </c>
      <c r="AK3321" s="216"/>
      <c r="AL3321" s="22"/>
      <c r="AM3321" s="25" t="s">
        <v>2</v>
      </c>
      <c r="AO3321" s="132" t="s">
        <v>41</v>
      </c>
      <c r="AQ3321" s="32"/>
      <c r="AR3321" s="32"/>
      <c r="AS3321" s="32"/>
      <c r="AT3321" s="32"/>
    </row>
    <row r="3322" spans="2:46" ht="18.649999999999999" customHeight="1" thickTop="1" thickBot="1">
      <c r="B3322" s="36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9">
        <f t="shared" ref="L3322" si="15085">IF(0=(1-$J$9*$K$9*$B3322^2),10^14,$B3322*$K$9/(1-$J$9*$K$9*$B3322^2))</f>
        <v>-0.35784140988063357</v>
      </c>
      <c r="N3322" s="1">
        <f t="shared" ref="N3322" si="15086">D3322*I3322+F3322*I3325-E3322*J3322-G3322*J3325</f>
        <v>1</v>
      </c>
      <c r="O3322" s="9">
        <f t="shared" ref="O3322" si="15087">(D3322*J3322+E3322*I3322+F3322*J3325+G3322*I3325)</f>
        <v>0</v>
      </c>
      <c r="P3322" s="2">
        <f t="shared" ref="P3322" si="15088">D3322*K3322+F3322*K3325-E3322*L3322-G3322*L3325</f>
        <v>0</v>
      </c>
      <c r="Q3322" s="8">
        <f t="shared" ref="Q3322" si="15089">(D3322*L3322+E3322*K3322+F3322*L3325+G3322*K3325)</f>
        <v>-0.35784140988063357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15090">N3322*S3322+P3322*S3325-O3322*T3322-Q3322*T3325</f>
        <v>5.1109733662682117</v>
      </c>
      <c r="Y3322" s="9">
        <f t="shared" ref="Y3322" si="15091">(N3322*T3322+O3322*S3322+P3322*T3325+Q3322*S3325)</f>
        <v>0</v>
      </c>
      <c r="Z3322" s="2">
        <f t="shared" ref="Z3322" si="15092">N3322*U3322+P3322*U3325-O3322*V3322-Q3322*V3325</f>
        <v>0</v>
      </c>
      <c r="AA3322" s="8">
        <f t="shared" ref="AA3322" si="15093">(N3322*V3322+O3322*U3322+P3322*V3325+Q3322*U3325)</f>
        <v>-0.35784140988063357</v>
      </c>
      <c r="AB3322" s="22"/>
      <c r="AC3322" s="1">
        <v>1</v>
      </c>
      <c r="AD3322" s="9">
        <v>0</v>
      </c>
      <c r="AE3322" s="2">
        <v>0</v>
      </c>
      <c r="AF3322" s="9">
        <f t="shared" ref="AF3322" si="15094">$B3322*$AE$9</f>
        <v>7.7015549999999511</v>
      </c>
      <c r="AH3322" s="1">
        <f t="shared" ref="AH3322" si="15095">X3322*AC3322+Z3322*AC3325-Y3322*AD3322-AA3322*AD3325</f>
        <v>5.1109733662682117</v>
      </c>
      <c r="AI3322" s="9">
        <f t="shared" ref="AI3322" si="15096">(X3322*AD3322+Y3322*AC3322+Z3322*AD3325+AA3322*AC3325)</f>
        <v>0</v>
      </c>
      <c r="AJ3322" s="2">
        <f t="shared" ref="AJ3322" si="15097">X3322*AE3322+Z3322*AE3325-Y3322*AF3322-AA3322*AF3325</f>
        <v>0</v>
      </c>
      <c r="AK3322" s="8">
        <f t="shared" ref="AK3322" si="15098">(X3322*AF3322+Y3322*AE3322+Z3322*AF3325+AA3322*AE3325)</f>
        <v>39.004601073968892</v>
      </c>
      <c r="AM3322" s="26">
        <f t="shared" ref="AM3322" si="15099">20*LOG((2*$AH$9)/(($AH$9*AH3322+AJ3322+$AH$9*AH3325+AJ3325)^2+($AH$9*AI3322+AK3322+$AH$9*AI3325+AK3325)^2)^0.5)</f>
        <v>-43.596372009942925</v>
      </c>
      <c r="AO3322" s="133">
        <f t="shared" ref="AO3322" si="15100">((AI3322^2+AJ3322^2+AK3322^2+AL3322^2)/(AI3325^2+AJ3325^2+AK3325^2+AL3325^2))^0.5</f>
        <v>0.13000904771451138</v>
      </c>
      <c r="AP3322" s="13"/>
      <c r="AQ3322" s="32"/>
      <c r="AR3322" s="32"/>
      <c r="AS3322" s="32"/>
      <c r="AT3322" s="32"/>
    </row>
    <row r="3323" spans="2:46" ht="18.649999999999999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O3323" s="134"/>
      <c r="AP3323" s="33"/>
      <c r="AQ3323" s="32"/>
      <c r="AR3323" s="32"/>
      <c r="AS3323" s="32"/>
      <c r="AT3323" s="32"/>
    </row>
    <row r="3324" spans="2:46" ht="18.649999999999999" customHeight="1" thickBot="1">
      <c r="D3324" s="209" t="s">
        <v>66</v>
      </c>
      <c r="E3324" s="210"/>
      <c r="F3324" s="211" t="s">
        <v>67</v>
      </c>
      <c r="G3324" s="212"/>
      <c r="H3324" s="204"/>
      <c r="I3324" s="209" t="s">
        <v>68</v>
      </c>
      <c r="J3324" s="210"/>
      <c r="K3324" s="211" t="s">
        <v>69</v>
      </c>
      <c r="L3324" s="212"/>
      <c r="N3324" s="213" t="s">
        <v>70</v>
      </c>
      <c r="O3324" s="214"/>
      <c r="P3324" s="215" t="s">
        <v>71</v>
      </c>
      <c r="Q3324" s="216"/>
      <c r="S3324" s="209" t="s">
        <v>72</v>
      </c>
      <c r="T3324" s="210"/>
      <c r="U3324" s="211" t="s">
        <v>73</v>
      </c>
      <c r="V3324" s="212"/>
      <c r="W3324" s="22"/>
      <c r="X3324" s="213" t="s">
        <v>74</v>
      </c>
      <c r="Y3324" s="214"/>
      <c r="Z3324" s="215" t="s">
        <v>75</v>
      </c>
      <c r="AA3324" s="216"/>
      <c r="AB3324" s="22"/>
      <c r="AC3324" s="209" t="s">
        <v>76</v>
      </c>
      <c r="AD3324" s="210"/>
      <c r="AE3324" s="211" t="s">
        <v>77</v>
      </c>
      <c r="AF3324" s="212"/>
      <c r="AG3324" s="22"/>
      <c r="AH3324" s="213" t="s">
        <v>78</v>
      </c>
      <c r="AI3324" s="214"/>
      <c r="AJ3324" s="215" t="s">
        <v>79</v>
      </c>
      <c r="AK3324" s="216"/>
      <c r="AL3324" s="22"/>
      <c r="AM3324" s="44" t="s">
        <v>6</v>
      </c>
      <c r="AO3324" s="135" t="s">
        <v>42</v>
      </c>
      <c r="AP3324" s="33"/>
      <c r="AQ3324" s="32"/>
      <c r="AR3324" s="32"/>
      <c r="AS3324" s="32"/>
      <c r="AT3324" s="32"/>
    </row>
    <row r="3325" spans="2:46" ht="18.649999999999999" customHeight="1" thickTop="1" thickBot="1">
      <c r="D3325" s="1">
        <v>0</v>
      </c>
      <c r="E3325" s="8">
        <f t="shared" ref="E3325" si="15101">$E$9*$B3322</f>
        <v>5.3837449999999665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15102">D3325*I3322+F3325*I3325-E3325*J3322-G3325*J3325</f>
        <v>0</v>
      </c>
      <c r="O3325" s="9">
        <f t="shared" ref="O3325" si="15103">(D3325*J3322+E3325*I3322+F3325*J3325+G3325*I3325)</f>
        <v>5.3837449999999665</v>
      </c>
      <c r="P3325" s="2">
        <f t="shared" ref="P3325" si="15104">D3325*K3322+F3325*K3325-E3325*L3322-G3325*L3325</f>
        <v>2.9265269012377995</v>
      </c>
      <c r="Q3325" s="8">
        <f t="shared" ref="Q3325" si="15105">(D3325*L3322+E3325*K3322+F3325*L3325+G3325*K3325)</f>
        <v>0</v>
      </c>
      <c r="S3325" s="1">
        <v>0</v>
      </c>
      <c r="T3325" s="8">
        <f t="shared" ref="T3325" si="15106">$T$9*$B3322</f>
        <v>11.488254999999926</v>
      </c>
      <c r="U3325" s="2">
        <v>1</v>
      </c>
      <c r="V3325" s="8">
        <v>0</v>
      </c>
      <c r="X3325" s="1">
        <f t="shared" ref="X3325" si="15107">N3325*S3322+P3325*S3325-O3325*T3322-Q3325*T3325</f>
        <v>0</v>
      </c>
      <c r="Y3325" s="9">
        <f t="shared" ref="Y3325" si="15108">(N3325*T3322+O3325*S3322+P3325*T3325+Q3325*S3325)</f>
        <v>39.00443230577941</v>
      </c>
      <c r="Z3325" s="2">
        <f t="shared" ref="Z3325" si="15109">N3325*U3322+P3325*U3325-O3325*V3322-Q3325*V3325</f>
        <v>2.9265269012377995</v>
      </c>
      <c r="AA3325" s="8">
        <f t="shared" ref="AA3325" si="15110">(N3325*V3322+O3325*U3322+P3325*V3325+Q3325*U3325)</f>
        <v>0</v>
      </c>
      <c r="AB3325" s="22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15111">X3325*AC3322+Z3325*AC3325-Y3325*AD3322-AA3325*AD3325</f>
        <v>0</v>
      </c>
      <c r="AI3325" s="9">
        <f t="shared" ref="AI3325" si="15112">(X3325*AD3322+Y3325*AC3322+Z3325*AD3325+AA3325*AC3325)</f>
        <v>39.00443230577941</v>
      </c>
      <c r="AJ3325" s="2">
        <f t="shared" ref="AJ3325" si="15113">X3325*AE3322+Z3325*AE3325-Y3325*AF3322-AA3325*AF3325</f>
        <v>-297.46825374549724</v>
      </c>
      <c r="AK3325" s="8">
        <f t="shared" ref="AK3325" si="15114">(X3325*AF3322+Y3325*AE3322+Z3325*AF3325+AA3325*AE3325)</f>
        <v>0</v>
      </c>
      <c r="AM3325" s="45">
        <f t="shared" ref="AM3325" si="15115">(180/PI())*ATAN(-1*(($AH$9*AJ3322+AL3322+$AH$9*AJ3325+AL3325)/($AH$9*AI3322+AK3322+$AH$9*AI3325+AK3325)))</f>
        <v>75.305460832985503</v>
      </c>
      <c r="AO3325" s="206">
        <f t="shared" ref="AO3325" si="15116">20*LOG(((($AH$9*AH3322+AJ3322-$AH$9*AH3325-AJ3325)^2+($AH$9*AI3322+AK3322-$AH$9*AI3325-AK3325)^2)/(($AH$9*AH3322+AJ3322+$AH$9*AH3325+AJ3325)^2+($AH$9*AI3322+AK3322+$AH$9*AI3325+AK3325)^2))^0.5)</f>
        <v>-1.8973899557486756E-4</v>
      </c>
      <c r="AP3325" s="33"/>
      <c r="AQ3325" s="32"/>
      <c r="AR3325" s="32"/>
      <c r="AS3325" s="32"/>
      <c r="AT3325" s="32"/>
    </row>
    <row r="3326" spans="2:46" ht="18.649999999999999" customHeight="1">
      <c r="AO3326" s="33"/>
      <c r="AP3326" s="33"/>
    </row>
    <row r="3327" spans="2:46" ht="18.649999999999999" customHeight="1" thickBot="1">
      <c r="D3327" s="22" t="s">
        <v>80</v>
      </c>
      <c r="E3327" s="22"/>
      <c r="F3327" s="22"/>
      <c r="G3327" s="22"/>
      <c r="H3327" s="22"/>
      <c r="I3327" s="22" t="s">
        <v>81</v>
      </c>
      <c r="J3327" s="22"/>
      <c r="K3327" s="22"/>
      <c r="L3327" s="22"/>
      <c r="M3327" s="23"/>
      <c r="N3327" s="23"/>
      <c r="O3327" s="24" t="s">
        <v>82</v>
      </c>
      <c r="P3327" s="23"/>
      <c r="Q3327" s="23"/>
      <c r="R3327" s="23"/>
      <c r="S3327" s="22"/>
      <c r="T3327" s="22" t="s">
        <v>83</v>
      </c>
      <c r="U3327" s="23"/>
      <c r="V3327" s="23"/>
      <c r="W3327" s="23"/>
      <c r="X3327" s="23"/>
      <c r="Y3327" s="24" t="s">
        <v>84</v>
      </c>
      <c r="Z3327" s="23"/>
      <c r="AA3327" s="23"/>
      <c r="AB3327" s="23"/>
      <c r="AC3327" s="24" t="s">
        <v>85</v>
      </c>
      <c r="AD3327" s="22"/>
      <c r="AE3327" s="22"/>
      <c r="AF3327" s="22"/>
      <c r="AG3327" s="22"/>
      <c r="AH3327" s="23"/>
      <c r="AI3327" s="24" t="s">
        <v>86</v>
      </c>
      <c r="AJ3327" s="23"/>
      <c r="AK3327" s="23"/>
      <c r="AL3327" s="22"/>
    </row>
    <row r="3328" spans="2:46" ht="18.649999999999999" customHeight="1" thickBot="1">
      <c r="B3328" s="11"/>
      <c r="D3328" s="217" t="s">
        <v>55</v>
      </c>
      <c r="E3328" s="218"/>
      <c r="F3328" s="219" t="s">
        <v>56</v>
      </c>
      <c r="G3328" s="220"/>
      <c r="H3328" s="204"/>
      <c r="I3328" s="217" t="s">
        <v>87</v>
      </c>
      <c r="J3328" s="218"/>
      <c r="K3328" s="219" t="s">
        <v>88</v>
      </c>
      <c r="L3328" s="220"/>
      <c r="M3328" s="23"/>
      <c r="N3328" s="213" t="s">
        <v>57</v>
      </c>
      <c r="O3328" s="214"/>
      <c r="P3328" s="215" t="s">
        <v>58</v>
      </c>
      <c r="Q3328" s="216"/>
      <c r="R3328" s="23"/>
      <c r="S3328" s="217" t="s">
        <v>59</v>
      </c>
      <c r="T3328" s="218"/>
      <c r="U3328" s="219" t="s">
        <v>60</v>
      </c>
      <c r="V3328" s="220"/>
      <c r="W3328" s="22"/>
      <c r="X3328" s="213" t="s">
        <v>61</v>
      </c>
      <c r="Y3328" s="214"/>
      <c r="Z3328" s="215" t="s">
        <v>62</v>
      </c>
      <c r="AA3328" s="216"/>
      <c r="AB3328" s="22"/>
      <c r="AC3328" s="217" t="s">
        <v>63</v>
      </c>
      <c r="AD3328" s="218"/>
      <c r="AE3328" s="219" t="s">
        <v>89</v>
      </c>
      <c r="AF3328" s="220"/>
      <c r="AG3328" s="22"/>
      <c r="AH3328" s="213" t="s">
        <v>64</v>
      </c>
      <c r="AI3328" s="214"/>
      <c r="AJ3328" s="215" t="s">
        <v>65</v>
      </c>
      <c r="AK3328" s="216"/>
      <c r="AL3328" s="22"/>
      <c r="AM3328" s="25" t="s">
        <v>2</v>
      </c>
      <c r="AO3328" s="132" t="s">
        <v>41</v>
      </c>
      <c r="AQ3328" s="32"/>
      <c r="AR3328" s="32"/>
      <c r="AS3328" s="32"/>
      <c r="AT3328" s="32"/>
    </row>
    <row r="3329" spans="2:46" ht="18.649999999999999" customHeight="1" thickTop="1" thickBot="1">
      <c r="B3329" s="36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9">
        <f t="shared" ref="L3329" si="15117">IF(0=(1-$J$9*$K$9*$B3329^2),10^14,$B3329*$K$9/(1-$J$9*$K$9*$B3329^2))</f>
        <v>-0.35703116684981051</v>
      </c>
      <c r="N3329" s="1">
        <f t="shared" ref="N3329" si="15118">D3329*I3329+F3329*I3332-E3329*J3329-G3329*J3332</f>
        <v>1</v>
      </c>
      <c r="O3329" s="9">
        <f t="shared" ref="O3329" si="15119">(D3329*J3329+E3329*I3329+F3329*J3332+G3329*I3332)</f>
        <v>0</v>
      </c>
      <c r="P3329" s="2">
        <f t="shared" ref="P3329" si="15120">D3329*K3329+F3329*K3332-E3329*L3329-G3329*L3332</f>
        <v>0</v>
      </c>
      <c r="Q3329" s="8">
        <f t="shared" ref="Q3329" si="15121">(D3329*L3329+E3329*K3329+F3329*L3332+G3329*K3332)</f>
        <v>-0.35703116684981051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15122">N3329*S3329+P3329*S3332-O3329*T3329-Q3329*T3332</f>
        <v>5.1103001721133392</v>
      </c>
      <c r="Y3329" s="9">
        <f t="shared" ref="Y3329" si="15123">(N3329*T3329+O3329*S3329+P3329*T3332+Q3329*S3332)</f>
        <v>0</v>
      </c>
      <c r="Z3329" s="2">
        <f t="shared" ref="Z3329" si="15124">N3329*U3329+P3329*U3332-O3329*V3329-Q3329*V3332</f>
        <v>0</v>
      </c>
      <c r="AA3329" s="8">
        <f t="shared" ref="AA3329" si="15125">(N3329*V3329+O3329*U3329+P3329*V3332+Q3329*U3332)</f>
        <v>-0.35703116684981051</v>
      </c>
      <c r="AB3329" s="22"/>
      <c r="AC3329" s="1">
        <v>1</v>
      </c>
      <c r="AD3329" s="9">
        <v>0</v>
      </c>
      <c r="AE3329" s="2">
        <v>0</v>
      </c>
      <c r="AF3329" s="9">
        <f t="shared" ref="AF3329" si="15126">$B3329*$AE$9</f>
        <v>7.7177687999999511</v>
      </c>
      <c r="AH3329" s="1">
        <f t="shared" ref="AH3329" si="15127">X3329*AC3329+Z3329*AC3332-Y3329*AD3329-AA3329*AD3332</f>
        <v>5.1103001721133392</v>
      </c>
      <c r="AI3329" s="9">
        <f t="shared" ref="AI3329" si="15128">(X3329*AD3329+Y3329*AC3329+Z3329*AD3332+AA3329*AC3332)</f>
        <v>0</v>
      </c>
      <c r="AJ3329" s="2">
        <f t="shared" ref="AJ3329" si="15129">X3329*AE3329+Z3329*AE3332-Y3329*AF3329-AA3329*AF3332</f>
        <v>0</v>
      </c>
      <c r="AK3329" s="8">
        <f t="shared" ref="AK3329" si="15130">(X3329*AF3329+Y3329*AE3329+Z3329*AF3332+AA3329*AE3332)</f>
        <v>39.083084060120903</v>
      </c>
      <c r="AM3329" s="26">
        <f t="shared" ref="AM3329" si="15131">20*LOG((2*$AH$9)/(($AH$9*AH3329+AJ3329+$AH$9*AH3332+AJ3332)^2+($AH$9*AI3329+AK3329+$AH$9*AI3332+AK3332)^2)^0.5)</f>
        <v>-43.631829431366867</v>
      </c>
      <c r="AO3329" s="133">
        <f t="shared" ref="AO3329" si="15132">((AI3329^2+AJ3329^2+AK3329^2+AL3329^2)/(AI3332^2+AJ3332^2+AK3332^2+AL3332^2))^0.5</f>
        <v>0.12973523599552406</v>
      </c>
      <c r="AP3329" s="13"/>
      <c r="AQ3329" s="32"/>
      <c r="AR3329" s="32"/>
      <c r="AS3329" s="32"/>
      <c r="AT3329" s="32"/>
    </row>
    <row r="3330" spans="2:46" ht="18.649999999999999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O3330" s="134"/>
      <c r="AP3330" s="33"/>
      <c r="AQ3330" s="32"/>
      <c r="AR3330" s="32"/>
      <c r="AS3330" s="32"/>
      <c r="AT3330" s="32"/>
    </row>
    <row r="3331" spans="2:46" ht="18.649999999999999" customHeight="1" thickBot="1">
      <c r="D3331" s="209" t="s">
        <v>66</v>
      </c>
      <c r="E3331" s="210"/>
      <c r="F3331" s="211" t="s">
        <v>67</v>
      </c>
      <c r="G3331" s="212"/>
      <c r="H3331" s="204"/>
      <c r="I3331" s="209" t="s">
        <v>68</v>
      </c>
      <c r="J3331" s="210"/>
      <c r="K3331" s="211" t="s">
        <v>69</v>
      </c>
      <c r="L3331" s="212"/>
      <c r="N3331" s="213" t="s">
        <v>70</v>
      </c>
      <c r="O3331" s="214"/>
      <c r="P3331" s="215" t="s">
        <v>71</v>
      </c>
      <c r="Q3331" s="216"/>
      <c r="S3331" s="209" t="s">
        <v>72</v>
      </c>
      <c r="T3331" s="210"/>
      <c r="U3331" s="211" t="s">
        <v>73</v>
      </c>
      <c r="V3331" s="212"/>
      <c r="W3331" s="22"/>
      <c r="X3331" s="213" t="s">
        <v>74</v>
      </c>
      <c r="Y3331" s="214"/>
      <c r="Z3331" s="215" t="s">
        <v>75</v>
      </c>
      <c r="AA3331" s="216"/>
      <c r="AB3331" s="22"/>
      <c r="AC3331" s="209" t="s">
        <v>76</v>
      </c>
      <c r="AD3331" s="210"/>
      <c r="AE3331" s="211" t="s">
        <v>77</v>
      </c>
      <c r="AF3331" s="212"/>
      <c r="AG3331" s="22"/>
      <c r="AH3331" s="213" t="s">
        <v>78</v>
      </c>
      <c r="AI3331" s="214"/>
      <c r="AJ3331" s="215" t="s">
        <v>79</v>
      </c>
      <c r="AK3331" s="216"/>
      <c r="AL3331" s="22"/>
      <c r="AM3331" s="44" t="s">
        <v>6</v>
      </c>
      <c r="AO3331" s="135" t="s">
        <v>42</v>
      </c>
      <c r="AP3331" s="33"/>
      <c r="AQ3331" s="32"/>
      <c r="AR3331" s="32"/>
      <c r="AS3331" s="32"/>
      <c r="AT3331" s="32"/>
    </row>
    <row r="3332" spans="2:46" ht="18.649999999999999" customHeight="1" thickTop="1" thickBot="1">
      <c r="D3332" s="1">
        <v>0</v>
      </c>
      <c r="E3332" s="8">
        <f t="shared" ref="E3332" si="15133">$E$9*$B3329</f>
        <v>5.3950791999999659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15134">D3332*I3329+F3332*I3332-E3332*J3329-G3332*J3332</f>
        <v>0</v>
      </c>
      <c r="O3332" s="9">
        <f t="shared" ref="O3332" si="15135">(D3332*J3329+E3332*I3329+F3332*J3332+G3332*I3332)</f>
        <v>5.3950791999999659</v>
      </c>
      <c r="P3332" s="2">
        <f t="shared" ref="P3332" si="15136">D3332*K3329+F3332*K3332-E3332*L3329-G3332*L3332</f>
        <v>2.9262114220231301</v>
      </c>
      <c r="Q3332" s="8">
        <f t="shared" ref="Q3332" si="15137">(D3332*L3329+E3332*K3329+F3332*L3332+G3332*K3332)</f>
        <v>0</v>
      </c>
      <c r="S3332" s="1">
        <v>0</v>
      </c>
      <c r="T3332" s="8">
        <f t="shared" ref="T3332" si="15138">$T$9*$B3329</f>
        <v>11.512440799999926</v>
      </c>
      <c r="U3332" s="2">
        <v>1</v>
      </c>
      <c r="V3332" s="8">
        <v>0</v>
      </c>
      <c r="X3332" s="1">
        <f t="shared" ref="X3332" si="15139">N3332*S3329+P3332*S3332-O3332*T3329-Q3332*T3332</f>
        <v>0</v>
      </c>
      <c r="Y3332" s="9">
        <f t="shared" ref="Y3332" si="15140">(N3332*T3329+O3332*S3329+P3332*T3332+Q3332*S3332)</f>
        <v>39.082914964324857</v>
      </c>
      <c r="Z3332" s="2">
        <f t="shared" ref="Z3332" si="15141">N3332*U3329+P3332*U3332-O3332*V3329-Q3332*V3332</f>
        <v>2.9262114220231301</v>
      </c>
      <c r="AA3332" s="8">
        <f t="shared" ref="AA3332" si="15142">(N3332*V3329+O3332*U3329+P3332*V3332+Q3332*U3332)</f>
        <v>0</v>
      </c>
      <c r="AB3332" s="22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15143">X3332*AC3329+Z3332*AC3332-Y3332*AD3329-AA3332*AD3332</f>
        <v>0</v>
      </c>
      <c r="AI3332" s="9">
        <f t="shared" ref="AI3332" si="15144">(X3332*AD3329+Y3332*AC3329+Z3332*AD3332+AA3332*AC3332)</f>
        <v>39.082914964324857</v>
      </c>
      <c r="AJ3332" s="2">
        <f t="shared" ref="AJ3332" si="15145">X3332*AE3329+Z3332*AE3332-Y3332*AF3329-AA3332*AF3332</f>
        <v>-298.70669030269448</v>
      </c>
      <c r="AK3332" s="8">
        <f t="shared" ref="AK3332" si="15146">(X3332*AF3329+Y3332*AE3329+Z3332*AF3332+AA3332*AE3332)</f>
        <v>0</v>
      </c>
      <c r="AM3332" s="45">
        <f t="shared" ref="AM3332" si="15147">(180/PI())*ATAN(-1*(($AH$9*AJ3329+AL3329+$AH$9*AJ3332+AL3332)/($AH$9*AI3329+AK3329+$AH$9*AI3332+AK3332)))</f>
        <v>75.335581181699183</v>
      </c>
      <c r="AO3332" s="206">
        <f t="shared" ref="AO3332" si="15148">20*LOG(((($AH$9*AH3329+AJ3329-$AH$9*AH3332-AJ3332)^2+($AH$9*AI3329+AK3329-$AH$9*AI3332-AK3332)^2)/(($AH$9*AH3329+AJ3329+$AH$9*AH3332+AJ3332)^2+($AH$9*AI3329+AK3329+$AH$9*AI3332+AK3332)^2))^0.5)</f>
        <v>-1.8819616875588338E-4</v>
      </c>
      <c r="AP3332" s="33"/>
      <c r="AQ3332" s="32"/>
      <c r="AR3332" s="32"/>
      <c r="AS3332" s="32"/>
      <c r="AT3332" s="32"/>
    </row>
    <row r="3333" spans="2:46" ht="18.649999999999999" customHeight="1">
      <c r="AO3333" s="33"/>
      <c r="AP3333" s="33"/>
    </row>
    <row r="3334" spans="2:46" ht="18.649999999999999" customHeight="1" thickBot="1">
      <c r="D3334" s="22" t="s">
        <v>80</v>
      </c>
      <c r="E3334" s="22"/>
      <c r="F3334" s="22"/>
      <c r="G3334" s="22"/>
      <c r="H3334" s="22"/>
      <c r="I3334" s="22" t="s">
        <v>81</v>
      </c>
      <c r="J3334" s="22"/>
      <c r="K3334" s="22"/>
      <c r="L3334" s="22"/>
      <c r="M3334" s="23"/>
      <c r="N3334" s="23"/>
      <c r="O3334" s="24" t="s">
        <v>82</v>
      </c>
      <c r="P3334" s="23"/>
      <c r="Q3334" s="23"/>
      <c r="R3334" s="23"/>
      <c r="S3334" s="22"/>
      <c r="T3334" s="22" t="s">
        <v>83</v>
      </c>
      <c r="U3334" s="23"/>
      <c r="V3334" s="23"/>
      <c r="W3334" s="23"/>
      <c r="X3334" s="23"/>
      <c r="Y3334" s="24" t="s">
        <v>84</v>
      </c>
      <c r="Z3334" s="23"/>
      <c r="AA3334" s="23"/>
      <c r="AB3334" s="23"/>
      <c r="AC3334" s="24" t="s">
        <v>85</v>
      </c>
      <c r="AD3334" s="22"/>
      <c r="AE3334" s="22"/>
      <c r="AF3334" s="22"/>
      <c r="AG3334" s="22"/>
      <c r="AH3334" s="23"/>
      <c r="AI3334" s="24" t="s">
        <v>86</v>
      </c>
      <c r="AJ3334" s="23"/>
      <c r="AK3334" s="23"/>
      <c r="AL3334" s="22"/>
    </row>
    <row r="3335" spans="2:46" ht="18.649999999999999" customHeight="1" thickBot="1">
      <c r="B3335" s="11"/>
      <c r="D3335" s="217" t="s">
        <v>55</v>
      </c>
      <c r="E3335" s="218"/>
      <c r="F3335" s="219" t="s">
        <v>56</v>
      </c>
      <c r="G3335" s="220"/>
      <c r="H3335" s="204"/>
      <c r="I3335" s="217" t="s">
        <v>87</v>
      </c>
      <c r="J3335" s="218"/>
      <c r="K3335" s="219" t="s">
        <v>88</v>
      </c>
      <c r="L3335" s="220"/>
      <c r="M3335" s="23"/>
      <c r="N3335" s="213" t="s">
        <v>57</v>
      </c>
      <c r="O3335" s="214"/>
      <c r="P3335" s="215" t="s">
        <v>58</v>
      </c>
      <c r="Q3335" s="216"/>
      <c r="R3335" s="23"/>
      <c r="S3335" s="217" t="s">
        <v>59</v>
      </c>
      <c r="T3335" s="218"/>
      <c r="U3335" s="219" t="s">
        <v>60</v>
      </c>
      <c r="V3335" s="220"/>
      <c r="W3335" s="22"/>
      <c r="X3335" s="213" t="s">
        <v>61</v>
      </c>
      <c r="Y3335" s="214"/>
      <c r="Z3335" s="215" t="s">
        <v>62</v>
      </c>
      <c r="AA3335" s="216"/>
      <c r="AB3335" s="22"/>
      <c r="AC3335" s="217" t="s">
        <v>63</v>
      </c>
      <c r="AD3335" s="218"/>
      <c r="AE3335" s="219" t="s">
        <v>89</v>
      </c>
      <c r="AF3335" s="220"/>
      <c r="AG3335" s="22"/>
      <c r="AH3335" s="213" t="s">
        <v>64</v>
      </c>
      <c r="AI3335" s="214"/>
      <c r="AJ3335" s="215" t="s">
        <v>65</v>
      </c>
      <c r="AK3335" s="216"/>
      <c r="AL3335" s="22"/>
      <c r="AM3335" s="25" t="s">
        <v>2</v>
      </c>
      <c r="AO3335" s="132" t="s">
        <v>41</v>
      </c>
      <c r="AQ3335" s="32"/>
      <c r="AR3335" s="32"/>
      <c r="AS3335" s="32"/>
      <c r="AT3335" s="32"/>
    </row>
    <row r="3336" spans="2:46" ht="18.649999999999999" customHeight="1" thickTop="1" thickBot="1">
      <c r="B3336" s="36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9">
        <f t="shared" ref="L3336" si="15149">IF(0=(1-$J$9*$K$9*$B3336^2),10^14,$B3336*$K$9/(1-$J$9*$K$9*$B3336^2))</f>
        <v>-0.35622470660650091</v>
      </c>
      <c r="N3336" s="1">
        <f t="shared" ref="N3336" si="15150">D3336*I3336+F3336*I3339-E3336*J3336-G3336*J3339</f>
        <v>1</v>
      </c>
      <c r="O3336" s="9">
        <f t="shared" ref="O3336" si="15151">(D3336*J3336+E3336*I3336+F3336*J3339+G3336*I3339)</f>
        <v>0</v>
      </c>
      <c r="P3336" s="2">
        <f t="shared" ref="P3336" si="15152">D3336*K3336+F3336*K3339-E3336*L3336-G3336*L3339</f>
        <v>0</v>
      </c>
      <c r="Q3336" s="8">
        <f t="shared" ref="Q3336" si="15153">(D3336*L3336+E3336*K3336+F3336*L3339+G3336*K3339)</f>
        <v>-0.35622470660650091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15154">N3336*S3336+P3336*S3339-O3336*T3336-Q3336*T3339</f>
        <v>5.1096314258137285</v>
      </c>
      <c r="Y3336" s="9">
        <f t="shared" ref="Y3336" si="15155">(N3336*T3336+O3336*S3336+P3336*T3339+Q3336*S3339)</f>
        <v>0</v>
      </c>
      <c r="Z3336" s="2">
        <f t="shared" ref="Z3336" si="15156">N3336*U3336+P3336*U3339-O3336*V3336-Q3336*V3339</f>
        <v>0</v>
      </c>
      <c r="AA3336" s="8">
        <f t="shared" ref="AA3336" si="15157">(N3336*V3336+O3336*U3336+P3336*V3339+Q3336*U3339)</f>
        <v>-0.35622470660650091</v>
      </c>
      <c r="AB3336" s="22"/>
      <c r="AC3336" s="1">
        <v>1</v>
      </c>
      <c r="AD3336" s="9">
        <v>0</v>
      </c>
      <c r="AE3336" s="2">
        <v>0</v>
      </c>
      <c r="AF3336" s="9">
        <f t="shared" ref="AF3336" si="15158">$B3336*$AE$9</f>
        <v>7.7339825999999521</v>
      </c>
      <c r="AH3336" s="1">
        <f t="shared" ref="AH3336" si="15159">X3336*AC3336+Z3336*AC3339-Y3336*AD3336-AA3336*AD3339</f>
        <v>5.1096314258137285</v>
      </c>
      <c r="AI3336" s="9">
        <f t="shared" ref="AI3336" si="15160">(X3336*AD3336+Y3336*AC3336+Z3336*AD3339+AA3336*AC3339)</f>
        <v>0</v>
      </c>
      <c r="AJ3336" s="2">
        <f t="shared" ref="AJ3336" si="15161">X3336*AE3336+Z3336*AE3339-Y3336*AF3336-AA3336*AF3339</f>
        <v>0</v>
      </c>
      <c r="AK3336" s="8">
        <f t="shared" ref="AK3336" si="15162">(X3336*AF3336+Y3336*AE3336+Z3336*AF3339+AA3336*AE3339)</f>
        <v>39.161575833049817</v>
      </c>
      <c r="AM3336" s="26">
        <f t="shared" ref="AM3336" si="15163">20*LOG((2*$AH$9)/(($AH$9*AH3336+AJ3336+$AH$9*AH3339+AJ3339)^2+($AH$9*AI3336+AK3336+$AH$9*AI3339+AK3339)^2)^0.5)</f>
        <v>-43.667217166638139</v>
      </c>
      <c r="AO3336" s="133">
        <f t="shared" ref="AO3336" si="15164">((AI3336^2+AJ3336^2+AK3336^2+AL3336^2)/(AI3339^2+AJ3339^2+AK3339^2+AL3339^2))^0.5</f>
        <v>0.12946257657082177</v>
      </c>
      <c r="AP3336" s="13"/>
      <c r="AQ3336" s="32"/>
      <c r="AR3336" s="32"/>
      <c r="AS3336" s="32"/>
      <c r="AT3336" s="32"/>
    </row>
    <row r="3337" spans="2:46" ht="18.649999999999999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O3337" s="134"/>
      <c r="AP3337" s="33"/>
      <c r="AQ3337" s="32"/>
      <c r="AR3337" s="32"/>
      <c r="AS3337" s="32"/>
      <c r="AT3337" s="32"/>
    </row>
    <row r="3338" spans="2:46" ht="18.649999999999999" customHeight="1" thickBot="1">
      <c r="D3338" s="209" t="s">
        <v>66</v>
      </c>
      <c r="E3338" s="210"/>
      <c r="F3338" s="211" t="s">
        <v>67</v>
      </c>
      <c r="G3338" s="212"/>
      <c r="H3338" s="204"/>
      <c r="I3338" s="209" t="s">
        <v>68</v>
      </c>
      <c r="J3338" s="210"/>
      <c r="K3338" s="211" t="s">
        <v>69</v>
      </c>
      <c r="L3338" s="212"/>
      <c r="N3338" s="213" t="s">
        <v>70</v>
      </c>
      <c r="O3338" s="214"/>
      <c r="P3338" s="215" t="s">
        <v>71</v>
      </c>
      <c r="Q3338" s="216"/>
      <c r="S3338" s="209" t="s">
        <v>72</v>
      </c>
      <c r="T3338" s="210"/>
      <c r="U3338" s="211" t="s">
        <v>73</v>
      </c>
      <c r="V3338" s="212"/>
      <c r="W3338" s="22"/>
      <c r="X3338" s="213" t="s">
        <v>74</v>
      </c>
      <c r="Y3338" s="214"/>
      <c r="Z3338" s="215" t="s">
        <v>75</v>
      </c>
      <c r="AA3338" s="216"/>
      <c r="AB3338" s="22"/>
      <c r="AC3338" s="209" t="s">
        <v>76</v>
      </c>
      <c r="AD3338" s="210"/>
      <c r="AE3338" s="211" t="s">
        <v>77</v>
      </c>
      <c r="AF3338" s="212"/>
      <c r="AG3338" s="22"/>
      <c r="AH3338" s="213" t="s">
        <v>78</v>
      </c>
      <c r="AI3338" s="214"/>
      <c r="AJ3338" s="215" t="s">
        <v>79</v>
      </c>
      <c r="AK3338" s="216"/>
      <c r="AL3338" s="22"/>
      <c r="AM3338" s="44" t="s">
        <v>6</v>
      </c>
      <c r="AO3338" s="135" t="s">
        <v>42</v>
      </c>
      <c r="AP3338" s="33"/>
      <c r="AQ3338" s="32"/>
      <c r="AR3338" s="32"/>
      <c r="AS3338" s="32"/>
      <c r="AT3338" s="32"/>
    </row>
    <row r="3339" spans="2:46" ht="18.649999999999999" customHeight="1" thickTop="1" thickBot="1">
      <c r="D3339" s="1">
        <v>0</v>
      </c>
      <c r="E3339" s="8">
        <f t="shared" ref="E3339" si="15165">$E$9*$B3336</f>
        <v>5.4064133999999671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15166">D3339*I3336+F3339*I3339-E3339*J3336-G3339*J3339</f>
        <v>0</v>
      </c>
      <c r="O3339" s="9">
        <f t="shared" ref="O3339" si="15167">(D3339*J3336+E3339*I3336+F3339*J3339+G3339*I3339)</f>
        <v>5.4064133999999671</v>
      </c>
      <c r="P3339" s="2">
        <f t="shared" ref="P3339" si="15168">D3339*K3336+F3339*K3339-E3339*L3336-G3339*L3339</f>
        <v>2.9258980272084436</v>
      </c>
      <c r="Q3339" s="8">
        <f t="shared" ref="Q3339" si="15169">(D3339*L3336+E3339*K3336+F3339*L3339+G3339*K3339)</f>
        <v>0</v>
      </c>
      <c r="S3339" s="1">
        <v>0</v>
      </c>
      <c r="T3339" s="8">
        <f t="shared" ref="T3339" si="15170">$T$9*$B3336</f>
        <v>11.536626599999927</v>
      </c>
      <c r="U3339" s="2">
        <v>1</v>
      </c>
      <c r="V3339" s="8">
        <v>0</v>
      </c>
      <c r="X3339" s="1">
        <f t="shared" ref="X3339" si="15171">N3339*S3336+P3339*S3339-O3339*T3336-Q3339*T3339</f>
        <v>0</v>
      </c>
      <c r="Y3339" s="9">
        <f t="shared" ref="Y3339" si="15172">(N3339*T3336+O3339*S3336+P3339*T3339+Q3339*S3339)</f>
        <v>39.161406409580209</v>
      </c>
      <c r="Z3339" s="2">
        <f t="shared" ref="Z3339" si="15173">N3339*U3336+P3339*U3339-O3339*V3336-Q3339*V3339</f>
        <v>2.9258980272084436</v>
      </c>
      <c r="AA3339" s="8">
        <f t="shared" ref="AA3339" si="15174">(N3339*V3336+O3339*U3336+P3339*V3339+Q3339*U3339)</f>
        <v>0</v>
      </c>
      <c r="AB3339" s="22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15175">X3339*AC3336+Z3339*AC3339-Y3339*AD3336-AA3339*AD3339</f>
        <v>0</v>
      </c>
      <c r="AI3339" s="9">
        <f t="shared" ref="AI3339" si="15176">(X3339*AD3336+Y3339*AC3336+Z3339*AD3339+AA3339*AC3339)</f>
        <v>39.161406409580209</v>
      </c>
      <c r="AJ3339" s="2">
        <f t="shared" ref="AJ3339" si="15177">X3339*AE3336+Z3339*AE3339-Y3339*AF3336-AA3339*AF3339</f>
        <v>-299.94773773601145</v>
      </c>
      <c r="AK3339" s="8">
        <f t="shared" ref="AK3339" si="15178">(X3339*AF3336+Y3339*AE3336+Z3339*AF3339+AA3339*AE3339)</f>
        <v>0</v>
      </c>
      <c r="AM3339" s="45">
        <f t="shared" ref="AM3339" si="15179">(180/PI())*ATAN(-1*(($AH$9*AJ3336+AL3336+$AH$9*AJ3339+AL3339)/($AH$9*AI3336+AK3336+$AH$9*AI3339+AK3339)))</f>
        <v>75.36557976528843</v>
      </c>
      <c r="AO3339" s="206">
        <f t="shared" ref="AO3339" si="15180">20*LOG(((($AH$9*AH3336+AJ3336-$AH$9*AH3339-AJ3339)^2+($AH$9*AI3336+AK3336-$AH$9*AI3339-AK3339)^2)/(($AH$9*AH3336+AJ3336+$AH$9*AH3339+AJ3339)^2+($AH$9*AI3336+AK3336+$AH$9*AI3339+AK3339)^2))^0.5)</f>
        <v>-1.8666888270710307E-4</v>
      </c>
      <c r="AP3339" s="33"/>
      <c r="AQ3339" s="32"/>
      <c r="AR3339" s="32"/>
      <c r="AS3339" s="32"/>
      <c r="AT3339" s="32"/>
    </row>
    <row r="3340" spans="2:46" ht="18.649999999999999" customHeight="1">
      <c r="AO3340" s="33"/>
      <c r="AP3340" s="33"/>
    </row>
    <row r="3341" spans="2:46" ht="18.649999999999999" customHeight="1" thickBot="1">
      <c r="D3341" s="22" t="s">
        <v>80</v>
      </c>
      <c r="E3341" s="22"/>
      <c r="F3341" s="22"/>
      <c r="G3341" s="22"/>
      <c r="H3341" s="22"/>
      <c r="I3341" s="22" t="s">
        <v>81</v>
      </c>
      <c r="J3341" s="22"/>
      <c r="K3341" s="22"/>
      <c r="L3341" s="22"/>
      <c r="M3341" s="23"/>
      <c r="N3341" s="23"/>
      <c r="O3341" s="24" t="s">
        <v>82</v>
      </c>
      <c r="P3341" s="23"/>
      <c r="Q3341" s="23"/>
      <c r="R3341" s="23"/>
      <c r="S3341" s="22"/>
      <c r="T3341" s="22" t="s">
        <v>83</v>
      </c>
      <c r="U3341" s="23"/>
      <c r="V3341" s="23"/>
      <c r="W3341" s="23"/>
      <c r="X3341" s="23"/>
      <c r="Y3341" s="24" t="s">
        <v>84</v>
      </c>
      <c r="Z3341" s="23"/>
      <c r="AA3341" s="23"/>
      <c r="AB3341" s="23"/>
      <c r="AC3341" s="24" t="s">
        <v>85</v>
      </c>
      <c r="AD3341" s="22"/>
      <c r="AE3341" s="22"/>
      <c r="AF3341" s="22"/>
      <c r="AG3341" s="22"/>
      <c r="AH3341" s="23"/>
      <c r="AI3341" s="24" t="s">
        <v>86</v>
      </c>
      <c r="AJ3341" s="23"/>
      <c r="AK3341" s="23"/>
      <c r="AL3341" s="22"/>
    </row>
    <row r="3342" spans="2:46" ht="18.649999999999999" customHeight="1" thickBot="1">
      <c r="B3342" s="11"/>
      <c r="D3342" s="217" t="s">
        <v>55</v>
      </c>
      <c r="E3342" s="218"/>
      <c r="F3342" s="219" t="s">
        <v>56</v>
      </c>
      <c r="G3342" s="220"/>
      <c r="H3342" s="204"/>
      <c r="I3342" s="217" t="s">
        <v>87</v>
      </c>
      <c r="J3342" s="218"/>
      <c r="K3342" s="219" t="s">
        <v>88</v>
      </c>
      <c r="L3342" s="220"/>
      <c r="M3342" s="23"/>
      <c r="N3342" s="213" t="s">
        <v>57</v>
      </c>
      <c r="O3342" s="214"/>
      <c r="P3342" s="215" t="s">
        <v>58</v>
      </c>
      <c r="Q3342" s="216"/>
      <c r="R3342" s="23"/>
      <c r="S3342" s="217" t="s">
        <v>59</v>
      </c>
      <c r="T3342" s="218"/>
      <c r="U3342" s="219" t="s">
        <v>60</v>
      </c>
      <c r="V3342" s="220"/>
      <c r="W3342" s="22"/>
      <c r="X3342" s="213" t="s">
        <v>61</v>
      </c>
      <c r="Y3342" s="214"/>
      <c r="Z3342" s="215" t="s">
        <v>62</v>
      </c>
      <c r="AA3342" s="216"/>
      <c r="AB3342" s="22"/>
      <c r="AC3342" s="217" t="s">
        <v>63</v>
      </c>
      <c r="AD3342" s="218"/>
      <c r="AE3342" s="219" t="s">
        <v>89</v>
      </c>
      <c r="AF3342" s="220"/>
      <c r="AG3342" s="22"/>
      <c r="AH3342" s="213" t="s">
        <v>64</v>
      </c>
      <c r="AI3342" s="214"/>
      <c r="AJ3342" s="215" t="s">
        <v>65</v>
      </c>
      <c r="AK3342" s="216"/>
      <c r="AL3342" s="22"/>
      <c r="AM3342" s="25" t="s">
        <v>2</v>
      </c>
      <c r="AO3342" s="132" t="s">
        <v>41</v>
      </c>
      <c r="AQ3342" s="32"/>
      <c r="AR3342" s="32"/>
      <c r="AS3342" s="32"/>
      <c r="AT3342" s="32"/>
    </row>
    <row r="3343" spans="2:46" ht="18.649999999999999" customHeight="1" thickTop="1" thickBot="1">
      <c r="B3343" s="36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9">
        <f t="shared" ref="L3343" si="15181">IF(0=(1-$J$9*$K$9*$B3343^2),10^14,$B3343*$K$9/(1-$J$9*$K$9*$B3343^2))</f>
        <v>-0.3554220019873281</v>
      </c>
      <c r="N3343" s="1">
        <f t="shared" ref="N3343" si="15182">D3343*I3343+F3343*I3346-E3343*J3343-G3343*J3346</f>
        <v>1</v>
      </c>
      <c r="O3343" s="9">
        <f t="shared" ref="O3343" si="15183">(D3343*J3343+E3343*I3343+F3343*J3346+G3343*I3346)</f>
        <v>0</v>
      </c>
      <c r="P3343" s="2">
        <f t="shared" ref="P3343" si="15184">D3343*K3343+F3343*K3346-E3343*L3343-G3343*L3346</f>
        <v>0</v>
      </c>
      <c r="Q3343" s="8">
        <f t="shared" ref="Q3343" si="15185">(D3343*L3343+E3343*K3343+F3343*L3346+G3343*K3346)</f>
        <v>-0.3554220019873281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15186">N3343*S3343+P3343*S3346-O3343*T3343-Q3343*T3346</f>
        <v>5.1089670878079012</v>
      </c>
      <c r="Y3343" s="9">
        <f t="shared" ref="Y3343" si="15187">(N3343*T3343+O3343*S3343+P3343*T3346+Q3343*S3346)</f>
        <v>0</v>
      </c>
      <c r="Z3343" s="2">
        <f t="shared" ref="Z3343" si="15188">N3343*U3343+P3343*U3346-O3343*V3343-Q3343*V3346</f>
        <v>0</v>
      </c>
      <c r="AA3343" s="8">
        <f t="shared" ref="AA3343" si="15189">(N3343*V3343+O3343*U3343+P3343*V3346+Q3343*U3346)</f>
        <v>-0.3554220019873281</v>
      </c>
      <c r="AB3343" s="22"/>
      <c r="AC3343" s="1">
        <v>1</v>
      </c>
      <c r="AD3343" s="9">
        <v>0</v>
      </c>
      <c r="AE3343" s="2">
        <v>0</v>
      </c>
      <c r="AF3343" s="9">
        <f t="shared" ref="AF3343" si="15190">$B3343*$AE$9</f>
        <v>7.7501963999999512</v>
      </c>
      <c r="AH3343" s="1">
        <f t="shared" ref="AH3343" si="15191">X3343*AC3343+Z3343*AC3346-Y3343*AD3343-AA3343*AD3346</f>
        <v>5.1089670878079012</v>
      </c>
      <c r="AI3343" s="9">
        <f t="shared" ref="AI3343" si="15192">(X3343*AD3343+Y3343*AC3343+Z3343*AD3346+AA3343*AC3346)</f>
        <v>0</v>
      </c>
      <c r="AJ3343" s="2">
        <f t="shared" ref="AJ3343" si="15193">X3343*AE3343+Z3343*AE3346-Y3343*AF3343-AA3343*AF3346</f>
        <v>0</v>
      </c>
      <c r="AK3343" s="8">
        <f t="shared" ref="AK3343" si="15194">(X3343*AF3343+Y3343*AE3343+Z3343*AF3346+AA3343*AE3346)</f>
        <v>39.240076329659701</v>
      </c>
      <c r="AM3343" s="26">
        <f t="shared" ref="AM3343" si="15195">20*LOG((2*$AH$9)/(($AH$9*AH3343+AJ3343+$AH$9*AH3346+AJ3346)^2+($AH$9*AI3343+AK3343+$AH$9*AI3346+AK3346)^2)^0.5)</f>
        <v>-43.70253547611361</v>
      </c>
      <c r="AO3343" s="133">
        <f t="shared" ref="AO3343" si="15196">((AI3343^2+AJ3343^2+AK3343^2+AL3343^2)/(AI3346^2+AJ3346^2+AK3346^2+AL3346^2))^0.5</f>
        <v>0.12919106217357981</v>
      </c>
      <c r="AP3343" s="13"/>
      <c r="AQ3343" s="32"/>
      <c r="AR3343" s="32"/>
      <c r="AS3343" s="32"/>
      <c r="AT3343" s="32"/>
    </row>
    <row r="3344" spans="2:46" ht="18.649999999999999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O3344" s="134"/>
      <c r="AP3344" s="33"/>
      <c r="AQ3344" s="32"/>
      <c r="AR3344" s="32"/>
      <c r="AS3344" s="32"/>
      <c r="AT3344" s="32"/>
    </row>
    <row r="3345" spans="2:46" ht="18.649999999999999" customHeight="1" thickBot="1">
      <c r="D3345" s="209" t="s">
        <v>66</v>
      </c>
      <c r="E3345" s="210"/>
      <c r="F3345" s="211" t="s">
        <v>67</v>
      </c>
      <c r="G3345" s="212"/>
      <c r="H3345" s="204"/>
      <c r="I3345" s="209" t="s">
        <v>68</v>
      </c>
      <c r="J3345" s="210"/>
      <c r="K3345" s="211" t="s">
        <v>69</v>
      </c>
      <c r="L3345" s="212"/>
      <c r="N3345" s="213" t="s">
        <v>70</v>
      </c>
      <c r="O3345" s="214"/>
      <c r="P3345" s="215" t="s">
        <v>71</v>
      </c>
      <c r="Q3345" s="216"/>
      <c r="S3345" s="209" t="s">
        <v>72</v>
      </c>
      <c r="T3345" s="210"/>
      <c r="U3345" s="211" t="s">
        <v>73</v>
      </c>
      <c r="V3345" s="212"/>
      <c r="W3345" s="22"/>
      <c r="X3345" s="213" t="s">
        <v>74</v>
      </c>
      <c r="Y3345" s="214"/>
      <c r="Z3345" s="215" t="s">
        <v>75</v>
      </c>
      <c r="AA3345" s="216"/>
      <c r="AB3345" s="22"/>
      <c r="AC3345" s="209" t="s">
        <v>76</v>
      </c>
      <c r="AD3345" s="210"/>
      <c r="AE3345" s="211" t="s">
        <v>77</v>
      </c>
      <c r="AF3345" s="212"/>
      <c r="AG3345" s="22"/>
      <c r="AH3345" s="213" t="s">
        <v>78</v>
      </c>
      <c r="AI3345" s="214"/>
      <c r="AJ3345" s="215" t="s">
        <v>79</v>
      </c>
      <c r="AK3345" s="216"/>
      <c r="AL3345" s="22"/>
      <c r="AM3345" s="44" t="s">
        <v>6</v>
      </c>
      <c r="AO3345" s="135" t="s">
        <v>42</v>
      </c>
      <c r="AP3345" s="33"/>
      <c r="AQ3345" s="32"/>
      <c r="AR3345" s="32"/>
      <c r="AS3345" s="32"/>
      <c r="AT3345" s="32"/>
    </row>
    <row r="3346" spans="2:46" ht="18.649999999999999" customHeight="1" thickTop="1" thickBot="1">
      <c r="D3346" s="1">
        <v>0</v>
      </c>
      <c r="E3346" s="8">
        <f t="shared" ref="E3346" si="15197">$E$9*$B3343</f>
        <v>5.4177475999999665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15198">D3346*I3343+F3346*I3346-E3346*J3343-G3346*J3346</f>
        <v>0</v>
      </c>
      <c r="O3346" s="9">
        <f t="shared" ref="O3346" si="15199">(D3346*J3343+E3346*I3343+F3346*J3346+G3346*I3346)</f>
        <v>5.4177475999999665</v>
      </c>
      <c r="P3346" s="2">
        <f t="shared" ref="P3346" si="15200">D3346*K3343+F3346*K3346-E3346*L3343-G3346*L3346</f>
        <v>2.9255866982540302</v>
      </c>
      <c r="Q3346" s="8">
        <f t="shared" ref="Q3346" si="15201">(D3346*L3343+E3346*K3343+F3346*L3346+G3346*K3346)</f>
        <v>0</v>
      </c>
      <c r="S3346" s="1">
        <v>0</v>
      </c>
      <c r="T3346" s="8">
        <f t="shared" ref="T3346" si="15202">$T$9*$B3343</f>
        <v>11.560812399999927</v>
      </c>
      <c r="U3346" s="2">
        <v>1</v>
      </c>
      <c r="V3346" s="8">
        <v>0</v>
      </c>
      <c r="X3346" s="1">
        <f t="shared" ref="X3346" si="15203">N3346*S3343+P3346*S3346-O3346*T3343-Q3346*T3346</f>
        <v>0</v>
      </c>
      <c r="Y3346" s="9">
        <f t="shared" ref="Y3346" si="15204">(N3346*T3343+O3346*S3343+P3346*T3346+Q3346*S3346)</f>
        <v>39.239906578450004</v>
      </c>
      <c r="Z3346" s="2">
        <f t="shared" ref="Z3346" si="15205">N3346*U3343+P3346*U3346-O3346*V3343-Q3346*V3346</f>
        <v>2.9255866982540302</v>
      </c>
      <c r="AA3346" s="8">
        <f t="shared" ref="AA3346" si="15206">(N3346*V3343+O3346*U3343+P3346*V3346+Q3346*U3346)</f>
        <v>0</v>
      </c>
      <c r="AB3346" s="22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15207">X3346*AC3343+Z3346*AC3346-Y3346*AD3343-AA3346*AD3346</f>
        <v>0</v>
      </c>
      <c r="AI3346" s="9">
        <f t="shared" ref="AI3346" si="15208">(X3346*AD3343+Y3346*AC3343+Z3346*AD3346+AA3346*AC3346)</f>
        <v>39.239906578450004</v>
      </c>
      <c r="AJ3346" s="2">
        <f t="shared" ref="AJ3346" si="15209">X3346*AE3343+Z3346*AE3346-Y3346*AF3343-AA3346*AF3346</f>
        <v>-301.19139600238356</v>
      </c>
      <c r="AK3346" s="8">
        <f t="shared" ref="AK3346" si="15210">(X3346*AF3343+Y3346*AE3343+Z3346*AF3346+AA3346*AE3346)</f>
        <v>0</v>
      </c>
      <c r="AM3346" s="45">
        <f t="shared" ref="AM3346" si="15211">(180/PI())*ATAN(-1*(($AH$9*AJ3343+AL3343+$AH$9*AJ3346+AL3346)/($AH$9*AI3343+AK3343+$AH$9*AI3346+AK3346)))</f>
        <v>75.395457312017228</v>
      </c>
      <c r="AO3346" s="206">
        <f t="shared" ref="AO3346" si="15212">20*LOG(((($AH$9*AH3343+AJ3343-$AH$9*AH3346-AJ3346)^2+($AH$9*AI3343+AK3343-$AH$9*AI3346-AK3346)^2)/(($AH$9*AH3343+AJ3343+$AH$9*AH3346+AJ3346)^2+($AH$9*AI3343+AK3343+$AH$9*AI3346+AK3346)^2))^0.5)</f>
        <v>-1.8515695138795167E-4</v>
      </c>
      <c r="AP3346" s="33"/>
      <c r="AQ3346" s="32"/>
      <c r="AR3346" s="32"/>
      <c r="AS3346" s="32"/>
      <c r="AT3346" s="32"/>
    </row>
    <row r="3347" spans="2:46" ht="18.649999999999999" customHeight="1">
      <c r="AO3347" s="33"/>
      <c r="AP3347" s="33"/>
    </row>
    <row r="3348" spans="2:46" ht="18.649999999999999" customHeight="1" thickBot="1">
      <c r="D3348" s="22" t="s">
        <v>80</v>
      </c>
      <c r="E3348" s="22"/>
      <c r="F3348" s="22"/>
      <c r="G3348" s="22"/>
      <c r="H3348" s="22"/>
      <c r="I3348" s="22" t="s">
        <v>81</v>
      </c>
      <c r="J3348" s="22"/>
      <c r="K3348" s="22"/>
      <c r="L3348" s="22"/>
      <c r="M3348" s="23"/>
      <c r="N3348" s="23"/>
      <c r="O3348" s="24" t="s">
        <v>82</v>
      </c>
      <c r="P3348" s="23"/>
      <c r="Q3348" s="23"/>
      <c r="R3348" s="23"/>
      <c r="S3348" s="22"/>
      <c r="T3348" s="22" t="s">
        <v>83</v>
      </c>
      <c r="U3348" s="23"/>
      <c r="V3348" s="23"/>
      <c r="W3348" s="23"/>
      <c r="X3348" s="23"/>
      <c r="Y3348" s="24" t="s">
        <v>84</v>
      </c>
      <c r="Z3348" s="23"/>
      <c r="AA3348" s="23"/>
      <c r="AB3348" s="23"/>
      <c r="AC3348" s="24" t="s">
        <v>85</v>
      </c>
      <c r="AD3348" s="22"/>
      <c r="AE3348" s="22"/>
      <c r="AF3348" s="22"/>
      <c r="AG3348" s="22"/>
      <c r="AH3348" s="23"/>
      <c r="AI3348" s="24" t="s">
        <v>86</v>
      </c>
      <c r="AJ3348" s="23"/>
      <c r="AK3348" s="23"/>
      <c r="AL3348" s="22"/>
    </row>
    <row r="3349" spans="2:46" ht="18.649999999999999" customHeight="1" thickBot="1">
      <c r="B3349" s="11"/>
      <c r="D3349" s="217" t="s">
        <v>55</v>
      </c>
      <c r="E3349" s="218"/>
      <c r="F3349" s="219" t="s">
        <v>56</v>
      </c>
      <c r="G3349" s="220"/>
      <c r="H3349" s="204"/>
      <c r="I3349" s="217" t="s">
        <v>87</v>
      </c>
      <c r="J3349" s="218"/>
      <c r="K3349" s="219" t="s">
        <v>88</v>
      </c>
      <c r="L3349" s="220"/>
      <c r="M3349" s="23"/>
      <c r="N3349" s="213" t="s">
        <v>57</v>
      </c>
      <c r="O3349" s="214"/>
      <c r="P3349" s="215" t="s">
        <v>58</v>
      </c>
      <c r="Q3349" s="216"/>
      <c r="R3349" s="23"/>
      <c r="S3349" s="217" t="s">
        <v>59</v>
      </c>
      <c r="T3349" s="218"/>
      <c r="U3349" s="219" t="s">
        <v>60</v>
      </c>
      <c r="V3349" s="220"/>
      <c r="W3349" s="22"/>
      <c r="X3349" s="213" t="s">
        <v>61</v>
      </c>
      <c r="Y3349" s="214"/>
      <c r="Z3349" s="215" t="s">
        <v>62</v>
      </c>
      <c r="AA3349" s="216"/>
      <c r="AB3349" s="22"/>
      <c r="AC3349" s="217" t="s">
        <v>63</v>
      </c>
      <c r="AD3349" s="218"/>
      <c r="AE3349" s="219" t="s">
        <v>89</v>
      </c>
      <c r="AF3349" s="220"/>
      <c r="AG3349" s="22"/>
      <c r="AH3349" s="213" t="s">
        <v>64</v>
      </c>
      <c r="AI3349" s="214"/>
      <c r="AJ3349" s="215" t="s">
        <v>65</v>
      </c>
      <c r="AK3349" s="216"/>
      <c r="AL3349" s="22"/>
      <c r="AM3349" s="25" t="s">
        <v>2</v>
      </c>
      <c r="AO3349" s="132" t="s">
        <v>41</v>
      </c>
      <c r="AQ3349" s="32"/>
      <c r="AR3349" s="32"/>
      <c r="AS3349" s="32"/>
      <c r="AT3349" s="32"/>
    </row>
    <row r="3350" spans="2:46" ht="18.649999999999999" customHeight="1" thickTop="1" thickBot="1">
      <c r="B3350" s="36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9">
        <f t="shared" ref="L3350" si="15213">IF(0=(1-$J$9*$K$9*$B3350^2),10^14,$B3350*$K$9/(1-$J$9*$K$9*$B3350^2))</f>
        <v>-0.35462302609405782</v>
      </c>
      <c r="N3350" s="1">
        <f t="shared" ref="N3350" si="15214">D3350*I3350+F3350*I3353-E3350*J3350-G3350*J3353</f>
        <v>1</v>
      </c>
      <c r="O3350" s="9">
        <f t="shared" ref="O3350" si="15215">(D3350*J3350+E3350*I3350+F3350*J3353+G3350*I3353)</f>
        <v>0</v>
      </c>
      <c r="P3350" s="2">
        <f t="shared" ref="P3350" si="15216">D3350*K3350+F3350*K3353-E3350*L3350-G3350*L3353</f>
        <v>0</v>
      </c>
      <c r="Q3350" s="8">
        <f t="shared" ref="Q3350" si="15217">(D3350*L3350+E3350*K3350+F3350*L3353+G3350*K3353)</f>
        <v>-0.35462302609405782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15218">N3350*S3350+P3350*S3353-O3350*T3350-Q3350*T3353</f>
        <v>5.1083071189781872</v>
      </c>
      <c r="Y3350" s="9">
        <f t="shared" ref="Y3350" si="15219">(N3350*T3350+O3350*S3350+P3350*T3353+Q3350*S3353)</f>
        <v>0</v>
      </c>
      <c r="Z3350" s="2">
        <f t="shared" ref="Z3350" si="15220">N3350*U3350+P3350*U3353-O3350*V3350-Q3350*V3353</f>
        <v>0</v>
      </c>
      <c r="AA3350" s="8">
        <f t="shared" ref="AA3350" si="15221">(N3350*V3350+O3350*U3350+P3350*V3353+Q3350*U3353)</f>
        <v>-0.35462302609405782</v>
      </c>
      <c r="AB3350" s="22"/>
      <c r="AC3350" s="1">
        <v>1</v>
      </c>
      <c r="AD3350" s="9">
        <v>0</v>
      </c>
      <c r="AE3350" s="2">
        <v>0</v>
      </c>
      <c r="AF3350" s="9">
        <f t="shared" ref="AF3350" si="15222">$B3350*$AE$9</f>
        <v>7.7664101999999513</v>
      </c>
      <c r="AH3350" s="1">
        <f t="shared" ref="AH3350" si="15223">X3350*AC3350+Z3350*AC3353-Y3350*AD3350-AA3350*AD3353</f>
        <v>5.1083071189781872</v>
      </c>
      <c r="AI3350" s="9">
        <f t="shared" ref="AI3350" si="15224">(X3350*AD3350+Y3350*AC3350+Z3350*AD3353+AA3350*AC3353)</f>
        <v>0</v>
      </c>
      <c r="AJ3350" s="2">
        <f t="shared" ref="AJ3350" si="15225">X3350*AE3350+Z3350*AE3353-Y3350*AF3350-AA3350*AF3353</f>
        <v>0</v>
      </c>
      <c r="AK3350" s="8">
        <f t="shared" ref="AK3350" si="15226">(X3350*AF3350+Y3350*AE3350+Z3350*AF3353+AA3350*AE3353)</f>
        <v>39.3185854874705</v>
      </c>
      <c r="AM3350" s="26">
        <f t="shared" ref="AM3350" si="15227">20*LOG((2*$AH$9)/(($AH$9*AH3350+AJ3350+$AH$9*AH3353+AJ3353)^2+($AH$9*AI3350+AK3350+$AH$9*AI3353+AK3353)^2)^0.5)</f>
        <v>-43.737784618801371</v>
      </c>
      <c r="AO3350" s="133">
        <f t="shared" ref="AO3350" si="15228">((AI3350^2+AJ3350^2+AK3350^2+AL3350^2)/(AI3353^2+AJ3353^2+AK3353^2+AL3353^2))^0.5</f>
        <v>0.12892068559801331</v>
      </c>
      <c r="AP3350" s="13"/>
      <c r="AQ3350" s="32"/>
      <c r="AR3350" s="32"/>
      <c r="AS3350" s="32"/>
      <c r="AT3350" s="32"/>
    </row>
    <row r="3351" spans="2:46" ht="18.649999999999999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O3351" s="134"/>
      <c r="AP3351" s="33"/>
      <c r="AQ3351" s="32"/>
      <c r="AR3351" s="32"/>
      <c r="AS3351" s="32"/>
      <c r="AT3351" s="32"/>
    </row>
    <row r="3352" spans="2:46" ht="18.649999999999999" customHeight="1" thickBot="1">
      <c r="D3352" s="209" t="s">
        <v>66</v>
      </c>
      <c r="E3352" s="210"/>
      <c r="F3352" s="211" t="s">
        <v>67</v>
      </c>
      <c r="G3352" s="212"/>
      <c r="H3352" s="204"/>
      <c r="I3352" s="209" t="s">
        <v>68</v>
      </c>
      <c r="J3352" s="210"/>
      <c r="K3352" s="211" t="s">
        <v>69</v>
      </c>
      <c r="L3352" s="212"/>
      <c r="N3352" s="213" t="s">
        <v>70</v>
      </c>
      <c r="O3352" s="214"/>
      <c r="P3352" s="215" t="s">
        <v>71</v>
      </c>
      <c r="Q3352" s="216"/>
      <c r="S3352" s="209" t="s">
        <v>72</v>
      </c>
      <c r="T3352" s="210"/>
      <c r="U3352" s="211" t="s">
        <v>73</v>
      </c>
      <c r="V3352" s="212"/>
      <c r="W3352" s="22"/>
      <c r="X3352" s="213" t="s">
        <v>74</v>
      </c>
      <c r="Y3352" s="214"/>
      <c r="Z3352" s="215" t="s">
        <v>75</v>
      </c>
      <c r="AA3352" s="216"/>
      <c r="AB3352" s="22"/>
      <c r="AC3352" s="209" t="s">
        <v>76</v>
      </c>
      <c r="AD3352" s="210"/>
      <c r="AE3352" s="211" t="s">
        <v>77</v>
      </c>
      <c r="AF3352" s="212"/>
      <c r="AG3352" s="22"/>
      <c r="AH3352" s="213" t="s">
        <v>78</v>
      </c>
      <c r="AI3352" s="214"/>
      <c r="AJ3352" s="215" t="s">
        <v>79</v>
      </c>
      <c r="AK3352" s="216"/>
      <c r="AL3352" s="22"/>
      <c r="AM3352" s="44" t="s">
        <v>6</v>
      </c>
      <c r="AO3352" s="135" t="s">
        <v>42</v>
      </c>
      <c r="AP3352" s="33"/>
      <c r="AQ3352" s="32"/>
      <c r="AR3352" s="32"/>
      <c r="AS3352" s="32"/>
      <c r="AT3352" s="32"/>
    </row>
    <row r="3353" spans="2:46" ht="18.649999999999999" customHeight="1" thickTop="1" thickBot="1">
      <c r="D3353" s="1">
        <v>0</v>
      </c>
      <c r="E3353" s="8">
        <f t="shared" ref="E3353" si="15229">$E$9*$B3350</f>
        <v>5.4290817999999659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15230">D3353*I3350+F3353*I3353-E3353*J3350-G3353*J3353</f>
        <v>0</v>
      </c>
      <c r="O3353" s="9">
        <f t="shared" ref="O3353" si="15231">(D3353*J3350+E3353*I3350+F3353*J3353+G3353*I3353)</f>
        <v>5.4290817999999659</v>
      </c>
      <c r="P3353" s="2">
        <f t="shared" ref="P3353" si="15232">D3353*K3350+F3353*K3353-E3353*L3350-G3353*L3353</f>
        <v>2.9252774168281626</v>
      </c>
      <c r="Q3353" s="8">
        <f t="shared" ref="Q3353" si="15233">(D3353*L3350+E3353*K3350+F3353*L3353+G3353*K3353)</f>
        <v>0</v>
      </c>
      <c r="S3353" s="1">
        <v>0</v>
      </c>
      <c r="T3353" s="8">
        <f t="shared" ref="T3353" si="15234">$T$9*$B3350</f>
        <v>11.584998199999927</v>
      </c>
      <c r="U3353" s="2">
        <v>1</v>
      </c>
      <c r="V3353" s="8">
        <v>0</v>
      </c>
      <c r="X3353" s="1">
        <f t="shared" ref="X3353" si="15235">N3353*S3350+P3353*S3353-O3353*T3350-Q3353*T3353</f>
        <v>0</v>
      </c>
      <c r="Y3353" s="9">
        <f t="shared" ref="Y3353" si="15236">(N3353*T3350+O3353*S3350+P3353*T3353+Q3353*S3353)</f>
        <v>39.318415408454662</v>
      </c>
      <c r="Z3353" s="2">
        <f t="shared" ref="Z3353" si="15237">N3353*U3350+P3353*U3353-O3353*V3350-Q3353*V3353</f>
        <v>2.9252774168281626</v>
      </c>
      <c r="AA3353" s="8">
        <f t="shared" ref="AA3353" si="15238">(N3353*V3350+O3353*U3350+P3353*V3353+Q3353*U3353)</f>
        <v>0</v>
      </c>
      <c r="AB3353" s="22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15239">X3353*AC3350+Z3353*AC3353-Y3353*AD3350-AA3353*AD3353</f>
        <v>0</v>
      </c>
      <c r="AI3353" s="9">
        <f t="shared" ref="AI3353" si="15240">(X3353*AD3350+Y3353*AC3350+Z3353*AD3353+AA3353*AC3353)</f>
        <v>39.318415408454662</v>
      </c>
      <c r="AJ3353" s="2">
        <f t="shared" ref="AJ3353" si="15241">X3353*AE3350+Z3353*AE3353-Y3353*AF3350-AA3353*AF3353</f>
        <v>-302.43766505922935</v>
      </c>
      <c r="AK3353" s="8">
        <f t="shared" ref="AK3353" si="15242">(X3353*AF3350+Y3353*AE3350+Z3353*AF3353+AA3353*AE3353)</f>
        <v>0</v>
      </c>
      <c r="AM3353" s="45">
        <f t="shared" ref="AM3353" si="15243">(180/PI())*ATAN(-1*(($AH$9*AJ3350+AL3350+$AH$9*AJ3353+AL3353)/($AH$9*AI3350+AK3350+$AH$9*AI3353+AK3353)))</f>
        <v>75.425214544420726</v>
      </c>
      <c r="AO3353" s="206">
        <f t="shared" ref="AO3353" si="15244">20*LOG(((($AH$9*AH3350+AJ3350-$AH$9*AH3353-AJ3353)^2+($AH$9*AI3350+AK3350-$AH$9*AI3353-AK3353)^2)/(($AH$9*AH3350+AJ3350+$AH$9*AH3353+AJ3353)^2+($AH$9*AI3350+AK3350+$AH$9*AI3353+AK3353)^2))^0.5)</f>
        <v>-1.8366019132323112E-4</v>
      </c>
      <c r="AP3353" s="33"/>
      <c r="AQ3353" s="32"/>
      <c r="AR3353" s="32"/>
      <c r="AS3353" s="32"/>
      <c r="AT3353" s="32"/>
    </row>
    <row r="3354" spans="2:46" ht="18.649999999999999" customHeight="1">
      <c r="AO3354" s="33"/>
      <c r="AP3354" s="33"/>
    </row>
    <row r="3355" spans="2:46" ht="18.649999999999999" customHeight="1" thickBot="1">
      <c r="D3355" s="22" t="s">
        <v>80</v>
      </c>
      <c r="E3355" s="22"/>
      <c r="F3355" s="22"/>
      <c r="G3355" s="22"/>
      <c r="H3355" s="22"/>
      <c r="I3355" s="22" t="s">
        <v>81</v>
      </c>
      <c r="J3355" s="22"/>
      <c r="K3355" s="22"/>
      <c r="L3355" s="22"/>
      <c r="M3355" s="23"/>
      <c r="N3355" s="23"/>
      <c r="O3355" s="24" t="s">
        <v>82</v>
      </c>
      <c r="P3355" s="23"/>
      <c r="Q3355" s="23"/>
      <c r="R3355" s="23"/>
      <c r="S3355" s="22"/>
      <c r="T3355" s="22" t="s">
        <v>83</v>
      </c>
      <c r="U3355" s="23"/>
      <c r="V3355" s="23"/>
      <c r="W3355" s="23"/>
      <c r="X3355" s="23"/>
      <c r="Y3355" s="24" t="s">
        <v>84</v>
      </c>
      <c r="Z3355" s="23"/>
      <c r="AA3355" s="23"/>
      <c r="AB3355" s="23"/>
      <c r="AC3355" s="24" t="s">
        <v>85</v>
      </c>
      <c r="AD3355" s="22"/>
      <c r="AE3355" s="22"/>
      <c r="AF3355" s="22"/>
      <c r="AG3355" s="22"/>
      <c r="AH3355" s="23"/>
      <c r="AI3355" s="24" t="s">
        <v>86</v>
      </c>
      <c r="AJ3355" s="23"/>
      <c r="AK3355" s="23"/>
      <c r="AL3355" s="22"/>
    </row>
    <row r="3356" spans="2:46" ht="18.649999999999999" customHeight="1" thickBot="1">
      <c r="B3356" s="11"/>
      <c r="D3356" s="217" t="s">
        <v>55</v>
      </c>
      <c r="E3356" s="218"/>
      <c r="F3356" s="219" t="s">
        <v>56</v>
      </c>
      <c r="G3356" s="220"/>
      <c r="H3356" s="204"/>
      <c r="I3356" s="217" t="s">
        <v>87</v>
      </c>
      <c r="J3356" s="218"/>
      <c r="K3356" s="219" t="s">
        <v>88</v>
      </c>
      <c r="L3356" s="220"/>
      <c r="M3356" s="23"/>
      <c r="N3356" s="213" t="s">
        <v>57</v>
      </c>
      <c r="O3356" s="214"/>
      <c r="P3356" s="215" t="s">
        <v>58</v>
      </c>
      <c r="Q3356" s="216"/>
      <c r="R3356" s="23"/>
      <c r="S3356" s="217" t="s">
        <v>59</v>
      </c>
      <c r="T3356" s="218"/>
      <c r="U3356" s="219" t="s">
        <v>60</v>
      </c>
      <c r="V3356" s="220"/>
      <c r="W3356" s="22"/>
      <c r="X3356" s="213" t="s">
        <v>61</v>
      </c>
      <c r="Y3356" s="214"/>
      <c r="Z3356" s="215" t="s">
        <v>62</v>
      </c>
      <c r="AA3356" s="216"/>
      <c r="AB3356" s="22"/>
      <c r="AC3356" s="217" t="s">
        <v>63</v>
      </c>
      <c r="AD3356" s="218"/>
      <c r="AE3356" s="219" t="s">
        <v>89</v>
      </c>
      <c r="AF3356" s="220"/>
      <c r="AG3356" s="22"/>
      <c r="AH3356" s="213" t="s">
        <v>64</v>
      </c>
      <c r="AI3356" s="214"/>
      <c r="AJ3356" s="215" t="s">
        <v>65</v>
      </c>
      <c r="AK3356" s="216"/>
      <c r="AL3356" s="22"/>
      <c r="AM3356" s="25" t="s">
        <v>2</v>
      </c>
      <c r="AO3356" s="132" t="s">
        <v>41</v>
      </c>
      <c r="AQ3356" s="32"/>
      <c r="AR3356" s="32"/>
      <c r="AS3356" s="32"/>
      <c r="AT3356" s="32"/>
    </row>
    <row r="3357" spans="2:46" ht="18.649999999999999" customHeight="1" thickTop="1" thickBot="1">
      <c r="B3357" s="36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9">
        <f t="shared" ref="L3357" si="15245">IF(0=(1-$J$9*$K$9*$B3357^2),10^14,$B3357*$K$9/(1-$J$9*$K$9*$B3357^2))</f>
        <v>-0.35382775229031815</v>
      </c>
      <c r="N3357" s="1">
        <f t="shared" ref="N3357" si="15246">D3357*I3357+F3357*I3360-E3357*J3357-G3357*J3360</f>
        <v>1</v>
      </c>
      <c r="O3357" s="9">
        <f t="shared" ref="O3357" si="15247">(D3357*J3357+E3357*I3357+F3357*J3360+G3357*I3360)</f>
        <v>0</v>
      </c>
      <c r="P3357" s="2">
        <f t="shared" ref="P3357" si="15248">D3357*K3357+F3357*K3360-E3357*L3357-G3357*L3360</f>
        <v>0</v>
      </c>
      <c r="Q3357" s="8">
        <f t="shared" ref="Q3357" si="15249">(D3357*L3357+E3357*K3357+F3357*L3360+G3357*K3360)</f>
        <v>-0.35382775229031815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15250">N3357*S3357+P3357*S3360-O3357*T3357-Q3357*T3360</f>
        <v>5.1076514806446989</v>
      </c>
      <c r="Y3357" s="9">
        <f t="shared" ref="Y3357" si="15251">(N3357*T3357+O3357*S3357+P3357*T3360+Q3357*S3360)</f>
        <v>0</v>
      </c>
      <c r="Z3357" s="2">
        <f t="shared" ref="Z3357" si="15252">N3357*U3357+P3357*U3360-O3357*V3357-Q3357*V3360</f>
        <v>0</v>
      </c>
      <c r="AA3357" s="8">
        <f t="shared" ref="AA3357" si="15253">(N3357*V3357+O3357*U3357+P3357*V3360+Q3357*U3360)</f>
        <v>-0.35382775229031815</v>
      </c>
      <c r="AB3357" s="22"/>
      <c r="AC3357" s="1">
        <v>1</v>
      </c>
      <c r="AD3357" s="9">
        <v>0</v>
      </c>
      <c r="AE3357" s="2">
        <v>0</v>
      </c>
      <c r="AF3357" s="9">
        <f t="shared" ref="AF3357" si="15254">$B3357*$AE$9</f>
        <v>7.7826239999999514</v>
      </c>
      <c r="AH3357" s="1">
        <f t="shared" ref="AH3357" si="15255">X3357*AC3357+Z3357*AC3360-Y3357*AD3357-AA3357*AD3360</f>
        <v>5.1076514806446989</v>
      </c>
      <c r="AI3357" s="9">
        <f t="shared" ref="AI3357" si="15256">(X3357*AD3357+Y3357*AC3357+Z3357*AD3360+AA3357*AC3360)</f>
        <v>0</v>
      </c>
      <c r="AJ3357" s="2">
        <f t="shared" ref="AJ3357" si="15257">X3357*AE3357+Z3357*AE3360-Y3357*AF3357-AA3357*AF3360</f>
        <v>0</v>
      </c>
      <c r="AK3357" s="8">
        <f t="shared" ref="AK3357" si="15258">(X3357*AF3357+Y3357*AE3357+Z3357*AF3360+AA3357*AE3360)</f>
        <v>39.397103244610399</v>
      </c>
      <c r="AM3357" s="26">
        <f t="shared" ref="AM3357" si="15259">20*LOG((2*$AH$9)/(($AH$9*AH3357+AJ3357+$AH$9*AH3360+AJ3360)^2+($AH$9*AI3357+AK3357+$AH$9*AI3360+AK3360)^2)^0.5)</f>
        <v>-43.772964852368759</v>
      </c>
      <c r="AO3357" s="133">
        <f t="shared" ref="AO3357" si="15260">((AI3357^2+AJ3357^2+AK3357^2+AL3357^2)/(AI3360^2+AJ3360^2+AK3360^2+AL3360^2))^0.5</f>
        <v>0.12865143969873724</v>
      </c>
      <c r="AP3357" s="13"/>
      <c r="AQ3357" s="32"/>
      <c r="AR3357" s="32"/>
      <c r="AS3357" s="32"/>
      <c r="AT3357" s="32"/>
    </row>
    <row r="3358" spans="2:46" ht="18.649999999999999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O3358" s="134"/>
      <c r="AP3358" s="33"/>
      <c r="AQ3358" s="32"/>
      <c r="AR3358" s="32"/>
      <c r="AS3358" s="32"/>
      <c r="AT3358" s="32"/>
    </row>
    <row r="3359" spans="2:46" ht="18.649999999999999" customHeight="1" thickBot="1">
      <c r="D3359" s="209" t="s">
        <v>66</v>
      </c>
      <c r="E3359" s="210"/>
      <c r="F3359" s="211" t="s">
        <v>67</v>
      </c>
      <c r="G3359" s="212"/>
      <c r="H3359" s="204"/>
      <c r="I3359" s="209" t="s">
        <v>68</v>
      </c>
      <c r="J3359" s="210"/>
      <c r="K3359" s="211" t="s">
        <v>69</v>
      </c>
      <c r="L3359" s="212"/>
      <c r="N3359" s="213" t="s">
        <v>70</v>
      </c>
      <c r="O3359" s="214"/>
      <c r="P3359" s="215" t="s">
        <v>71</v>
      </c>
      <c r="Q3359" s="216"/>
      <c r="S3359" s="209" t="s">
        <v>72</v>
      </c>
      <c r="T3359" s="210"/>
      <c r="U3359" s="211" t="s">
        <v>73</v>
      </c>
      <c r="V3359" s="212"/>
      <c r="W3359" s="22"/>
      <c r="X3359" s="213" t="s">
        <v>74</v>
      </c>
      <c r="Y3359" s="214"/>
      <c r="Z3359" s="215" t="s">
        <v>75</v>
      </c>
      <c r="AA3359" s="216"/>
      <c r="AB3359" s="22"/>
      <c r="AC3359" s="209" t="s">
        <v>76</v>
      </c>
      <c r="AD3359" s="210"/>
      <c r="AE3359" s="211" t="s">
        <v>77</v>
      </c>
      <c r="AF3359" s="212"/>
      <c r="AG3359" s="22"/>
      <c r="AH3359" s="213" t="s">
        <v>78</v>
      </c>
      <c r="AI3359" s="214"/>
      <c r="AJ3359" s="215" t="s">
        <v>79</v>
      </c>
      <c r="AK3359" s="216"/>
      <c r="AL3359" s="22"/>
      <c r="AM3359" s="44" t="s">
        <v>6</v>
      </c>
      <c r="AO3359" s="135" t="s">
        <v>42</v>
      </c>
      <c r="AP3359" s="33"/>
      <c r="AQ3359" s="32"/>
      <c r="AR3359" s="32"/>
      <c r="AS3359" s="32"/>
      <c r="AT3359" s="32"/>
    </row>
    <row r="3360" spans="2:46" ht="18.649999999999999" customHeight="1" thickTop="1" thickBot="1">
      <c r="D3360" s="1">
        <v>0</v>
      </c>
      <c r="E3360" s="8">
        <f t="shared" ref="E3360" si="15261">$E$9*$B3357</f>
        <v>5.4404159999999662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15262">D3360*I3357+F3360*I3360-E3360*J3357-G3360*J3360</f>
        <v>0</v>
      </c>
      <c r="O3360" s="9">
        <f t="shared" ref="O3360" si="15263">(D3360*J3357+E3360*I3357+F3360*J3360+G3360*I3360)</f>
        <v>5.4404159999999662</v>
      </c>
      <c r="P3360" s="2">
        <f t="shared" ref="P3360" si="15264">D3360*K3357+F3360*K3360-E3360*L3357-G3360*L3360</f>
        <v>2.9249701648042716</v>
      </c>
      <c r="Q3360" s="8">
        <f t="shared" ref="Q3360" si="15265">(D3360*L3357+E3360*K3357+F3360*L3360+G3360*K3360)</f>
        <v>0</v>
      </c>
      <c r="S3360" s="1">
        <v>0</v>
      </c>
      <c r="T3360" s="8">
        <f t="shared" ref="T3360" si="15266">$T$9*$B3357</f>
        <v>11.609183999999926</v>
      </c>
      <c r="U3360" s="2">
        <v>1</v>
      </c>
      <c r="V3360" s="8">
        <v>0</v>
      </c>
      <c r="X3360" s="1">
        <f t="shared" ref="X3360" si="15267">N3360*S3357+P3360*S3360-O3360*T3357-Q3360*T3360</f>
        <v>0</v>
      </c>
      <c r="Y3360" s="9">
        <f t="shared" ref="Y3360" si="15268">(N3360*T3357+O3360*S3357+P3360*T3360+Q3360*S3360)</f>
        <v>39.396932837722858</v>
      </c>
      <c r="Z3360" s="2">
        <f t="shared" ref="Z3360" si="15269">N3360*U3357+P3360*U3360-O3360*V3357-Q3360*V3360</f>
        <v>2.9249701648042716</v>
      </c>
      <c r="AA3360" s="8">
        <f t="shared" ref="AA3360" si="15270">(N3360*V3357+O3360*U3357+P3360*V3360+Q3360*U3360)</f>
        <v>0</v>
      </c>
      <c r="AB3360" s="22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15271">X3360*AC3357+Z3360*AC3360-Y3360*AD3357-AA3360*AD3360</f>
        <v>0</v>
      </c>
      <c r="AI3360" s="9">
        <f t="shared" ref="AI3360" si="15272">(X3360*AD3357+Y3360*AC3357+Z3360*AD3360+AA3360*AC3360)</f>
        <v>39.396932837722858</v>
      </c>
      <c r="AJ3360" s="2">
        <f t="shared" ref="AJ3360" si="15273">X3360*AE3357+Z3360*AE3360-Y3360*AF3357-AA3360*AF3360</f>
        <v>-303.68654486444382</v>
      </c>
      <c r="AK3360" s="8">
        <f t="shared" ref="AK3360" si="15274">(X3360*AF3357+Y3360*AE3357+Z3360*AF3360+AA3360*AE3360)</f>
        <v>0</v>
      </c>
      <c r="AM3360" s="45">
        <f t="shared" ref="AM3360" si="15275">(180/PI())*ATAN(-1*(($AH$9*AJ3357+AL3357+$AH$9*AJ3360+AL3360)/($AH$9*AI3357+AK3357+$AH$9*AI3360+AK3360)))</f>
        <v>75.454852179360756</v>
      </c>
      <c r="AO3360" s="206">
        <f t="shared" ref="AO3360" si="15276">20*LOG(((($AH$9*AH3357+AJ3357-$AH$9*AH3360-AJ3360)^2+($AH$9*AI3357+AK3357-$AH$9*AI3360-AK3360)^2)/(($AH$9*AH3357+AJ3357+$AH$9*AH3360+AJ3360)^2+($AH$9*AI3357+AK3357+$AH$9*AI3360+AK3360)^2))^0.5)</f>
        <v>-1.8217842157514878E-4</v>
      </c>
      <c r="AP3360" s="33"/>
      <c r="AQ3360" s="32"/>
      <c r="AR3360" s="32"/>
      <c r="AS3360" s="32"/>
      <c r="AT3360" s="32"/>
    </row>
    <row r="3361" spans="2:46" ht="18.649999999999999" customHeight="1">
      <c r="AO3361" s="33"/>
      <c r="AP3361" s="33"/>
    </row>
    <row r="3362" spans="2:46" ht="18.649999999999999" customHeight="1" thickBot="1">
      <c r="D3362" s="22" t="s">
        <v>80</v>
      </c>
      <c r="E3362" s="22"/>
      <c r="F3362" s="22"/>
      <c r="G3362" s="22"/>
      <c r="H3362" s="22"/>
      <c r="I3362" s="22" t="s">
        <v>81</v>
      </c>
      <c r="J3362" s="22"/>
      <c r="K3362" s="22"/>
      <c r="L3362" s="22"/>
      <c r="M3362" s="23"/>
      <c r="N3362" s="23"/>
      <c r="O3362" s="24" t="s">
        <v>82</v>
      </c>
      <c r="P3362" s="23"/>
      <c r="Q3362" s="23"/>
      <c r="R3362" s="23"/>
      <c r="S3362" s="22"/>
      <c r="T3362" s="22" t="s">
        <v>83</v>
      </c>
      <c r="U3362" s="23"/>
      <c r="V3362" s="23"/>
      <c r="W3362" s="23"/>
      <c r="X3362" s="23"/>
      <c r="Y3362" s="24" t="s">
        <v>84</v>
      </c>
      <c r="Z3362" s="23"/>
      <c r="AA3362" s="23"/>
      <c r="AB3362" s="23"/>
      <c r="AC3362" s="24" t="s">
        <v>85</v>
      </c>
      <c r="AD3362" s="22"/>
      <c r="AE3362" s="22"/>
      <c r="AF3362" s="22"/>
      <c r="AG3362" s="22"/>
      <c r="AH3362" s="23"/>
      <c r="AI3362" s="24" t="s">
        <v>86</v>
      </c>
      <c r="AJ3362" s="23"/>
      <c r="AK3362" s="23"/>
      <c r="AL3362" s="22"/>
    </row>
    <row r="3363" spans="2:46" ht="18.649999999999999" customHeight="1" thickBot="1">
      <c r="B3363" s="11"/>
      <c r="D3363" s="217" t="s">
        <v>55</v>
      </c>
      <c r="E3363" s="218"/>
      <c r="F3363" s="219" t="s">
        <v>56</v>
      </c>
      <c r="G3363" s="220"/>
      <c r="H3363" s="204"/>
      <c r="I3363" s="217" t="s">
        <v>87</v>
      </c>
      <c r="J3363" s="218"/>
      <c r="K3363" s="219" t="s">
        <v>88</v>
      </c>
      <c r="L3363" s="220"/>
      <c r="M3363" s="23"/>
      <c r="N3363" s="213" t="s">
        <v>57</v>
      </c>
      <c r="O3363" s="214"/>
      <c r="P3363" s="215" t="s">
        <v>58</v>
      </c>
      <c r="Q3363" s="216"/>
      <c r="R3363" s="23"/>
      <c r="S3363" s="217" t="s">
        <v>59</v>
      </c>
      <c r="T3363" s="218"/>
      <c r="U3363" s="219" t="s">
        <v>60</v>
      </c>
      <c r="V3363" s="220"/>
      <c r="W3363" s="22"/>
      <c r="X3363" s="213" t="s">
        <v>61</v>
      </c>
      <c r="Y3363" s="214"/>
      <c r="Z3363" s="215" t="s">
        <v>62</v>
      </c>
      <c r="AA3363" s="216"/>
      <c r="AB3363" s="22"/>
      <c r="AC3363" s="217" t="s">
        <v>63</v>
      </c>
      <c r="AD3363" s="218"/>
      <c r="AE3363" s="219" t="s">
        <v>89</v>
      </c>
      <c r="AF3363" s="220"/>
      <c r="AG3363" s="22"/>
      <c r="AH3363" s="213" t="s">
        <v>64</v>
      </c>
      <c r="AI3363" s="214"/>
      <c r="AJ3363" s="215" t="s">
        <v>65</v>
      </c>
      <c r="AK3363" s="216"/>
      <c r="AL3363" s="22"/>
      <c r="AM3363" s="25" t="s">
        <v>2</v>
      </c>
      <c r="AO3363" s="132" t="s">
        <v>41</v>
      </c>
      <c r="AQ3363" s="32"/>
      <c r="AR3363" s="32"/>
      <c r="AS3363" s="32"/>
      <c r="AT3363" s="32"/>
    </row>
    <row r="3364" spans="2:46" ht="18.649999999999999" customHeight="1" thickTop="1" thickBot="1">
      <c r="B3364" s="36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9">
        <f t="shared" ref="L3364" si="15277">IF(0=(1-$J$9*$K$9*$B3364^2),10^14,$B3364*$K$9/(1-$J$9*$K$9*$B3364^2))</f>
        <v>-0.35303615419836759</v>
      </c>
      <c r="N3364" s="1">
        <f t="shared" ref="N3364" si="15278">D3364*I3364+F3364*I3367-E3364*J3364-G3364*J3367</f>
        <v>1</v>
      </c>
      <c r="O3364" s="9">
        <f t="shared" ref="O3364" si="15279">(D3364*J3364+E3364*I3364+F3364*J3367+G3364*I3367)</f>
        <v>0</v>
      </c>
      <c r="P3364" s="2">
        <f t="shared" ref="P3364" si="15280">D3364*K3364+F3364*K3367-E3364*L3364-G3364*L3367</f>
        <v>0</v>
      </c>
      <c r="Q3364" s="8">
        <f t="shared" ref="Q3364" si="15281">(D3364*L3364+E3364*K3364+F3364*L3367+G3364*K3367)</f>
        <v>-0.35303615419836759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15282">N3364*S3364+P3364*S3367-O3364*T3364-Q3364*T3367</f>
        <v>5.1070001345594074</v>
      </c>
      <c r="Y3364" s="9">
        <f t="shared" ref="Y3364" si="15283">(N3364*T3364+O3364*S3364+P3364*T3367+Q3364*S3367)</f>
        <v>0</v>
      </c>
      <c r="Z3364" s="2">
        <f t="shared" ref="Z3364" si="15284">N3364*U3364+P3364*U3367-O3364*V3364-Q3364*V3367</f>
        <v>0</v>
      </c>
      <c r="AA3364" s="8">
        <f t="shared" ref="AA3364" si="15285">(N3364*V3364+O3364*U3364+P3364*V3367+Q3364*U3367)</f>
        <v>-0.35303615419836759</v>
      </c>
      <c r="AB3364" s="22"/>
      <c r="AC3364" s="1">
        <v>1</v>
      </c>
      <c r="AD3364" s="9">
        <v>0</v>
      </c>
      <c r="AE3364" s="2">
        <v>0</v>
      </c>
      <c r="AF3364" s="9">
        <f t="shared" ref="AF3364" si="15286">$B3364*$AE$9</f>
        <v>7.7988377999999523</v>
      </c>
      <c r="AH3364" s="1">
        <f t="shared" ref="AH3364" si="15287">X3364*AC3364+Z3364*AC3367-Y3364*AD3364-AA3364*AD3367</f>
        <v>5.1070001345594074</v>
      </c>
      <c r="AI3364" s="9">
        <f t="shared" ref="AI3364" si="15288">(X3364*AD3364+Y3364*AC3364+Z3364*AD3367+AA3364*AC3367)</f>
        <v>0</v>
      </c>
      <c r="AJ3364" s="2">
        <f t="shared" ref="AJ3364" si="15289">X3364*AE3364+Z3364*AE3367-Y3364*AF3364-AA3364*AF3367</f>
        <v>0</v>
      </c>
      <c r="AK3364" s="8">
        <f t="shared" ref="AK3364" si="15290">(X3364*AF3364+Y3364*AE3364+Z3364*AF3367+AA3364*AE3367)</f>
        <v>39.475629539808381</v>
      </c>
      <c r="AM3364" s="26">
        <f t="shared" ref="AM3364" si="15291">20*LOG((2*$AH$9)/(($AH$9*AH3364+AJ3364+$AH$9*AH3367+AJ3367)^2+($AH$9*AI3364+AK3364+$AH$9*AI3367+AK3367)^2)^0.5)</f>
        <v>-43.808076433150333</v>
      </c>
      <c r="AO3364" s="133">
        <f t="shared" ref="AO3364" si="15292">((AI3364^2+AJ3364^2+AK3364^2+AL3364^2)/(AI3367^2+AJ3367^2+AK3367^2+AL3367^2))^0.5</f>
        <v>0.12838331739013439</v>
      </c>
      <c r="AP3364" s="13"/>
      <c r="AQ3364" s="32"/>
      <c r="AR3364" s="32"/>
      <c r="AS3364" s="32"/>
      <c r="AT3364" s="32"/>
    </row>
    <row r="3365" spans="2:46" ht="18.649999999999999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O3365" s="134"/>
      <c r="AP3365" s="33"/>
      <c r="AQ3365" s="32"/>
      <c r="AR3365" s="32"/>
      <c r="AS3365" s="32"/>
      <c r="AT3365" s="32"/>
    </row>
    <row r="3366" spans="2:46" ht="18.649999999999999" customHeight="1" thickBot="1">
      <c r="D3366" s="209" t="s">
        <v>66</v>
      </c>
      <c r="E3366" s="210"/>
      <c r="F3366" s="211" t="s">
        <v>67</v>
      </c>
      <c r="G3366" s="212"/>
      <c r="H3366" s="204"/>
      <c r="I3366" s="209" t="s">
        <v>68</v>
      </c>
      <c r="J3366" s="210"/>
      <c r="K3366" s="211" t="s">
        <v>69</v>
      </c>
      <c r="L3366" s="212"/>
      <c r="N3366" s="213" t="s">
        <v>70</v>
      </c>
      <c r="O3366" s="214"/>
      <c r="P3366" s="215" t="s">
        <v>71</v>
      </c>
      <c r="Q3366" s="216"/>
      <c r="S3366" s="209" t="s">
        <v>72</v>
      </c>
      <c r="T3366" s="210"/>
      <c r="U3366" s="211" t="s">
        <v>73</v>
      </c>
      <c r="V3366" s="212"/>
      <c r="W3366" s="22"/>
      <c r="X3366" s="213" t="s">
        <v>74</v>
      </c>
      <c r="Y3366" s="214"/>
      <c r="Z3366" s="215" t="s">
        <v>75</v>
      </c>
      <c r="AA3366" s="216"/>
      <c r="AB3366" s="22"/>
      <c r="AC3366" s="209" t="s">
        <v>76</v>
      </c>
      <c r="AD3366" s="210"/>
      <c r="AE3366" s="211" t="s">
        <v>77</v>
      </c>
      <c r="AF3366" s="212"/>
      <c r="AG3366" s="22"/>
      <c r="AH3366" s="213" t="s">
        <v>78</v>
      </c>
      <c r="AI3366" s="214"/>
      <c r="AJ3366" s="215" t="s">
        <v>79</v>
      </c>
      <c r="AK3366" s="216"/>
      <c r="AL3366" s="22"/>
      <c r="AM3366" s="44" t="s">
        <v>6</v>
      </c>
      <c r="AO3366" s="135" t="s">
        <v>42</v>
      </c>
      <c r="AP3366" s="33"/>
      <c r="AQ3366" s="32"/>
      <c r="AR3366" s="32"/>
      <c r="AS3366" s="32"/>
      <c r="AT3366" s="32"/>
    </row>
    <row r="3367" spans="2:46" ht="18.649999999999999" customHeight="1" thickTop="1" thickBot="1">
      <c r="D3367" s="1">
        <v>0</v>
      </c>
      <c r="E3367" s="8">
        <f t="shared" ref="E3367" si="15293">$E$9*$B3364</f>
        <v>5.4517501999999665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15294">D3367*I3364+F3367*I3367-E3367*J3364-G3367*J3367</f>
        <v>0</v>
      </c>
      <c r="O3367" s="9">
        <f t="shared" ref="O3367" si="15295">(D3367*J3364+E3367*I3364+F3367*J3367+G3367*I3367)</f>
        <v>5.4517501999999665</v>
      </c>
      <c r="P3367" s="2">
        <f t="shared" ref="P3367" si="15296">D3367*K3364+F3367*K3367-E3367*L3364-G3367*L3367</f>
        <v>2.9246649242581695</v>
      </c>
      <c r="Q3367" s="8">
        <f t="shared" ref="Q3367" si="15297">(D3367*L3364+E3367*K3364+F3367*L3367+G3367*K3367)</f>
        <v>0</v>
      </c>
      <c r="S3367" s="1">
        <v>0</v>
      </c>
      <c r="T3367" s="8">
        <f t="shared" ref="T3367" si="15298">$T$9*$B3364</f>
        <v>11.633369799999928</v>
      </c>
      <c r="U3367" s="2">
        <v>1</v>
      </c>
      <c r="V3367" s="8">
        <v>0</v>
      </c>
      <c r="X3367" s="1">
        <f t="shared" ref="X3367" si="15299">N3367*S3364+P3367*S3367-O3367*T3364-Q3367*T3367</f>
        <v>0</v>
      </c>
      <c r="Y3367" s="9">
        <f t="shared" ref="Y3367" si="15300">(N3367*T3364+O3367*S3364+P3367*T3367+Q3367*S3367)</f>
        <v>39.475458804984029</v>
      </c>
      <c r="Z3367" s="2">
        <f t="shared" ref="Z3367" si="15301">N3367*U3364+P3367*U3367-O3367*V3364-Q3367*V3367</f>
        <v>2.9246649242581695</v>
      </c>
      <c r="AA3367" s="8">
        <f t="shared" ref="AA3367" si="15302">(N3367*V3364+O3367*U3364+P3367*V3367+Q3367*U3367)</f>
        <v>0</v>
      </c>
      <c r="AB3367" s="22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15303">X3367*AC3364+Z3367*AC3367-Y3367*AD3364-AA3367*AD3367</f>
        <v>0</v>
      </c>
      <c r="AI3367" s="9">
        <f t="shared" ref="AI3367" si="15304">(X3367*AD3364+Y3367*AC3364+Z3367*AD3367+AA3367*AC3367)</f>
        <v>39.475458804984029</v>
      </c>
      <c r="AJ3367" s="2">
        <f t="shared" ref="AJ3367" si="15305">X3367*AE3364+Z3367*AE3367-Y3367*AF3364-AA3367*AF3367</f>
        <v>-304.93803537639218</v>
      </c>
      <c r="AK3367" s="8">
        <f t="shared" ref="AK3367" si="15306">(X3367*AF3364+Y3367*AE3364+Z3367*AF3367+AA3367*AE3367)</f>
        <v>0</v>
      </c>
      <c r="AM3367" s="45">
        <f t="shared" ref="AM3367" si="15307">(180/PI())*ATAN(-1*(($AH$9*AJ3364+AL3364+$AH$9*AJ3367+AL3367)/($AH$9*AI3364+AK3364+$AH$9*AI3367+AK3367)))</f>
        <v>75.484370928080793</v>
      </c>
      <c r="AO3367" s="206">
        <f t="shared" ref="AO3367" si="15308">20*LOG(((($AH$9*AH3364+AJ3364-$AH$9*AH3367-AJ3367)^2+($AH$9*AI3364+AK3364-$AH$9*AI3367-AK3367)^2)/(($AH$9*AH3364+AJ3364+$AH$9*AH3367+AJ3367)^2+($AH$9*AI3364+AK3364+$AH$9*AI3367+AK3367)^2))^0.5)</f>
        <v>-1.8071146368930853E-4</v>
      </c>
      <c r="AP3367" s="33"/>
      <c r="AQ3367" s="32"/>
      <c r="AR3367" s="32"/>
      <c r="AS3367" s="32"/>
      <c r="AT3367" s="32"/>
    </row>
    <row r="3368" spans="2:46" ht="18.649999999999999" customHeight="1">
      <c r="AO3368" s="33"/>
      <c r="AP3368" s="33"/>
    </row>
    <row r="3369" spans="2:46" ht="18.649999999999999" customHeight="1" thickBot="1">
      <c r="D3369" s="22" t="s">
        <v>80</v>
      </c>
      <c r="E3369" s="22"/>
      <c r="F3369" s="22"/>
      <c r="G3369" s="22"/>
      <c r="H3369" s="22"/>
      <c r="I3369" s="22" t="s">
        <v>81</v>
      </c>
      <c r="J3369" s="22"/>
      <c r="K3369" s="22"/>
      <c r="L3369" s="22"/>
      <c r="M3369" s="23"/>
      <c r="N3369" s="23"/>
      <c r="O3369" s="24" t="s">
        <v>82</v>
      </c>
      <c r="P3369" s="23"/>
      <c r="Q3369" s="23"/>
      <c r="R3369" s="23"/>
      <c r="S3369" s="22"/>
      <c r="T3369" s="22" t="s">
        <v>83</v>
      </c>
      <c r="U3369" s="23"/>
      <c r="V3369" s="23"/>
      <c r="W3369" s="23"/>
      <c r="X3369" s="23"/>
      <c r="Y3369" s="24" t="s">
        <v>84</v>
      </c>
      <c r="Z3369" s="23"/>
      <c r="AA3369" s="23"/>
      <c r="AB3369" s="23"/>
      <c r="AC3369" s="24" t="s">
        <v>85</v>
      </c>
      <c r="AD3369" s="22"/>
      <c r="AE3369" s="22"/>
      <c r="AF3369" s="22"/>
      <c r="AG3369" s="22"/>
      <c r="AH3369" s="23"/>
      <c r="AI3369" s="24" t="s">
        <v>86</v>
      </c>
      <c r="AJ3369" s="23"/>
      <c r="AK3369" s="23"/>
      <c r="AL3369" s="22"/>
    </row>
    <row r="3370" spans="2:46" ht="18.649999999999999" customHeight="1" thickBot="1">
      <c r="B3370" s="11"/>
      <c r="D3370" s="217" t="s">
        <v>55</v>
      </c>
      <c r="E3370" s="218"/>
      <c r="F3370" s="219" t="s">
        <v>56</v>
      </c>
      <c r="G3370" s="220"/>
      <c r="H3370" s="204"/>
      <c r="I3370" s="217" t="s">
        <v>87</v>
      </c>
      <c r="J3370" s="218"/>
      <c r="K3370" s="219" t="s">
        <v>88</v>
      </c>
      <c r="L3370" s="220"/>
      <c r="M3370" s="23"/>
      <c r="N3370" s="213" t="s">
        <v>57</v>
      </c>
      <c r="O3370" s="214"/>
      <c r="P3370" s="215" t="s">
        <v>58</v>
      </c>
      <c r="Q3370" s="216"/>
      <c r="R3370" s="23"/>
      <c r="S3370" s="217" t="s">
        <v>59</v>
      </c>
      <c r="T3370" s="218"/>
      <c r="U3370" s="219" t="s">
        <v>60</v>
      </c>
      <c r="V3370" s="220"/>
      <c r="W3370" s="22"/>
      <c r="X3370" s="213" t="s">
        <v>61</v>
      </c>
      <c r="Y3370" s="214"/>
      <c r="Z3370" s="215" t="s">
        <v>62</v>
      </c>
      <c r="AA3370" s="216"/>
      <c r="AB3370" s="22"/>
      <c r="AC3370" s="217" t="s">
        <v>63</v>
      </c>
      <c r="AD3370" s="218"/>
      <c r="AE3370" s="219" t="s">
        <v>89</v>
      </c>
      <c r="AF3370" s="220"/>
      <c r="AG3370" s="22"/>
      <c r="AH3370" s="213" t="s">
        <v>64</v>
      </c>
      <c r="AI3370" s="214"/>
      <c r="AJ3370" s="215" t="s">
        <v>65</v>
      </c>
      <c r="AK3370" s="216"/>
      <c r="AL3370" s="22"/>
      <c r="AM3370" s="25" t="s">
        <v>2</v>
      </c>
      <c r="AO3370" s="132" t="s">
        <v>41</v>
      </c>
      <c r="AQ3370" s="32"/>
      <c r="AR3370" s="32"/>
      <c r="AS3370" s="32"/>
      <c r="AT3370" s="32"/>
    </row>
    <row r="3371" spans="2:46" ht="18.649999999999999" customHeight="1" thickTop="1" thickBot="1">
      <c r="B3371" s="36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9">
        <f t="shared" ref="L3371" si="15309">IF(0=(1-$J$9*$K$9*$B3371^2),10^14,$B3371*$K$9/(1-$J$9*$K$9*$B3371^2))</f>
        <v>-0.35224820569591214</v>
      </c>
      <c r="N3371" s="1">
        <f t="shared" ref="N3371" si="15310">D3371*I3371+F3371*I3374-E3371*J3371-G3371*J3374</f>
        <v>1</v>
      </c>
      <c r="O3371" s="9">
        <f t="shared" ref="O3371" si="15311">(D3371*J3371+E3371*I3371+F3371*J3374+G3371*I3374)</f>
        <v>0</v>
      </c>
      <c r="P3371" s="2">
        <f t="shared" ref="P3371" si="15312">D3371*K3371+F3371*K3374-E3371*L3371-G3371*L3374</f>
        <v>0</v>
      </c>
      <c r="Q3371" s="8">
        <f t="shared" ref="Q3371" si="15313">(D3371*L3371+E3371*K3371+F3371*L3374+G3371*K3374)</f>
        <v>-0.35224820569591214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15314">N3371*S3371+P3371*S3374-O3371*T3371-Q3371*T3374</f>
        <v>5.1063530429003068</v>
      </c>
      <c r="Y3371" s="9">
        <f t="shared" ref="Y3371" si="15315">(N3371*T3371+O3371*S3371+P3371*T3374+Q3371*S3374)</f>
        <v>0</v>
      </c>
      <c r="Z3371" s="2">
        <f t="shared" ref="Z3371" si="15316">N3371*U3371+P3371*U3374-O3371*V3371-Q3371*V3374</f>
        <v>0</v>
      </c>
      <c r="AA3371" s="8">
        <f t="shared" ref="AA3371" si="15317">(N3371*V3371+O3371*U3371+P3371*V3374+Q3371*U3374)</f>
        <v>-0.35224820569591214</v>
      </c>
      <c r="AB3371" s="22"/>
      <c r="AC3371" s="1">
        <v>1</v>
      </c>
      <c r="AD3371" s="9">
        <v>0</v>
      </c>
      <c r="AE3371" s="2">
        <v>0</v>
      </c>
      <c r="AF3371" s="9">
        <f t="shared" ref="AF3371" si="15318">$B3371*$AE$9</f>
        <v>7.8150515999999515</v>
      </c>
      <c r="AH3371" s="1">
        <f t="shared" ref="AH3371" si="15319">X3371*AC3371+Z3371*AC3374-Y3371*AD3371-AA3371*AD3374</f>
        <v>5.1063530429003068</v>
      </c>
      <c r="AI3371" s="9">
        <f t="shared" ref="AI3371" si="15320">(X3371*AD3371+Y3371*AC3371+Z3371*AD3374+AA3371*AC3374)</f>
        <v>0</v>
      </c>
      <c r="AJ3371" s="2">
        <f t="shared" ref="AJ3371" si="15321">X3371*AE3371+Z3371*AE3374-Y3371*AF3371-AA3371*AF3374</f>
        <v>0</v>
      </c>
      <c r="AK3371" s="8">
        <f t="shared" ref="AK3371" si="15322">(X3371*AF3371+Y3371*AE3371+Z3371*AF3374+AA3371*AE3374)</f>
        <v>39.554164312386746</v>
      </c>
      <c r="AM3371" s="26">
        <f t="shared" ref="AM3371" si="15323">20*LOG((2*$AH$9)/(($AH$9*AH3371+AJ3371+$AH$9*AH3374+AJ3374)^2+($AH$9*AI3371+AK3371+$AH$9*AI3374+AK3374)^2)^0.5)</f>
        <v>-43.843119616155811</v>
      </c>
      <c r="AO3371" s="133">
        <f t="shared" ref="AO3371" si="15324">((AI3371^2+AJ3371^2+AK3371^2+AL3371^2)/(AI3374^2+AJ3374^2+AK3374^2+AL3374^2))^0.5</f>
        <v>0.12811631164573081</v>
      </c>
      <c r="AP3371" s="13"/>
      <c r="AQ3371" s="32"/>
      <c r="AR3371" s="32"/>
      <c r="AS3371" s="32"/>
      <c r="AT3371" s="32"/>
    </row>
    <row r="3372" spans="2:46" ht="18.649999999999999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O3372" s="134"/>
      <c r="AP3372" s="33"/>
      <c r="AQ3372" s="32"/>
      <c r="AR3372" s="32"/>
      <c r="AS3372" s="32"/>
      <c r="AT3372" s="32"/>
    </row>
    <row r="3373" spans="2:46" ht="18.649999999999999" customHeight="1" thickBot="1">
      <c r="D3373" s="209" t="s">
        <v>66</v>
      </c>
      <c r="E3373" s="210"/>
      <c r="F3373" s="211" t="s">
        <v>67</v>
      </c>
      <c r="G3373" s="212"/>
      <c r="H3373" s="204"/>
      <c r="I3373" s="209" t="s">
        <v>68</v>
      </c>
      <c r="J3373" s="210"/>
      <c r="K3373" s="211" t="s">
        <v>69</v>
      </c>
      <c r="L3373" s="212"/>
      <c r="N3373" s="213" t="s">
        <v>70</v>
      </c>
      <c r="O3373" s="214"/>
      <c r="P3373" s="215" t="s">
        <v>71</v>
      </c>
      <c r="Q3373" s="216"/>
      <c r="S3373" s="209" t="s">
        <v>72</v>
      </c>
      <c r="T3373" s="210"/>
      <c r="U3373" s="211" t="s">
        <v>73</v>
      </c>
      <c r="V3373" s="212"/>
      <c r="W3373" s="22"/>
      <c r="X3373" s="213" t="s">
        <v>74</v>
      </c>
      <c r="Y3373" s="214"/>
      <c r="Z3373" s="215" t="s">
        <v>75</v>
      </c>
      <c r="AA3373" s="216"/>
      <c r="AB3373" s="22"/>
      <c r="AC3373" s="209" t="s">
        <v>76</v>
      </c>
      <c r="AD3373" s="210"/>
      <c r="AE3373" s="211" t="s">
        <v>77</v>
      </c>
      <c r="AF3373" s="212"/>
      <c r="AG3373" s="22"/>
      <c r="AH3373" s="213" t="s">
        <v>78</v>
      </c>
      <c r="AI3373" s="214"/>
      <c r="AJ3373" s="215" t="s">
        <v>79</v>
      </c>
      <c r="AK3373" s="216"/>
      <c r="AL3373" s="22"/>
      <c r="AM3373" s="44" t="s">
        <v>6</v>
      </c>
      <c r="AO3373" s="135" t="s">
        <v>42</v>
      </c>
      <c r="AP3373" s="33"/>
      <c r="AQ3373" s="32"/>
      <c r="AR3373" s="32"/>
      <c r="AS3373" s="32"/>
      <c r="AT3373" s="32"/>
    </row>
    <row r="3374" spans="2:46" ht="18.649999999999999" customHeight="1" thickTop="1" thickBot="1">
      <c r="D3374" s="1">
        <v>0</v>
      </c>
      <c r="E3374" s="8">
        <f t="shared" ref="E3374" si="15325">$E$9*$B3371</f>
        <v>5.4630843999999668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15326">D3374*I3371+F3374*I3374-E3374*J3371-G3374*J3374</f>
        <v>0</v>
      </c>
      <c r="O3374" s="9">
        <f t="shared" ref="O3374" si="15327">(D3374*J3371+E3374*I3371+F3374*J3374+G3374*I3374)</f>
        <v>5.4630843999999668</v>
      </c>
      <c r="P3374" s="2">
        <f t="shared" ref="P3374" si="15328">D3374*K3371+F3374*K3374-E3374*L3371-G3374*L3374</f>
        <v>2.9243616774653169</v>
      </c>
      <c r="Q3374" s="8">
        <f t="shared" ref="Q3374" si="15329">(D3374*L3371+E3374*K3371+F3374*L3374+G3374*K3374)</f>
        <v>0</v>
      </c>
      <c r="S3374" s="1">
        <v>0</v>
      </c>
      <c r="T3374" s="8">
        <f t="shared" ref="T3374" si="15330">$T$9*$B3371</f>
        <v>11.657555599999927</v>
      </c>
      <c r="U3374" s="2">
        <v>1</v>
      </c>
      <c r="V3374" s="8">
        <v>0</v>
      </c>
      <c r="X3374" s="1">
        <f t="shared" ref="X3374" si="15331">N3374*S3371+P3374*S3374-O3374*T3371-Q3374*T3374</f>
        <v>0</v>
      </c>
      <c r="Y3374" s="9">
        <f t="shared" ref="Y3374" si="15332">(N3374*T3371+O3374*S3371+P3374*T3374+Q3374*S3374)</f>
        <v>39.553993249560953</v>
      </c>
      <c r="Z3374" s="2">
        <f t="shared" ref="Z3374" si="15333">N3374*U3371+P3374*U3374-O3374*V3371-Q3374*V3374</f>
        <v>2.9243616774653169</v>
      </c>
      <c r="AA3374" s="8">
        <f t="shared" ref="AA3374" si="15334">(N3374*V3371+O3374*U3371+P3374*V3374+Q3374*U3374)</f>
        <v>0</v>
      </c>
      <c r="AB3374" s="22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15335">X3374*AC3371+Z3374*AC3374-Y3374*AD3371-AA3374*AD3374</f>
        <v>0</v>
      </c>
      <c r="AI3374" s="9">
        <f t="shared" ref="AI3374" si="15336">(X3374*AD3371+Y3374*AC3371+Z3374*AD3374+AA3374*AC3374)</f>
        <v>39.553993249560953</v>
      </c>
      <c r="AJ3374" s="2">
        <f t="shared" ref="AJ3374" si="15337">X3374*AE3371+Z3374*AE3374-Y3374*AF3371-AA3374*AF3374</f>
        <v>-306.19213655390331</v>
      </c>
      <c r="AK3374" s="8">
        <f t="shared" ref="AK3374" si="15338">(X3374*AF3371+Y3374*AE3371+Z3374*AF3374+AA3374*AE3374)</f>
        <v>0</v>
      </c>
      <c r="AM3374" s="45">
        <f t="shared" ref="AM3374" si="15339">(180/PI())*ATAN(-1*(($AH$9*AJ3371+AL3371+$AH$9*AJ3374+AL3374)/($AH$9*AI3371+AK3371+$AH$9*AI3374+AK3374)))</f>
        <v>75.513771496260262</v>
      </c>
      <c r="AO3374" s="206">
        <f t="shared" ref="AO3374" si="15340">20*LOG(((($AH$9*AH3371+AJ3371-$AH$9*AH3374-AJ3374)^2+($AH$9*AI3371+AK3371-$AH$9*AI3374-AK3374)^2)/(($AH$9*AH3371+AJ3371+$AH$9*AH3374+AJ3374)^2+($AH$9*AI3371+AK3371+$AH$9*AI3374+AK3374)^2))^0.5)</f>
        <v>-1.7925914167445448E-4</v>
      </c>
      <c r="AP3374" s="33"/>
      <c r="AQ3374" s="32"/>
      <c r="AR3374" s="32"/>
      <c r="AS3374" s="32"/>
      <c r="AT3374" s="32"/>
    </row>
    <row r="3375" spans="2:46" ht="18.649999999999999" customHeight="1">
      <c r="AO3375" s="33"/>
      <c r="AP3375" s="33"/>
    </row>
    <row r="3376" spans="2:46" ht="18.649999999999999" customHeight="1" thickBot="1">
      <c r="D3376" s="22" t="s">
        <v>80</v>
      </c>
      <c r="E3376" s="22"/>
      <c r="F3376" s="22"/>
      <c r="G3376" s="22"/>
      <c r="H3376" s="22"/>
      <c r="I3376" s="22" t="s">
        <v>81</v>
      </c>
      <c r="J3376" s="22"/>
      <c r="K3376" s="22"/>
      <c r="L3376" s="22"/>
      <c r="M3376" s="23"/>
      <c r="N3376" s="23"/>
      <c r="O3376" s="24" t="s">
        <v>82</v>
      </c>
      <c r="P3376" s="23"/>
      <c r="Q3376" s="23"/>
      <c r="R3376" s="23"/>
      <c r="S3376" s="22"/>
      <c r="T3376" s="22" t="s">
        <v>83</v>
      </c>
      <c r="U3376" s="23"/>
      <c r="V3376" s="23"/>
      <c r="W3376" s="23"/>
      <c r="X3376" s="23"/>
      <c r="Y3376" s="24" t="s">
        <v>84</v>
      </c>
      <c r="Z3376" s="23"/>
      <c r="AA3376" s="23"/>
      <c r="AB3376" s="23"/>
      <c r="AC3376" s="24" t="s">
        <v>85</v>
      </c>
      <c r="AD3376" s="22"/>
      <c r="AE3376" s="22"/>
      <c r="AF3376" s="22"/>
      <c r="AG3376" s="22"/>
      <c r="AH3376" s="23"/>
      <c r="AI3376" s="24" t="s">
        <v>86</v>
      </c>
      <c r="AJ3376" s="23"/>
      <c r="AK3376" s="23"/>
      <c r="AL3376" s="22"/>
    </row>
    <row r="3377" spans="1:46" ht="18.649999999999999" customHeight="1" thickBot="1">
      <c r="B3377" s="11"/>
      <c r="D3377" s="217" t="s">
        <v>55</v>
      </c>
      <c r="E3377" s="218"/>
      <c r="F3377" s="219" t="s">
        <v>56</v>
      </c>
      <c r="G3377" s="220"/>
      <c r="H3377" s="204"/>
      <c r="I3377" s="217" t="s">
        <v>87</v>
      </c>
      <c r="J3377" s="218"/>
      <c r="K3377" s="219" t="s">
        <v>88</v>
      </c>
      <c r="L3377" s="220"/>
      <c r="M3377" s="23"/>
      <c r="N3377" s="213" t="s">
        <v>57</v>
      </c>
      <c r="O3377" s="214"/>
      <c r="P3377" s="215" t="s">
        <v>58</v>
      </c>
      <c r="Q3377" s="216"/>
      <c r="R3377" s="23"/>
      <c r="S3377" s="217" t="s">
        <v>59</v>
      </c>
      <c r="T3377" s="218"/>
      <c r="U3377" s="219" t="s">
        <v>60</v>
      </c>
      <c r="V3377" s="220"/>
      <c r="W3377" s="22"/>
      <c r="X3377" s="213" t="s">
        <v>61</v>
      </c>
      <c r="Y3377" s="214"/>
      <c r="Z3377" s="215" t="s">
        <v>62</v>
      </c>
      <c r="AA3377" s="216"/>
      <c r="AB3377" s="22"/>
      <c r="AC3377" s="217" t="s">
        <v>63</v>
      </c>
      <c r="AD3377" s="218"/>
      <c r="AE3377" s="219" t="s">
        <v>89</v>
      </c>
      <c r="AF3377" s="220"/>
      <c r="AG3377" s="22"/>
      <c r="AH3377" s="213" t="s">
        <v>64</v>
      </c>
      <c r="AI3377" s="214"/>
      <c r="AJ3377" s="215" t="s">
        <v>65</v>
      </c>
      <c r="AK3377" s="216"/>
      <c r="AL3377" s="22"/>
      <c r="AM3377" s="25" t="s">
        <v>2</v>
      </c>
      <c r="AO3377" s="132" t="s">
        <v>41</v>
      </c>
      <c r="AQ3377" s="32"/>
      <c r="AR3377" s="32"/>
      <c r="AS3377" s="32"/>
      <c r="AT3377" s="32"/>
    </row>
    <row r="3378" spans="1:46" ht="18.649999999999999" customHeight="1" thickTop="1" thickBot="1">
      <c r="B3378" s="36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9">
        <f t="shared" ref="L3378" si="15341">IF(0=(1-$J$9*$K$9*$B3378^2),10^14,$B3378*$K$9/(1-$J$9*$K$9*$B3378^2))</f>
        <v>-0.35146388091296871</v>
      </c>
      <c r="N3378" s="1">
        <f t="shared" ref="N3378" si="15342">D3378*I3378+F3378*I3381-E3378*J3378-G3378*J3381</f>
        <v>1</v>
      </c>
      <c r="O3378" s="9">
        <f t="shared" ref="O3378" si="15343">(D3378*J3378+E3378*I3378+F3378*J3381+G3378*I3381)</f>
        <v>0</v>
      </c>
      <c r="P3378" s="2">
        <f t="shared" ref="P3378" si="15344">D3378*K3378+F3378*K3381-E3378*L3378-G3378*L3381</f>
        <v>0</v>
      </c>
      <c r="Q3378" s="8">
        <f t="shared" ref="Q3378" si="15345">(D3378*L3378+E3378*K3378+F3378*L3381+G3378*K3381)</f>
        <v>-0.35146388091296871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15346">N3378*S3378+P3378*S3381-O3378*T3378-Q3378*T3381</f>
        <v>5.1057101682656709</v>
      </c>
      <c r="Y3378" s="9">
        <f t="shared" ref="Y3378" si="15347">(N3378*T3378+O3378*S3378+P3378*T3381+Q3378*S3381)</f>
        <v>0</v>
      </c>
      <c r="Z3378" s="2">
        <f t="shared" ref="Z3378" si="15348">N3378*U3378+P3378*U3381-O3378*V3378-Q3378*V3381</f>
        <v>0</v>
      </c>
      <c r="AA3378" s="8">
        <f t="shared" ref="AA3378" si="15349">(N3378*V3378+O3378*U3378+P3378*V3381+Q3378*U3381)</f>
        <v>-0.35146388091296871</v>
      </c>
      <c r="AB3378" s="22"/>
      <c r="AC3378" s="1">
        <v>1</v>
      </c>
      <c r="AD3378" s="9">
        <v>0</v>
      </c>
      <c r="AE3378" s="2">
        <v>0</v>
      </c>
      <c r="AF3378" s="9">
        <f t="shared" ref="AF3378" si="15350">$B3378*$AE$9</f>
        <v>7.8312653999999515</v>
      </c>
      <c r="AH3378" s="1">
        <f t="shared" ref="AH3378" si="15351">X3378*AC3378+Z3378*AC3381-Y3378*AD3378-AA3378*AD3381</f>
        <v>5.1057101682656709</v>
      </c>
      <c r="AI3378" s="9">
        <f t="shared" ref="AI3378" si="15352">(X3378*AD3378+Y3378*AC3378+Z3378*AD3381+AA3378*AC3381)</f>
        <v>0</v>
      </c>
      <c r="AJ3378" s="2">
        <f t="shared" ref="AJ3378" si="15353">X3378*AE3378+Z3378*AE3381-Y3378*AF3378-AA3378*AF3381</f>
        <v>0</v>
      </c>
      <c r="AK3378" s="8">
        <f t="shared" ref="AK3378" si="15354">(X3378*AF3378+Y3378*AE3378+Z3378*AF3381+AA3378*AE3381)</f>
        <v>39.632707502253915</v>
      </c>
      <c r="AM3378" s="26">
        <f t="shared" ref="AM3378" si="15355">20*LOG((2*$AH$9)/(($AH$9*AH3378+AJ3378+$AH$9*AH3381+AJ3381)^2+($AH$9*AI3378+AK3378+$AH$9*AI3381+AK3381)^2)^0.5)</f>
        <v>-43.878094655078037</v>
      </c>
      <c r="AO3378" s="133">
        <f t="shared" ref="AO3378" si="15356">((AI3378^2+AJ3378^2+AK3378^2+AL3378^2)/(AI3381^2+AJ3381^2+AK3381^2+AL3381^2))^0.5</f>
        <v>0.12785041549757986</v>
      </c>
      <c r="AP3378" s="13"/>
      <c r="AQ3378" s="32"/>
      <c r="AR3378" s="32"/>
      <c r="AS3378" s="32"/>
      <c r="AT3378" s="32"/>
    </row>
    <row r="3379" spans="1:46" ht="18.649999999999999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O3379" s="134"/>
      <c r="AP3379" s="33"/>
      <c r="AQ3379" s="32"/>
      <c r="AR3379" s="32"/>
      <c r="AS3379" s="32"/>
      <c r="AT3379" s="32"/>
    </row>
    <row r="3380" spans="1:46" ht="18.649999999999999" customHeight="1" thickBot="1">
      <c r="D3380" s="209" t="s">
        <v>66</v>
      </c>
      <c r="E3380" s="210"/>
      <c r="F3380" s="211" t="s">
        <v>67</v>
      </c>
      <c r="G3380" s="212"/>
      <c r="H3380" s="204"/>
      <c r="I3380" s="209" t="s">
        <v>68</v>
      </c>
      <c r="J3380" s="210"/>
      <c r="K3380" s="211" t="s">
        <v>69</v>
      </c>
      <c r="L3380" s="212"/>
      <c r="N3380" s="213" t="s">
        <v>70</v>
      </c>
      <c r="O3380" s="214"/>
      <c r="P3380" s="215" t="s">
        <v>71</v>
      </c>
      <c r="Q3380" s="216"/>
      <c r="S3380" s="209" t="s">
        <v>72</v>
      </c>
      <c r="T3380" s="210"/>
      <c r="U3380" s="211" t="s">
        <v>73</v>
      </c>
      <c r="V3380" s="212"/>
      <c r="W3380" s="22"/>
      <c r="X3380" s="213" t="s">
        <v>74</v>
      </c>
      <c r="Y3380" s="214"/>
      <c r="Z3380" s="215" t="s">
        <v>75</v>
      </c>
      <c r="AA3380" s="216"/>
      <c r="AB3380" s="22"/>
      <c r="AC3380" s="209" t="s">
        <v>76</v>
      </c>
      <c r="AD3380" s="210"/>
      <c r="AE3380" s="211" t="s">
        <v>77</v>
      </c>
      <c r="AF3380" s="212"/>
      <c r="AG3380" s="22"/>
      <c r="AH3380" s="213" t="s">
        <v>78</v>
      </c>
      <c r="AI3380" s="214"/>
      <c r="AJ3380" s="215" t="s">
        <v>79</v>
      </c>
      <c r="AK3380" s="216"/>
      <c r="AL3380" s="22"/>
      <c r="AM3380" s="44" t="s">
        <v>6</v>
      </c>
      <c r="AO3380" s="135" t="s">
        <v>42</v>
      </c>
      <c r="AP3380" s="33"/>
      <c r="AQ3380" s="32"/>
      <c r="AR3380" s="32"/>
      <c r="AS3380" s="32"/>
      <c r="AT3380" s="32"/>
    </row>
    <row r="3381" spans="1:46" ht="18.649999999999999" customHeight="1" thickTop="1" thickBot="1">
      <c r="D3381" s="1">
        <v>0</v>
      </c>
      <c r="E3381" s="8">
        <f t="shared" ref="E3381" si="15357">$E$9*$B3378</f>
        <v>5.4744185999999662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15358">D3381*I3378+F3381*I3381-E3381*J3378-G3381*J3381</f>
        <v>0</v>
      </c>
      <c r="O3381" s="9">
        <f t="shared" ref="O3381" si="15359">(D3381*J3378+E3381*I3378+F3381*J3381+G3381*I3381)</f>
        <v>5.4744185999999662</v>
      </c>
      <c r="P3381" s="2">
        <f t="shared" ref="P3381" si="15360">D3381*K3378+F3381*K3381-E3381*L3378-G3381*L3381</f>
        <v>2.9240604068981293</v>
      </c>
      <c r="Q3381" s="8">
        <f t="shared" ref="Q3381" si="15361">(D3381*L3378+E3381*K3378+F3381*L3381+G3381*K3381)</f>
        <v>0</v>
      </c>
      <c r="S3381" s="1">
        <v>0</v>
      </c>
      <c r="T3381" s="8">
        <f t="shared" ref="T3381" si="15362">$T$9*$B3378</f>
        <v>11.681741399999927</v>
      </c>
      <c r="U3381" s="2">
        <v>1</v>
      </c>
      <c r="V3381" s="8">
        <v>0</v>
      </c>
      <c r="X3381" s="1">
        <f t="shared" ref="X3381" si="15363">N3381*S3378+P3381*S3381-O3381*T3378-Q3381*T3381</f>
        <v>0</v>
      </c>
      <c r="Y3381" s="9">
        <f t="shared" ref="Y3381" si="15364">(N3381*T3378+O3381*S3378+P3381*T3381+Q3381*S3381)</f>
        <v>39.632536111362477</v>
      </c>
      <c r="Z3381" s="2">
        <f t="shared" ref="Z3381" si="15365">N3381*U3378+P3381*U3381-O3381*V3378-Q3381*V3381</f>
        <v>2.9240604068981293</v>
      </c>
      <c r="AA3381" s="8">
        <f t="shared" ref="AA3381" si="15366">(N3381*V3378+O3381*U3378+P3381*V3381+Q3381*U3381)</f>
        <v>0</v>
      </c>
      <c r="AB3381" s="22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15367">X3381*AC3378+Z3381*AC3381-Y3381*AD3378-AA3381*AD3381</f>
        <v>0</v>
      </c>
      <c r="AI3381" s="9">
        <f t="shared" ref="AI3381" si="15368">(X3381*AD3378+Y3381*AC3378+Z3381*AD3381+AA3381*AC3381)</f>
        <v>39.632536111362477</v>
      </c>
      <c r="AJ3381" s="2">
        <f t="shared" ref="AJ3381" si="15369">X3381*AE3378+Z3381*AE3381-Y3381*AF3378-AA3381*AF3381</f>
        <v>-307.44884835626345</v>
      </c>
      <c r="AK3381" s="8">
        <f t="shared" ref="AK3381" si="15370">(X3381*AF3378+Y3381*AE3378+Z3381*AF3381+AA3381*AE3381)</f>
        <v>0</v>
      </c>
      <c r="AM3381" s="45">
        <f t="shared" ref="AM3381" si="15371">(180/PI())*ATAN(-1*(($AH$9*AJ3378+AL3378+$AH$9*AJ3381+AL3381)/($AH$9*AI3378+AK3378+$AH$9*AI3381+AK3381)))</f>
        <v>75.543054584068173</v>
      </c>
      <c r="AO3381" s="206">
        <f t="shared" ref="AO3381" si="15372">20*LOG(((($AH$9*AH3378+AJ3378-$AH$9*AH3381-AJ3381)^2+($AH$9*AI3378+AK3378-$AH$9*AI3381-AK3381)^2)/(($AH$9*AH3378+AJ3378+$AH$9*AH3381+AJ3381)^2+($AH$9*AI3378+AK3378+$AH$9*AI3381+AK3381)^2))^0.5)</f>
        <v>-1.7782128194556915E-4</v>
      </c>
      <c r="AP3381" s="33"/>
      <c r="AQ3381" s="32"/>
      <c r="AR3381" s="32"/>
      <c r="AS3381" s="32"/>
      <c r="AT3381" s="32"/>
    </row>
    <row r="3382" spans="1:46" ht="18.649999999999999" customHeight="1">
      <c r="AO3382" s="33"/>
      <c r="AP3382" s="33"/>
    </row>
    <row r="3383" spans="1:46" ht="18.649999999999999" customHeight="1" thickBot="1">
      <c r="A3383">
        <v>0</v>
      </c>
      <c r="D3383" s="22" t="s">
        <v>80</v>
      </c>
      <c r="E3383" s="22"/>
      <c r="F3383" s="22"/>
      <c r="G3383" s="22"/>
      <c r="H3383" s="22"/>
      <c r="I3383" s="22" t="s">
        <v>81</v>
      </c>
      <c r="J3383" s="22"/>
      <c r="K3383" s="22"/>
      <c r="L3383" s="22"/>
      <c r="M3383" s="23"/>
      <c r="N3383" s="23"/>
      <c r="O3383" s="24" t="s">
        <v>82</v>
      </c>
      <c r="P3383" s="23"/>
      <c r="Q3383" s="23"/>
      <c r="R3383" s="23"/>
      <c r="S3383" s="22"/>
      <c r="T3383" s="22" t="s">
        <v>83</v>
      </c>
      <c r="U3383" s="23"/>
      <c r="V3383" s="23"/>
      <c r="W3383" s="23"/>
      <c r="X3383" s="23"/>
      <c r="Y3383" s="24" t="s">
        <v>84</v>
      </c>
      <c r="Z3383" s="23"/>
      <c r="AA3383" s="23"/>
      <c r="AB3383" s="23"/>
      <c r="AC3383" s="24" t="s">
        <v>85</v>
      </c>
      <c r="AD3383" s="22"/>
      <c r="AE3383" s="22"/>
      <c r="AF3383" s="22"/>
      <c r="AG3383" s="22"/>
      <c r="AH3383" s="23"/>
      <c r="AI3383" s="24" t="s">
        <v>86</v>
      </c>
      <c r="AJ3383" s="23"/>
      <c r="AK3383" s="23"/>
      <c r="AL3383" s="22"/>
    </row>
    <row r="3384" spans="1:46" ht="18.649999999999999" customHeight="1" thickBot="1">
      <c r="B3384" s="11"/>
      <c r="D3384" s="217" t="s">
        <v>55</v>
      </c>
      <c r="E3384" s="218"/>
      <c r="F3384" s="219" t="s">
        <v>56</v>
      </c>
      <c r="G3384" s="220"/>
      <c r="H3384" s="204"/>
      <c r="I3384" s="217" t="s">
        <v>87</v>
      </c>
      <c r="J3384" s="218"/>
      <c r="K3384" s="219" t="s">
        <v>88</v>
      </c>
      <c r="L3384" s="220"/>
      <c r="M3384" s="23"/>
      <c r="N3384" s="213" t="s">
        <v>57</v>
      </c>
      <c r="O3384" s="214"/>
      <c r="P3384" s="215" t="s">
        <v>58</v>
      </c>
      <c r="Q3384" s="216"/>
      <c r="R3384" s="23"/>
      <c r="S3384" s="217" t="s">
        <v>59</v>
      </c>
      <c r="T3384" s="218"/>
      <c r="U3384" s="219" t="s">
        <v>60</v>
      </c>
      <c r="V3384" s="220"/>
      <c r="W3384" s="22"/>
      <c r="X3384" s="213" t="s">
        <v>61</v>
      </c>
      <c r="Y3384" s="214"/>
      <c r="Z3384" s="215" t="s">
        <v>62</v>
      </c>
      <c r="AA3384" s="216"/>
      <c r="AB3384" s="22"/>
      <c r="AC3384" s="217" t="s">
        <v>63</v>
      </c>
      <c r="AD3384" s="218"/>
      <c r="AE3384" s="219" t="s">
        <v>89</v>
      </c>
      <c r="AF3384" s="220"/>
      <c r="AG3384" s="22"/>
      <c r="AH3384" s="213" t="s">
        <v>64</v>
      </c>
      <c r="AI3384" s="214"/>
      <c r="AJ3384" s="215" t="s">
        <v>65</v>
      </c>
      <c r="AK3384" s="216"/>
      <c r="AL3384" s="22"/>
      <c r="AM3384" s="25" t="s">
        <v>2</v>
      </c>
      <c r="AO3384" s="132" t="s">
        <v>41</v>
      </c>
      <c r="AQ3384" s="32"/>
      <c r="AR3384" s="32"/>
      <c r="AS3384" s="32"/>
      <c r="AT3384" s="32"/>
    </row>
    <row r="3385" spans="1:46" ht="18.649999999999999" customHeight="1" thickTop="1" thickBot="1">
      <c r="B3385" s="36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9">
        <f t="shared" ref="L3385" si="15373">IF(0=(1-$J$9*$K$9*$B3385^2),10^14,$B3385*$K$9/(1-$J$9*$K$9*$B3385^2))</f>
        <v>-0.35068315422877677</v>
      </c>
      <c r="N3385" s="1">
        <f t="shared" ref="N3385" si="15374">D3385*I3385+F3385*I3388-E3385*J3385-G3385*J3388</f>
        <v>1</v>
      </c>
      <c r="O3385" s="9">
        <f t="shared" ref="O3385" si="15375">(D3385*J3385+E3385*I3385+F3385*J3388+G3385*I3388)</f>
        <v>0</v>
      </c>
      <c r="P3385" s="2">
        <f t="shared" ref="P3385" si="15376">D3385*K3385+F3385*K3388-E3385*L3385-G3385*L3388</f>
        <v>0</v>
      </c>
      <c r="Q3385" s="8">
        <f t="shared" ref="Q3385" si="15377">(D3385*L3385+E3385*K3385+F3385*L3388+G3385*K3388)</f>
        <v>-0.35068315422877677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15378">N3385*S3385+P3385*S3388-O3385*T3385-Q3385*T3388</f>
        <v>5.1050714736684073</v>
      </c>
      <c r="Y3385" s="9">
        <f t="shared" ref="Y3385" si="15379">(N3385*T3385+O3385*S3385+P3385*T3388+Q3385*S3388)</f>
        <v>0</v>
      </c>
      <c r="Z3385" s="2">
        <f t="shared" ref="Z3385" si="15380">N3385*U3385+P3385*U3388-O3385*V3385-Q3385*V3388</f>
        <v>0</v>
      </c>
      <c r="AA3385" s="8">
        <f t="shared" ref="AA3385" si="15381">(N3385*V3385+O3385*U3385+P3385*V3388+Q3385*U3388)</f>
        <v>-0.35068315422877677</v>
      </c>
      <c r="AB3385" s="22"/>
      <c r="AC3385" s="1">
        <v>1</v>
      </c>
      <c r="AD3385" s="9">
        <v>0</v>
      </c>
      <c r="AE3385" s="2">
        <v>0</v>
      </c>
      <c r="AF3385" s="9">
        <f t="shared" ref="AF3385" si="15382">$B3385*$AE$9</f>
        <v>7.8474791999999507</v>
      </c>
      <c r="AH3385" s="1">
        <f t="shared" ref="AH3385" si="15383">X3385*AC3385+Z3385*AC3388-Y3385*AD3385-AA3385*AD3388</f>
        <v>5.1050714736684073</v>
      </c>
      <c r="AI3385" s="9">
        <f t="shared" ref="AI3385" si="15384">(X3385*AD3385+Y3385*AC3385+Z3385*AD3388+AA3385*AC3388)</f>
        <v>0</v>
      </c>
      <c r="AJ3385" s="2">
        <f t="shared" ref="AJ3385" si="15385">X3385*AE3385+Z3385*AE3388-Y3385*AF3385-AA3385*AF3388</f>
        <v>0</v>
      </c>
      <c r="AK3385" s="8">
        <f t="shared" ref="AK3385" si="15386">(X3385*AF3385+Y3385*AE3385+Z3385*AF3388+AA3385*AE3388)</f>
        <v>39.711259049897144</v>
      </c>
      <c r="AM3385" s="26">
        <f t="shared" ref="AM3385" si="15387">20*LOG((2*$AH$9)/(($AH$9*AH3385+AJ3385+$AH$9*AH3388+AJ3388)^2+($AH$9*AI3385+AK3385+$AH$9*AI3388+AK3388)^2)^0.5)</f>
        <v>-43.913001802300798</v>
      </c>
      <c r="AO3385" s="133">
        <f t="shared" ref="AO3385" si="15388">((AI3385^2+AJ3385^2+AK3385^2+AL3385^2)/(AI3388^2+AJ3388^2+AK3388^2+AL3388^2))^0.5</f>
        <v>0.12758562203565299</v>
      </c>
      <c r="AP3385" s="13"/>
      <c r="AQ3385" s="32"/>
      <c r="AR3385" s="32"/>
      <c r="AS3385" s="32"/>
      <c r="AT3385" s="32"/>
    </row>
    <row r="3386" spans="1:46" ht="18.649999999999999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O3386" s="134"/>
      <c r="AP3386" s="33"/>
      <c r="AQ3386" s="32"/>
      <c r="AR3386" s="32"/>
      <c r="AS3386" s="32"/>
      <c r="AT3386" s="32"/>
    </row>
    <row r="3387" spans="1:46" ht="18.649999999999999" customHeight="1" thickBot="1">
      <c r="D3387" s="209" t="s">
        <v>66</v>
      </c>
      <c r="E3387" s="210"/>
      <c r="F3387" s="211" t="s">
        <v>67</v>
      </c>
      <c r="G3387" s="212"/>
      <c r="H3387" s="204"/>
      <c r="I3387" s="209" t="s">
        <v>68</v>
      </c>
      <c r="J3387" s="210"/>
      <c r="K3387" s="211" t="s">
        <v>69</v>
      </c>
      <c r="L3387" s="212"/>
      <c r="N3387" s="213" t="s">
        <v>70</v>
      </c>
      <c r="O3387" s="214"/>
      <c r="P3387" s="215" t="s">
        <v>71</v>
      </c>
      <c r="Q3387" s="216"/>
      <c r="S3387" s="209" t="s">
        <v>72</v>
      </c>
      <c r="T3387" s="210"/>
      <c r="U3387" s="211" t="s">
        <v>73</v>
      </c>
      <c r="V3387" s="212"/>
      <c r="W3387" s="22"/>
      <c r="X3387" s="213" t="s">
        <v>74</v>
      </c>
      <c r="Y3387" s="214"/>
      <c r="Z3387" s="215" t="s">
        <v>75</v>
      </c>
      <c r="AA3387" s="216"/>
      <c r="AB3387" s="22"/>
      <c r="AC3387" s="209" t="s">
        <v>76</v>
      </c>
      <c r="AD3387" s="210"/>
      <c r="AE3387" s="211" t="s">
        <v>77</v>
      </c>
      <c r="AF3387" s="212"/>
      <c r="AG3387" s="22"/>
      <c r="AH3387" s="213" t="s">
        <v>78</v>
      </c>
      <c r="AI3387" s="214"/>
      <c r="AJ3387" s="215" t="s">
        <v>79</v>
      </c>
      <c r="AK3387" s="216"/>
      <c r="AL3387" s="22"/>
      <c r="AM3387" s="44" t="s">
        <v>6</v>
      </c>
      <c r="AO3387" s="135" t="s">
        <v>42</v>
      </c>
      <c r="AP3387" s="33"/>
      <c r="AQ3387" s="32"/>
      <c r="AR3387" s="32"/>
      <c r="AS3387" s="32"/>
      <c r="AT3387" s="32"/>
    </row>
    <row r="3388" spans="1:46" ht="18.649999999999999" customHeight="1" thickTop="1" thickBot="1">
      <c r="D3388" s="1">
        <v>0</v>
      </c>
      <c r="E3388" s="8">
        <f t="shared" ref="E3388" si="15389">$E$9*$B3385</f>
        <v>5.4857527999999665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15390">D3388*I3385+F3388*I3388-E3388*J3385-G3388*J3388</f>
        <v>0</v>
      </c>
      <c r="O3388" s="9">
        <f t="shared" ref="O3388" si="15391">(D3388*J3385+E3388*I3385+F3388*J3388+G3388*I3388)</f>
        <v>5.4857527999999665</v>
      </c>
      <c r="P3388" s="2">
        <f t="shared" ref="P3388" si="15392">D3388*K3385+F3388*K3388-E3388*L3385-G3388*L3388</f>
        <v>2.9237610952233322</v>
      </c>
      <c r="Q3388" s="8">
        <f t="shared" ref="Q3388" si="15393">(D3388*L3385+E3388*K3385+F3388*L3388+G3388*K3388)</f>
        <v>0</v>
      </c>
      <c r="S3388" s="1">
        <v>0</v>
      </c>
      <c r="T3388" s="8">
        <f t="shared" ref="T3388" si="15394">$T$9*$B3385</f>
        <v>11.705927199999927</v>
      </c>
      <c r="U3388" s="2">
        <v>1</v>
      </c>
      <c r="V3388" s="8">
        <v>0</v>
      </c>
      <c r="X3388" s="1">
        <f t="shared" ref="X3388" si="15395">N3388*S3385+P3388*S3388-O3388*T3385-Q3388*T3388</f>
        <v>0</v>
      </c>
      <c r="Y3388" s="9">
        <f t="shared" ref="Y3388" si="15396">(N3388*T3385+O3388*S3385+P3388*T3388+Q3388*S3388)</f>
        <v>39.711087330876346</v>
      </c>
      <c r="Z3388" s="2">
        <f t="shared" ref="Z3388" si="15397">N3388*U3385+P3388*U3388-O3388*V3385-Q3388*V3388</f>
        <v>2.9237610952233322</v>
      </c>
      <c r="AA3388" s="8">
        <f t="shared" ref="AA3388" si="15398">(N3388*V3385+O3388*U3385+P3388*V3388+Q3388*U3388)</f>
        <v>0</v>
      </c>
      <c r="AB3388" s="22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15399">X3388*AC3385+Z3388*AC3388-Y3388*AD3385-AA3388*AD3388</f>
        <v>0</v>
      </c>
      <c r="AI3388" s="9">
        <f t="shared" ref="AI3388" si="15400">(X3388*AD3385+Y3388*AC3385+Z3388*AD3388+AA3388*AC3388)</f>
        <v>39.711087330876346</v>
      </c>
      <c r="AJ3388" s="2">
        <f t="shared" ref="AJ3388" si="15401">X3388*AE3385+Z3388*AE3388-Y3388*AF3385-AA3388*AF3388</f>
        <v>-308.70817074321036</v>
      </c>
      <c r="AK3388" s="8">
        <f t="shared" ref="AK3388" si="15402">(X3388*AF3385+Y3388*AE3385+Z3388*AF3388+AA3388*AE3388)</f>
        <v>0</v>
      </c>
      <c r="AM3388" s="45">
        <f t="shared" ref="AM3388" si="15403">(180/PI())*ATAN(-1*(($AH$9*AJ3385+AL3385+$AH$9*AJ3388+AL3388)/($AH$9*AI3385+AK3385+$AH$9*AI3388+AK3388)))</f>
        <v>75.5722208862163</v>
      </c>
      <c r="AO3388" s="206">
        <f t="shared" ref="AO3388" si="15404">20*LOG(((($AH$9*AH3385+AJ3385-$AH$9*AH3388-AJ3388)^2+($AH$9*AI3385+AK3385-$AH$9*AI3388-AK3388)^2)/(($AH$9*AH3385+AJ3385+$AH$9*AH3388+AJ3388)^2+($AH$9*AI3385+AK3385+$AH$9*AI3388+AK3388)^2))^0.5)</f>
        <v>-1.7639771329493848E-4</v>
      </c>
      <c r="AP3388" s="33"/>
      <c r="AQ3388" s="32"/>
      <c r="AR3388" s="32"/>
      <c r="AS3388" s="32"/>
      <c r="AT3388" s="32"/>
    </row>
    <row r="3389" spans="1:46" ht="18.649999999999999" customHeight="1">
      <c r="AO3389" s="33"/>
      <c r="AP3389" s="33"/>
    </row>
    <row r="3390" spans="1:46" ht="18.649999999999999" customHeight="1" thickBot="1">
      <c r="D3390" s="22" t="s">
        <v>80</v>
      </c>
      <c r="E3390" s="22"/>
      <c r="F3390" s="22"/>
      <c r="G3390" s="22"/>
      <c r="H3390" s="22"/>
      <c r="I3390" s="22" t="s">
        <v>81</v>
      </c>
      <c r="J3390" s="22"/>
      <c r="K3390" s="22"/>
      <c r="L3390" s="22"/>
      <c r="M3390" s="23"/>
      <c r="N3390" s="23"/>
      <c r="O3390" s="24" t="s">
        <v>82</v>
      </c>
      <c r="P3390" s="23"/>
      <c r="Q3390" s="23"/>
      <c r="R3390" s="23"/>
      <c r="S3390" s="22"/>
      <c r="T3390" s="22" t="s">
        <v>83</v>
      </c>
      <c r="U3390" s="23"/>
      <c r="V3390" s="23"/>
      <c r="W3390" s="23"/>
      <c r="X3390" s="23"/>
      <c r="Y3390" s="24" t="s">
        <v>84</v>
      </c>
      <c r="Z3390" s="23"/>
      <c r="AA3390" s="23"/>
      <c r="AB3390" s="23"/>
      <c r="AC3390" s="24" t="s">
        <v>85</v>
      </c>
      <c r="AD3390" s="22"/>
      <c r="AE3390" s="22"/>
      <c r="AF3390" s="22"/>
      <c r="AG3390" s="22"/>
      <c r="AH3390" s="23"/>
      <c r="AI3390" s="24" t="s">
        <v>86</v>
      </c>
      <c r="AJ3390" s="23"/>
      <c r="AK3390" s="23"/>
      <c r="AL3390" s="22"/>
    </row>
    <row r="3391" spans="1:46" ht="18.649999999999999" customHeight="1" thickBot="1">
      <c r="B3391" s="11"/>
      <c r="D3391" s="217" t="s">
        <v>55</v>
      </c>
      <c r="E3391" s="218"/>
      <c r="F3391" s="219" t="s">
        <v>56</v>
      </c>
      <c r="G3391" s="220"/>
      <c r="H3391" s="204"/>
      <c r="I3391" s="217" t="s">
        <v>87</v>
      </c>
      <c r="J3391" s="218"/>
      <c r="K3391" s="219" t="s">
        <v>88</v>
      </c>
      <c r="L3391" s="220"/>
      <c r="M3391" s="23"/>
      <c r="N3391" s="213" t="s">
        <v>57</v>
      </c>
      <c r="O3391" s="214"/>
      <c r="P3391" s="215" t="s">
        <v>58</v>
      </c>
      <c r="Q3391" s="216"/>
      <c r="R3391" s="23"/>
      <c r="S3391" s="217" t="s">
        <v>59</v>
      </c>
      <c r="T3391" s="218"/>
      <c r="U3391" s="219" t="s">
        <v>60</v>
      </c>
      <c r="V3391" s="220"/>
      <c r="W3391" s="22"/>
      <c r="X3391" s="213" t="s">
        <v>61</v>
      </c>
      <c r="Y3391" s="214"/>
      <c r="Z3391" s="215" t="s">
        <v>62</v>
      </c>
      <c r="AA3391" s="216"/>
      <c r="AB3391" s="22"/>
      <c r="AC3391" s="217" t="s">
        <v>63</v>
      </c>
      <c r="AD3391" s="218"/>
      <c r="AE3391" s="219" t="s">
        <v>89</v>
      </c>
      <c r="AF3391" s="220"/>
      <c r="AG3391" s="22"/>
      <c r="AH3391" s="213" t="s">
        <v>64</v>
      </c>
      <c r="AI3391" s="214"/>
      <c r="AJ3391" s="215" t="s">
        <v>65</v>
      </c>
      <c r="AK3391" s="216"/>
      <c r="AL3391" s="22"/>
      <c r="AM3391" s="25" t="s">
        <v>2</v>
      </c>
      <c r="AO3391" s="132" t="s">
        <v>41</v>
      </c>
      <c r="AQ3391" s="32"/>
      <c r="AR3391" s="32"/>
      <c r="AS3391" s="32"/>
      <c r="AT3391" s="32"/>
    </row>
    <row r="3392" spans="1:46" ht="18" customHeight="1" thickTop="1" thickBot="1">
      <c r="B3392" s="36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9">
        <f t="shared" ref="L3392" si="15405">IF(0=(1-$J$9*$K$9*$B3392^2),10^14,$B3392*$K$9/(1-$J$9*$K$9*$B3392^2))</f>
        <v>-0.34990600026875462</v>
      </c>
      <c r="N3392" s="1">
        <f t="shared" ref="N3392" si="15406">D3392*I3392+F3392*I3395-E3392*J3392-G3392*J3395</f>
        <v>1</v>
      </c>
      <c r="O3392" s="9">
        <f t="shared" ref="O3392" si="15407">(D3392*J3392+E3392*I3392+F3392*J3395+G3392*I3395)</f>
        <v>0</v>
      </c>
      <c r="P3392" s="2">
        <f t="shared" ref="P3392" si="15408">D3392*K3392+F3392*K3395-E3392*L3392-G3392*L3395</f>
        <v>0</v>
      </c>
      <c r="Q3392" s="8">
        <f t="shared" ref="Q3392" si="15409">(D3392*L3392+E3392*K3392+F3392*L3395+G3392*K3395)</f>
        <v>-0.34990600026875462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15410">N3392*S3392+P3392*S3395-O3392*T3392-Q3392*T3395</f>
        <v>5.1044369225304971</v>
      </c>
      <c r="Y3392" s="9">
        <f t="shared" ref="Y3392" si="15411">(N3392*T3392+O3392*S3392+P3392*T3395+Q3392*S3395)</f>
        <v>0</v>
      </c>
      <c r="Z3392" s="2">
        <f t="shared" ref="Z3392" si="15412">N3392*U3392+P3392*U3395-O3392*V3392-Q3392*V3395</f>
        <v>0</v>
      </c>
      <c r="AA3392" s="8">
        <f t="shared" ref="AA3392" si="15413">(N3392*V3392+O3392*U3392+P3392*V3395+Q3392*U3395)</f>
        <v>-0.34990600026875462</v>
      </c>
      <c r="AB3392" s="22"/>
      <c r="AC3392" s="1">
        <v>1</v>
      </c>
      <c r="AD3392" s="9">
        <v>0</v>
      </c>
      <c r="AE3392" s="2">
        <v>0</v>
      </c>
      <c r="AF3392" s="9">
        <f t="shared" ref="AF3392" si="15414">$B3392*$AE$9</f>
        <v>7.8636929999999525</v>
      </c>
      <c r="AH3392" s="1">
        <f t="shared" ref="AH3392" si="15415">X3392*AC3392+Z3392*AC3395-Y3392*AD3392-AA3392*AD3395</f>
        <v>5.1044369225304971</v>
      </c>
      <c r="AI3392" s="9">
        <f t="shared" ref="AI3392" si="15416">(X3392*AD3392+Y3392*AC3392+Z3392*AD3395+AA3392*AC3395)</f>
        <v>0</v>
      </c>
      <c r="AJ3392" s="2">
        <f t="shared" ref="AJ3392" si="15417">X3392*AE3392+Z3392*AE3395-Y3392*AF3392-AA3392*AF3395</f>
        <v>0</v>
      </c>
      <c r="AK3392" s="8">
        <f t="shared" ref="AK3392" si="15418">(X3392*AF3392+Y3392*AE3392+Z3392*AF3395+AA3392*AE3395)</f>
        <v>39.789818896375614</v>
      </c>
      <c r="AM3392" s="26">
        <f t="shared" ref="AM3392" si="15419">20*LOG((2*$AH$9)/(($AH$9*AH3392+AJ3392+$AH$9*AH3395+AJ3395)^2+($AH$9*AI3392+AK3392+$AH$9*AI3395+AK3395)^2)^0.5)</f>
        <v>-43.947841308906696</v>
      </c>
      <c r="AO3392" s="133">
        <f t="shared" ref="AO3392" si="15420">((AI3392^2+AJ3392^2+AK3392^2+AL3392^2)/(AI3395^2+AJ3395^2+AK3395^2+AL3395^2))^0.5</f>
        <v>0.12732192440723908</v>
      </c>
      <c r="AP3392" s="13"/>
      <c r="AQ3392" s="32"/>
      <c r="AR3392" s="32"/>
      <c r="AS3392" s="32"/>
      <c r="AT3392" s="32"/>
    </row>
    <row r="3393" spans="2:46" ht="18.649999999999999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O3393" s="134"/>
      <c r="AP3393" s="33"/>
      <c r="AQ3393" s="32"/>
      <c r="AR3393" s="32"/>
      <c r="AS3393" s="32"/>
      <c r="AT3393" s="32"/>
    </row>
    <row r="3394" spans="2:46" ht="18.649999999999999" customHeight="1" thickBot="1">
      <c r="D3394" s="209" t="s">
        <v>66</v>
      </c>
      <c r="E3394" s="210"/>
      <c r="F3394" s="211" t="s">
        <v>67</v>
      </c>
      <c r="G3394" s="212"/>
      <c r="H3394" s="204"/>
      <c r="I3394" s="209" t="s">
        <v>68</v>
      </c>
      <c r="J3394" s="210"/>
      <c r="K3394" s="211" t="s">
        <v>69</v>
      </c>
      <c r="L3394" s="212"/>
      <c r="N3394" s="213" t="s">
        <v>70</v>
      </c>
      <c r="O3394" s="214"/>
      <c r="P3394" s="215" t="s">
        <v>71</v>
      </c>
      <c r="Q3394" s="216"/>
      <c r="S3394" s="209" t="s">
        <v>72</v>
      </c>
      <c r="T3394" s="210"/>
      <c r="U3394" s="211" t="s">
        <v>73</v>
      </c>
      <c r="V3394" s="212"/>
      <c r="W3394" s="22"/>
      <c r="X3394" s="213" t="s">
        <v>74</v>
      </c>
      <c r="Y3394" s="214"/>
      <c r="Z3394" s="215" t="s">
        <v>75</v>
      </c>
      <c r="AA3394" s="216"/>
      <c r="AB3394" s="22"/>
      <c r="AC3394" s="209" t="s">
        <v>76</v>
      </c>
      <c r="AD3394" s="210"/>
      <c r="AE3394" s="211" t="s">
        <v>77</v>
      </c>
      <c r="AF3394" s="212"/>
      <c r="AG3394" s="22"/>
      <c r="AH3394" s="213" t="s">
        <v>78</v>
      </c>
      <c r="AI3394" s="214"/>
      <c r="AJ3394" s="215" t="s">
        <v>79</v>
      </c>
      <c r="AK3394" s="216"/>
      <c r="AL3394" s="22"/>
      <c r="AM3394" s="44" t="s">
        <v>6</v>
      </c>
      <c r="AO3394" s="135" t="s">
        <v>42</v>
      </c>
      <c r="AP3394" s="33"/>
      <c r="AQ3394" s="32"/>
      <c r="AR3394" s="32"/>
      <c r="AS3394" s="32"/>
      <c r="AT3394" s="32"/>
    </row>
    <row r="3395" spans="2:46" ht="18.649999999999999" customHeight="1" thickTop="1" thickBot="1">
      <c r="D3395" s="1">
        <v>0</v>
      </c>
      <c r="E3395" s="8">
        <f t="shared" ref="E3395" si="15421">$E$9*$B3392</f>
        <v>5.4970869999999667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15422">D3395*I3392+F3395*I3395-E3395*J3392-G3395*J3395</f>
        <v>0</v>
      </c>
      <c r="O3395" s="9">
        <f t="shared" ref="O3395" si="15423">(D3395*J3392+E3395*I3392+F3395*J3395+G3395*I3395)</f>
        <v>5.4970869999999667</v>
      </c>
      <c r="P3395" s="2">
        <f t="shared" ref="P3395" si="15424">D3395*K3392+F3395*K3395-E3395*L3392-G3395*L3395</f>
        <v>2.9234637252993556</v>
      </c>
      <c r="Q3395" s="8">
        <f t="shared" ref="Q3395" si="15425">(D3395*L3392+E3395*K3392+F3395*L3395+G3395*K3395)</f>
        <v>0</v>
      </c>
      <c r="S3395" s="1">
        <v>0</v>
      </c>
      <c r="T3395" s="8">
        <f t="shared" ref="T3395" si="15426">$T$9*$B3392</f>
        <v>11.730112999999928</v>
      </c>
      <c r="U3395" s="2">
        <v>1</v>
      </c>
      <c r="V3395" s="8">
        <v>0</v>
      </c>
      <c r="X3395" s="1">
        <f t="shared" ref="X3395" si="15427">N3395*S3392+P3395*S3395-O3395*T3392-Q3395*T3395</f>
        <v>0</v>
      </c>
      <c r="Y3395" s="9">
        <f t="shared" ref="Y3395" si="15428">(N3395*T3392+O3395*S3392+P3395*T3395+Q3395*S3395)</f>
        <v>39.789646849162153</v>
      </c>
      <c r="Z3395" s="2">
        <f t="shared" ref="Z3395" si="15429">N3395*U3392+P3395*U3395-O3395*V3392-Q3395*V3395</f>
        <v>2.9234637252993556</v>
      </c>
      <c r="AA3395" s="8">
        <f t="shared" ref="AA3395" si="15430">(N3395*V3392+O3395*U3392+P3395*V3395+Q3395*U3395)</f>
        <v>0</v>
      </c>
      <c r="AB3395" s="22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15431">X3395*AC3392+Z3395*AC3395-Y3395*AD3392-AA3395*AD3395</f>
        <v>0</v>
      </c>
      <c r="AI3395" s="9">
        <f t="shared" ref="AI3395" si="15432">(X3395*AD3392+Y3395*AC3392+Z3395*AD3395+AA3395*AC3395)</f>
        <v>39.789646849162153</v>
      </c>
      <c r="AJ3395" s="2">
        <f t="shared" ref="AJ3395" si="15433">X3395*AE3392+Z3395*AE3395-Y3395*AF3392-AA3395*AF3395</f>
        <v>-309.9701036749272</v>
      </c>
      <c r="AK3395" s="8">
        <f t="shared" ref="AK3395" si="15434">(X3395*AF3392+Y3395*AE3392+Z3395*AF3395+AA3395*AE3395)</f>
        <v>0</v>
      </c>
      <c r="AM3395" s="45">
        <f t="shared" ref="AM3395" si="15435">(180/PI())*ATAN(-1*(($AH$9*AJ3392+AL3392+$AH$9*AJ3395+AL3395)/($AH$9*AI3392+AK3392+$AH$9*AI3395+AK3395)))</f>
        <v>75.601271092011572</v>
      </c>
      <c r="AO3395" s="206">
        <f t="shared" ref="AO3395" si="15436">20*LOG(((($AH$9*AH3392+AJ3392-$AH$9*AH3395-AJ3395)^2+($AH$9*AI3392+AK3392-$AH$9*AI3395-AK3395)^2)/(($AH$9*AH3392+AJ3392+$AH$9*AH3395+AJ3395)^2+($AH$9*AI3392+AK3392+$AH$9*AI3395+AK3395)^2))^0.5)</f>
        <v>-1.7498826686514505E-4</v>
      </c>
      <c r="AP3395" s="33"/>
      <c r="AQ3395" s="32"/>
      <c r="AR3395" s="32"/>
      <c r="AS3395" s="32"/>
      <c r="AT3395" s="32"/>
    </row>
    <row r="3396" spans="2:46" ht="18.649999999999999" customHeight="1">
      <c r="AO3396" s="33"/>
      <c r="AP3396" s="33"/>
    </row>
    <row r="3397" spans="2:46" ht="18.649999999999999" customHeight="1" thickBot="1">
      <c r="D3397" s="22" t="s">
        <v>80</v>
      </c>
      <c r="E3397" s="22"/>
      <c r="F3397" s="22"/>
      <c r="G3397" s="22"/>
      <c r="H3397" s="22"/>
      <c r="I3397" s="22" t="s">
        <v>81</v>
      </c>
      <c r="J3397" s="22"/>
      <c r="K3397" s="22"/>
      <c r="L3397" s="22"/>
      <c r="M3397" s="23"/>
      <c r="N3397" s="23"/>
      <c r="O3397" s="24" t="s">
        <v>82</v>
      </c>
      <c r="P3397" s="23"/>
      <c r="Q3397" s="23"/>
      <c r="R3397" s="23"/>
      <c r="S3397" s="22"/>
      <c r="T3397" s="22" t="s">
        <v>83</v>
      </c>
      <c r="U3397" s="23"/>
      <c r="V3397" s="23"/>
      <c r="W3397" s="23"/>
      <c r="X3397" s="23"/>
      <c r="Y3397" s="24" t="s">
        <v>84</v>
      </c>
      <c r="Z3397" s="23"/>
      <c r="AA3397" s="23"/>
      <c r="AB3397" s="23"/>
      <c r="AC3397" s="24" t="s">
        <v>85</v>
      </c>
      <c r="AD3397" s="22"/>
      <c r="AE3397" s="22"/>
      <c r="AF3397" s="22"/>
      <c r="AG3397" s="22"/>
      <c r="AH3397" s="23"/>
      <c r="AI3397" s="24" t="s">
        <v>86</v>
      </c>
      <c r="AJ3397" s="23"/>
      <c r="AK3397" s="23"/>
      <c r="AL3397" s="22"/>
    </row>
    <row r="3398" spans="2:46" ht="18.649999999999999" customHeight="1" thickBot="1">
      <c r="B3398" s="11"/>
      <c r="D3398" s="217" t="s">
        <v>55</v>
      </c>
      <c r="E3398" s="218"/>
      <c r="F3398" s="219" t="s">
        <v>56</v>
      </c>
      <c r="G3398" s="220"/>
      <c r="H3398" s="204"/>
      <c r="I3398" s="217" t="s">
        <v>87</v>
      </c>
      <c r="J3398" s="218"/>
      <c r="K3398" s="219" t="s">
        <v>88</v>
      </c>
      <c r="L3398" s="220"/>
      <c r="M3398" s="23"/>
      <c r="N3398" s="213" t="s">
        <v>57</v>
      </c>
      <c r="O3398" s="214"/>
      <c r="P3398" s="215" t="s">
        <v>58</v>
      </c>
      <c r="Q3398" s="216"/>
      <c r="R3398" s="23"/>
      <c r="S3398" s="217" t="s">
        <v>59</v>
      </c>
      <c r="T3398" s="218"/>
      <c r="U3398" s="219" t="s">
        <v>60</v>
      </c>
      <c r="V3398" s="220"/>
      <c r="W3398" s="22"/>
      <c r="X3398" s="213" t="s">
        <v>61</v>
      </c>
      <c r="Y3398" s="214"/>
      <c r="Z3398" s="215" t="s">
        <v>62</v>
      </c>
      <c r="AA3398" s="216"/>
      <c r="AB3398" s="22"/>
      <c r="AC3398" s="217" t="s">
        <v>63</v>
      </c>
      <c r="AD3398" s="218"/>
      <c r="AE3398" s="219" t="s">
        <v>89</v>
      </c>
      <c r="AF3398" s="220"/>
      <c r="AG3398" s="22"/>
      <c r="AH3398" s="213" t="s">
        <v>64</v>
      </c>
      <c r="AI3398" s="214"/>
      <c r="AJ3398" s="215" t="s">
        <v>65</v>
      </c>
      <c r="AK3398" s="216"/>
      <c r="AL3398" s="22"/>
      <c r="AM3398" s="25" t="s">
        <v>2</v>
      </c>
      <c r="AO3398" s="132" t="s">
        <v>41</v>
      </c>
      <c r="AQ3398" s="32"/>
      <c r="AR3398" s="32"/>
      <c r="AS3398" s="32"/>
      <c r="AT3398" s="32"/>
    </row>
    <row r="3399" spans="2:46" ht="18.649999999999999" customHeight="1" thickTop="1" thickBot="1">
      <c r="B3399" s="36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9">
        <f t="shared" ref="L3399" si="15437">IF(0=(1-$J$9*$K$9*$B3399^2),10^14,$B3399*$K$9/(1-$J$9*$K$9*$B3399^2))</f>
        <v>-0.34913239390150119</v>
      </c>
      <c r="N3399" s="1">
        <f t="shared" ref="N3399" si="15438">D3399*I3399+F3399*I3402-E3399*J3399-G3399*J3402</f>
        <v>1</v>
      </c>
      <c r="O3399" s="9">
        <f t="shared" ref="O3399" si="15439">(D3399*J3399+E3399*I3399+F3399*J3402+G3399*I3402)</f>
        <v>0</v>
      </c>
      <c r="P3399" s="2">
        <f t="shared" ref="P3399" si="15440">D3399*K3399+F3399*K3402-E3399*L3399-G3399*L3402</f>
        <v>0</v>
      </c>
      <c r="Q3399" s="8">
        <f t="shared" ref="Q3399" si="15441">(D3399*L3399+E3399*K3399+F3399*L3402+G3399*K3402)</f>
        <v>-0.34913239390150119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15442">N3399*S3399+P3399*S3402-O3399*T3399-Q3399*T3402</f>
        <v>5.1038064786775177</v>
      </c>
      <c r="Y3399" s="9">
        <f t="shared" ref="Y3399" si="15443">(N3399*T3399+O3399*S3399+P3399*T3402+Q3399*S3402)</f>
        <v>0</v>
      </c>
      <c r="Z3399" s="2">
        <f t="shared" ref="Z3399" si="15444">N3399*U3399+P3399*U3402-O3399*V3399-Q3399*V3402</f>
        <v>0</v>
      </c>
      <c r="AA3399" s="8">
        <f t="shared" ref="AA3399" si="15445">(N3399*V3399+O3399*U3399+P3399*V3402+Q3399*U3402)</f>
        <v>-0.34913239390150119</v>
      </c>
      <c r="AB3399" s="22"/>
      <c r="AC3399" s="1">
        <v>1</v>
      </c>
      <c r="AD3399" s="9">
        <v>0</v>
      </c>
      <c r="AE3399" s="2">
        <v>0</v>
      </c>
      <c r="AF3399" s="9">
        <f t="shared" ref="AF3399" si="15446">$B3399*$AE$9</f>
        <v>7.8799067999999517</v>
      </c>
      <c r="AH3399" s="1">
        <f t="shared" ref="AH3399" si="15447">X3399*AC3399+Z3399*AC3402-Y3399*AD3399-AA3399*AD3402</f>
        <v>5.1038064786775177</v>
      </c>
      <c r="AI3399" s="9">
        <f t="shared" ref="AI3399" si="15448">(X3399*AD3399+Y3399*AC3399+Z3399*AD3402+AA3399*AC3402)</f>
        <v>0</v>
      </c>
      <c r="AJ3399" s="2">
        <f t="shared" ref="AJ3399" si="15449">X3399*AE3399+Z3399*AE3402-Y3399*AF3399-AA3399*AF3402</f>
        <v>0</v>
      </c>
      <c r="AK3399" s="8">
        <f t="shared" ref="AK3399" si="15450">(X3399*AF3399+Y3399*AE3399+Z3399*AF3402+AA3399*AE3402)</f>
        <v>39.868386983313279</v>
      </c>
      <c r="AM3399" s="26">
        <f t="shared" ref="AM3399" si="15451">20*LOG((2*$AH$9)/(($AH$9*AH3399+AJ3399+$AH$9*AH3402+AJ3402)^2+($AH$9*AI3399+AK3399+$AH$9*AI3402+AK3402)^2)^0.5)</f>
        <v>-43.982613424684907</v>
      </c>
      <c r="AO3399" s="133">
        <f t="shared" ref="AO3399" si="15452">((AI3399^2+AJ3399^2+AK3399^2+AL3399^2)/(AI3402^2+AJ3402^2+AK3402^2+AL3402^2))^0.5</f>
        <v>0.12705931581635041</v>
      </c>
      <c r="AP3399" s="13"/>
      <c r="AQ3399" s="32"/>
      <c r="AR3399" s="32"/>
      <c r="AS3399" s="32"/>
      <c r="AT3399" s="32"/>
    </row>
    <row r="3400" spans="2:46" ht="18.649999999999999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O3400" s="134"/>
      <c r="AP3400" s="33"/>
      <c r="AQ3400" s="32"/>
      <c r="AR3400" s="32"/>
      <c r="AS3400" s="32"/>
      <c r="AT3400" s="32"/>
    </row>
    <row r="3401" spans="2:46" ht="18.649999999999999" customHeight="1" thickBot="1">
      <c r="D3401" s="209" t="s">
        <v>66</v>
      </c>
      <c r="E3401" s="210"/>
      <c r="F3401" s="211" t="s">
        <v>67</v>
      </c>
      <c r="G3401" s="212"/>
      <c r="H3401" s="204"/>
      <c r="I3401" s="209" t="s">
        <v>68</v>
      </c>
      <c r="J3401" s="210"/>
      <c r="K3401" s="211" t="s">
        <v>69</v>
      </c>
      <c r="L3401" s="212"/>
      <c r="N3401" s="213" t="s">
        <v>70</v>
      </c>
      <c r="O3401" s="214"/>
      <c r="P3401" s="215" t="s">
        <v>71</v>
      </c>
      <c r="Q3401" s="216"/>
      <c r="S3401" s="209" t="s">
        <v>72</v>
      </c>
      <c r="T3401" s="210"/>
      <c r="U3401" s="211" t="s">
        <v>73</v>
      </c>
      <c r="V3401" s="212"/>
      <c r="W3401" s="22"/>
      <c r="X3401" s="213" t="s">
        <v>74</v>
      </c>
      <c r="Y3401" s="214"/>
      <c r="Z3401" s="215" t="s">
        <v>75</v>
      </c>
      <c r="AA3401" s="216"/>
      <c r="AB3401" s="22"/>
      <c r="AC3401" s="209" t="s">
        <v>76</v>
      </c>
      <c r="AD3401" s="210"/>
      <c r="AE3401" s="211" t="s">
        <v>77</v>
      </c>
      <c r="AF3401" s="212"/>
      <c r="AG3401" s="22"/>
      <c r="AH3401" s="213" t="s">
        <v>78</v>
      </c>
      <c r="AI3401" s="214"/>
      <c r="AJ3401" s="215" t="s">
        <v>79</v>
      </c>
      <c r="AK3401" s="216"/>
      <c r="AL3401" s="22"/>
      <c r="AM3401" s="44" t="s">
        <v>6</v>
      </c>
      <c r="AO3401" s="135" t="s">
        <v>42</v>
      </c>
      <c r="AP3401" s="33"/>
      <c r="AQ3401" s="32"/>
      <c r="AR3401" s="32"/>
      <c r="AS3401" s="32"/>
      <c r="AT3401" s="32"/>
    </row>
    <row r="3402" spans="2:46" ht="18.649999999999999" customHeight="1" thickTop="1" thickBot="1">
      <c r="D3402" s="1">
        <v>0</v>
      </c>
      <c r="E3402" s="8">
        <f t="shared" ref="E3402" si="15453">$E$9*$B3399</f>
        <v>5.5084211999999662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15454">D3402*I3399+F3402*I3402-E3402*J3399-G3402*J3402</f>
        <v>0</v>
      </c>
      <c r="O3402" s="9">
        <f t="shared" ref="O3402" si="15455">(D3402*J3399+E3402*I3399+F3402*J3402+G3402*I3402)</f>
        <v>5.5084211999999662</v>
      </c>
      <c r="P3402" s="2">
        <f t="shared" ref="P3402" si="15456">D3402*K3399+F3402*K3402-E3402*L3399-G3402*L3402</f>
        <v>2.9231682801737682</v>
      </c>
      <c r="Q3402" s="8">
        <f t="shared" ref="Q3402" si="15457">(D3402*L3399+E3402*K3399+F3402*L3402+G3402*K3402)</f>
        <v>0</v>
      </c>
      <c r="S3402" s="1">
        <v>0</v>
      </c>
      <c r="T3402" s="8">
        <f t="shared" ref="T3402" si="15458">$T$9*$B3399</f>
        <v>11.754298799999928</v>
      </c>
      <c r="U3402" s="2">
        <v>1</v>
      </c>
      <c r="V3402" s="8">
        <v>0</v>
      </c>
      <c r="X3402" s="1">
        <f t="shared" ref="X3402" si="15459">N3402*S3399+P3402*S3402-O3402*T3399-Q3402*T3402</f>
        <v>0</v>
      </c>
      <c r="Y3402" s="9">
        <f t="shared" ref="Y3402" si="15460">(N3402*T3399+O3402*S3399+P3402*T3402+Q3402*S3402)</f>
        <v>39.868214607844344</v>
      </c>
      <c r="Z3402" s="2">
        <f t="shared" ref="Z3402" si="15461">N3402*U3399+P3402*U3402-O3402*V3399-Q3402*V3402</f>
        <v>2.9231682801737682</v>
      </c>
      <c r="AA3402" s="8">
        <f t="shared" ref="AA3402" si="15462">(N3402*V3399+O3402*U3399+P3402*V3402+Q3402*U3402)</f>
        <v>0</v>
      </c>
      <c r="AB3402" s="22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15463">X3402*AC3399+Z3402*AC3402-Y3402*AD3399-AA3402*AD3402</f>
        <v>0</v>
      </c>
      <c r="AI3402" s="9">
        <f t="shared" ref="AI3402" si="15464">(X3402*AD3399+Y3402*AC3399+Z3402*AD3402+AA3402*AC3402)</f>
        <v>39.868214607844344</v>
      </c>
      <c r="AJ3402" s="2">
        <f t="shared" ref="AJ3402" si="15465">X3402*AE3399+Z3402*AE3402-Y3402*AF3399-AA3402*AF3402</f>
        <v>-311.23464711203633</v>
      </c>
      <c r="AK3402" s="8">
        <f t="shared" ref="AK3402" si="15466">(X3402*AF3399+Y3402*AE3399+Z3402*AF3402+AA3402*AE3402)</f>
        <v>0</v>
      </c>
      <c r="AM3402" s="45">
        <f t="shared" ref="AM3402" si="15467">(180/PI())*ATAN(-1*(($AH$9*AJ3399+AL3399+$AH$9*AJ3402+AL3402)/($AH$9*AI3399+AK3399+$AH$9*AI3402+AK3402)))</f>
        <v>75.630205885407932</v>
      </c>
      <c r="AO3402" s="206">
        <f t="shared" ref="AO3402" si="15468">20*LOG(((($AH$9*AH3399+AJ3399-$AH$9*AH3402-AJ3402)^2+($AH$9*AI3399+AK3399-$AH$9*AI3402-AK3402)^2)/(($AH$9*AH3399+AJ3399+$AH$9*AH3402+AJ3402)^2+($AH$9*AI3399+AK3399+$AH$9*AI3402+AK3402)^2))^0.5)</f>
        <v>-1.7359277609216696E-4</v>
      </c>
      <c r="AP3402" s="33"/>
      <c r="AQ3402" s="32"/>
      <c r="AR3402" s="32"/>
      <c r="AS3402" s="32"/>
      <c r="AT3402" s="32"/>
    </row>
    <row r="3403" spans="2:46" ht="18.649999999999999" customHeight="1">
      <c r="AO3403" s="33"/>
      <c r="AP3403" s="33"/>
    </row>
    <row r="3404" spans="2:46" ht="18.649999999999999" customHeight="1" thickBot="1">
      <c r="D3404" s="22" t="s">
        <v>80</v>
      </c>
      <c r="E3404" s="22"/>
      <c r="F3404" s="22"/>
      <c r="G3404" s="22"/>
      <c r="H3404" s="22"/>
      <c r="I3404" s="22" t="s">
        <v>81</v>
      </c>
      <c r="J3404" s="22"/>
      <c r="K3404" s="22"/>
      <c r="L3404" s="22"/>
      <c r="M3404" s="23"/>
      <c r="N3404" s="23"/>
      <c r="O3404" s="24" t="s">
        <v>82</v>
      </c>
      <c r="P3404" s="23"/>
      <c r="Q3404" s="23"/>
      <c r="R3404" s="23"/>
      <c r="S3404" s="22"/>
      <c r="T3404" s="22" t="s">
        <v>83</v>
      </c>
      <c r="U3404" s="23"/>
      <c r="V3404" s="23"/>
      <c r="W3404" s="23"/>
      <c r="X3404" s="23"/>
      <c r="Y3404" s="24" t="s">
        <v>84</v>
      </c>
      <c r="Z3404" s="23"/>
      <c r="AA3404" s="23"/>
      <c r="AB3404" s="23"/>
      <c r="AC3404" s="24" t="s">
        <v>85</v>
      </c>
      <c r="AD3404" s="22"/>
      <c r="AE3404" s="22"/>
      <c r="AF3404" s="22"/>
      <c r="AG3404" s="22"/>
      <c r="AH3404" s="23"/>
      <c r="AI3404" s="24" t="s">
        <v>86</v>
      </c>
      <c r="AJ3404" s="23"/>
      <c r="AK3404" s="23"/>
      <c r="AL3404" s="22"/>
    </row>
    <row r="3405" spans="2:46" ht="18.649999999999999" customHeight="1" thickBot="1">
      <c r="B3405" s="11"/>
      <c r="D3405" s="217" t="s">
        <v>55</v>
      </c>
      <c r="E3405" s="218"/>
      <c r="F3405" s="219" t="s">
        <v>56</v>
      </c>
      <c r="G3405" s="220"/>
      <c r="H3405" s="204"/>
      <c r="I3405" s="217" t="s">
        <v>87</v>
      </c>
      <c r="J3405" s="218"/>
      <c r="K3405" s="219" t="s">
        <v>88</v>
      </c>
      <c r="L3405" s="220"/>
      <c r="M3405" s="23"/>
      <c r="N3405" s="213" t="s">
        <v>57</v>
      </c>
      <c r="O3405" s="214"/>
      <c r="P3405" s="215" t="s">
        <v>58</v>
      </c>
      <c r="Q3405" s="216"/>
      <c r="R3405" s="23"/>
      <c r="S3405" s="217" t="s">
        <v>59</v>
      </c>
      <c r="T3405" s="218"/>
      <c r="U3405" s="219" t="s">
        <v>60</v>
      </c>
      <c r="V3405" s="220"/>
      <c r="W3405" s="22"/>
      <c r="X3405" s="213" t="s">
        <v>61</v>
      </c>
      <c r="Y3405" s="214"/>
      <c r="Z3405" s="215" t="s">
        <v>62</v>
      </c>
      <c r="AA3405" s="216"/>
      <c r="AB3405" s="22"/>
      <c r="AC3405" s="217" t="s">
        <v>63</v>
      </c>
      <c r="AD3405" s="218"/>
      <c r="AE3405" s="219" t="s">
        <v>89</v>
      </c>
      <c r="AF3405" s="220"/>
      <c r="AG3405" s="22"/>
      <c r="AH3405" s="213" t="s">
        <v>64</v>
      </c>
      <c r="AI3405" s="214"/>
      <c r="AJ3405" s="215" t="s">
        <v>65</v>
      </c>
      <c r="AK3405" s="216"/>
      <c r="AL3405" s="22"/>
      <c r="AM3405" s="25" t="s">
        <v>2</v>
      </c>
      <c r="AO3405" s="132" t="s">
        <v>41</v>
      </c>
      <c r="AQ3405" s="32"/>
      <c r="AR3405" s="32"/>
      <c r="AS3405" s="32"/>
      <c r="AT3405" s="32"/>
    </row>
    <row r="3406" spans="2:46" ht="18.649999999999999" customHeight="1" thickTop="1" thickBot="1">
      <c r="B3406" s="36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9">
        <f t="shared" ref="L3406" si="15469">IF(0=(1-$J$9*$K$9*$B3406^2),10^14,$B3406*$K$9/(1-$J$9*$K$9*$B3406^2))</f>
        <v>-0.34836231023584191</v>
      </c>
      <c r="N3406" s="1">
        <f t="shared" ref="N3406" si="15470">D3406*I3406+F3406*I3409-E3406*J3406-G3406*J3409</f>
        <v>1</v>
      </c>
      <c r="O3406" s="9">
        <f t="shared" ref="O3406" si="15471">(D3406*J3406+E3406*I3406+F3406*J3409+G3406*I3409)</f>
        <v>0</v>
      </c>
      <c r="P3406" s="2">
        <f t="shared" ref="P3406" si="15472">D3406*K3406+F3406*K3409-E3406*L3406-G3406*L3409</f>
        <v>0</v>
      </c>
      <c r="Q3406" s="8">
        <f t="shared" ref="Q3406" si="15473">(D3406*L3406+E3406*K3406+F3406*L3409+G3406*K3409)</f>
        <v>-0.34836231023584191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15474">N3406*S3406+P3406*S3409-O3406*T3406-Q3406*T3409</f>
        <v>5.1031801063332614</v>
      </c>
      <c r="Y3406" s="9">
        <f t="shared" ref="Y3406" si="15475">(N3406*T3406+O3406*S3406+P3406*T3409+Q3406*S3409)</f>
        <v>0</v>
      </c>
      <c r="Z3406" s="2">
        <f t="shared" ref="Z3406" si="15476">N3406*U3406+P3406*U3409-O3406*V3406-Q3406*V3409</f>
        <v>0</v>
      </c>
      <c r="AA3406" s="8">
        <f t="shared" ref="AA3406" si="15477">(N3406*V3406+O3406*U3406+P3406*V3409+Q3406*U3409)</f>
        <v>-0.34836231023584191</v>
      </c>
      <c r="AB3406" s="22"/>
      <c r="AC3406" s="1">
        <v>1</v>
      </c>
      <c r="AD3406" s="9">
        <v>0</v>
      </c>
      <c r="AE3406" s="2">
        <v>0</v>
      </c>
      <c r="AF3406" s="9">
        <f t="shared" ref="AF3406" si="15478">$B3406*$AE$9</f>
        <v>7.8961205999999518</v>
      </c>
      <c r="AH3406" s="1">
        <f t="shared" ref="AH3406" si="15479">X3406*AC3406+Z3406*AC3409-Y3406*AD3406-AA3406*AD3409</f>
        <v>5.1031801063332614</v>
      </c>
      <c r="AI3406" s="9">
        <f t="shared" ref="AI3406" si="15480">(X3406*AD3406+Y3406*AC3406+Z3406*AD3409+AA3406*AC3409)</f>
        <v>0</v>
      </c>
      <c r="AJ3406" s="2">
        <f t="shared" ref="AJ3406" si="15481">X3406*AE3406+Z3406*AE3409-Y3406*AF3406-AA3406*AF3409</f>
        <v>0</v>
      </c>
      <c r="AK3406" s="8">
        <f t="shared" ref="AK3406" si="15482">(X3406*AF3406+Y3406*AE3406+Z3406*AF3409+AA3406*AE3409)</f>
        <v>39.946963252892168</v>
      </c>
      <c r="AM3406" s="26">
        <f t="shared" ref="AM3406" si="15483">20*LOG((2*$AH$9)/(($AH$9*AH3406+AJ3406+$AH$9*AH3409+AJ3409)^2+($AH$9*AI3406+AK3406+$AH$9*AI3409+AK3409)^2)^0.5)</f>
        <v>-44.017318398138976</v>
      </c>
      <c r="AO3406" s="133">
        <f t="shared" ref="AO3406" si="15484">((AI3406^2+AJ3406^2+AK3406^2+AL3406^2)/(AI3409^2+AJ3409^2+AK3409^2+AL3409^2))^0.5</f>
        <v>0.12679778952313689</v>
      </c>
      <c r="AP3406" s="13"/>
      <c r="AQ3406" s="32"/>
      <c r="AR3406" s="32"/>
      <c r="AS3406" s="32"/>
      <c r="AT3406" s="32"/>
    </row>
    <row r="3407" spans="2:46" ht="18.649999999999999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O3407" s="134"/>
      <c r="AP3407" s="33"/>
      <c r="AQ3407" s="32"/>
      <c r="AR3407" s="32"/>
      <c r="AS3407" s="32"/>
      <c r="AT3407" s="32"/>
    </row>
    <row r="3408" spans="2:46" ht="18.649999999999999" customHeight="1" thickBot="1">
      <c r="D3408" s="209" t="s">
        <v>66</v>
      </c>
      <c r="E3408" s="210"/>
      <c r="F3408" s="211" t="s">
        <v>67</v>
      </c>
      <c r="G3408" s="212"/>
      <c r="H3408" s="204"/>
      <c r="I3408" s="209" t="s">
        <v>68</v>
      </c>
      <c r="J3408" s="210"/>
      <c r="K3408" s="211" t="s">
        <v>69</v>
      </c>
      <c r="L3408" s="212"/>
      <c r="N3408" s="213" t="s">
        <v>70</v>
      </c>
      <c r="O3408" s="214"/>
      <c r="P3408" s="215" t="s">
        <v>71</v>
      </c>
      <c r="Q3408" s="216"/>
      <c r="S3408" s="209" t="s">
        <v>72</v>
      </c>
      <c r="T3408" s="210"/>
      <c r="U3408" s="211" t="s">
        <v>73</v>
      </c>
      <c r="V3408" s="212"/>
      <c r="W3408" s="22"/>
      <c r="X3408" s="213" t="s">
        <v>74</v>
      </c>
      <c r="Y3408" s="214"/>
      <c r="Z3408" s="215" t="s">
        <v>75</v>
      </c>
      <c r="AA3408" s="216"/>
      <c r="AB3408" s="22"/>
      <c r="AC3408" s="209" t="s">
        <v>76</v>
      </c>
      <c r="AD3408" s="210"/>
      <c r="AE3408" s="211" t="s">
        <v>77</v>
      </c>
      <c r="AF3408" s="212"/>
      <c r="AG3408" s="22"/>
      <c r="AH3408" s="213" t="s">
        <v>78</v>
      </c>
      <c r="AI3408" s="214"/>
      <c r="AJ3408" s="215" t="s">
        <v>79</v>
      </c>
      <c r="AK3408" s="216"/>
      <c r="AL3408" s="22"/>
      <c r="AM3408" s="44" t="s">
        <v>6</v>
      </c>
      <c r="AO3408" s="135" t="s">
        <v>42</v>
      </c>
      <c r="AP3408" s="33"/>
      <c r="AQ3408" s="32"/>
      <c r="AR3408" s="32"/>
      <c r="AS3408" s="32"/>
      <c r="AT3408" s="32"/>
    </row>
    <row r="3409" spans="2:46" ht="18.649999999999999" customHeight="1" thickTop="1" thickBot="1">
      <c r="D3409" s="1">
        <v>0</v>
      </c>
      <c r="E3409" s="8">
        <f t="shared" ref="E3409" si="15485">$E$9*$B3406</f>
        <v>5.5197553999999664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15486">D3409*I3406+F3409*I3409-E3409*J3406-G3409*J3409</f>
        <v>0</v>
      </c>
      <c r="O3409" s="9">
        <f t="shared" ref="O3409" si="15487">(D3409*J3406+E3409*I3406+F3409*J3409+G3409*I3409)</f>
        <v>5.5197553999999664</v>
      </c>
      <c r="P3409" s="2">
        <f t="shared" ref="P3409" si="15488">D3409*K3406+F3409*K3409-E3409*L3406-G3409*L3409</f>
        <v>2.9228747430807518</v>
      </c>
      <c r="Q3409" s="8">
        <f t="shared" ref="Q3409" si="15489">(D3409*L3406+E3409*K3406+F3409*L3409+G3409*K3409)</f>
        <v>0</v>
      </c>
      <c r="S3409" s="1">
        <v>0</v>
      </c>
      <c r="T3409" s="8">
        <f t="shared" ref="T3409" si="15490">$T$9*$B3406</f>
        <v>11.778484599999928</v>
      </c>
      <c r="U3409" s="2">
        <v>1</v>
      </c>
      <c r="V3409" s="8">
        <v>0</v>
      </c>
      <c r="X3409" s="1">
        <f t="shared" ref="X3409" si="15491">N3409*S3406+P3409*S3409-O3409*T3406-Q3409*T3409</f>
        <v>0</v>
      </c>
      <c r="Y3409" s="9">
        <f t="shared" ref="Y3409" si="15492">(N3409*T3406+O3409*S3406+P3409*T3409+Q3409*S3409)</f>
        <v>39.946790549105344</v>
      </c>
      <c r="Z3409" s="2">
        <f t="shared" ref="Z3409" si="15493">N3409*U3406+P3409*U3409-O3409*V3406-Q3409*V3409</f>
        <v>2.9228747430807518</v>
      </c>
      <c r="AA3409" s="8">
        <f t="shared" ref="AA3409" si="15494">(N3409*V3406+O3409*U3406+P3409*V3409+Q3409*U3409)</f>
        <v>0</v>
      </c>
      <c r="AB3409" s="22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15495">X3409*AC3406+Z3409*AC3409-Y3409*AD3406-AA3409*AD3409</f>
        <v>0</v>
      </c>
      <c r="AI3409" s="9">
        <f t="shared" ref="AI3409" si="15496">(X3409*AD3406+Y3409*AC3406+Z3409*AD3409+AA3409*AC3409)</f>
        <v>39.946790549105344</v>
      </c>
      <c r="AJ3409" s="2">
        <f t="shared" ref="AJ3409" si="15497">X3409*AE3406+Z3409*AE3409-Y3409*AF3406-AA3409*AF3409</f>
        <v>-312.50180101559334</v>
      </c>
      <c r="AK3409" s="8">
        <f t="shared" ref="AK3409" si="15498">(X3409*AF3406+Y3409*AE3406+Z3409*AF3409+AA3409*AE3409)</f>
        <v>0</v>
      </c>
      <c r="AM3409" s="45">
        <f t="shared" ref="AM3409" si="15499">(180/PI())*ATAN(-1*(($AH$9*AJ3406+AL3406+$AH$9*AJ3409+AL3409)/($AH$9*AI3406+AK3406+$AH$9*AI3409+AK3409)))</f>
        <v>75.659025945057664</v>
      </c>
      <c r="AO3409" s="206">
        <f t="shared" ref="AO3409" si="15500">20*LOG(((($AH$9*AH3406+AJ3406-$AH$9*AH3409-AJ3409)^2+($AH$9*AI3406+AK3406-$AH$9*AI3409-AK3409)^2)/(($AH$9*AH3406+AJ3406+$AH$9*AH3409+AJ3409)^2+($AH$9*AI3406+AK3406+$AH$9*AI3409+AK3409)^2))^0.5)</f>
        <v>-1.7221107668608651E-4</v>
      </c>
      <c r="AP3409" s="33"/>
      <c r="AQ3409" s="32"/>
      <c r="AR3409" s="32"/>
      <c r="AS3409" s="32"/>
      <c r="AT3409" s="32"/>
    </row>
    <row r="3410" spans="2:46" ht="18.649999999999999" customHeight="1">
      <c r="AO3410" s="33"/>
      <c r="AP3410" s="33"/>
    </row>
    <row r="3411" spans="2:46" ht="18.649999999999999" customHeight="1" thickBot="1">
      <c r="D3411" s="22" t="s">
        <v>80</v>
      </c>
      <c r="E3411" s="22"/>
      <c r="F3411" s="22"/>
      <c r="G3411" s="22"/>
      <c r="H3411" s="22"/>
      <c r="I3411" s="22" t="s">
        <v>81</v>
      </c>
      <c r="J3411" s="22"/>
      <c r="K3411" s="22"/>
      <c r="L3411" s="22"/>
      <c r="M3411" s="23"/>
      <c r="N3411" s="23"/>
      <c r="O3411" s="24" t="s">
        <v>82</v>
      </c>
      <c r="P3411" s="23"/>
      <c r="Q3411" s="23"/>
      <c r="R3411" s="23"/>
      <c r="S3411" s="22"/>
      <c r="T3411" s="22" t="s">
        <v>83</v>
      </c>
      <c r="U3411" s="23"/>
      <c r="V3411" s="23"/>
      <c r="W3411" s="23"/>
      <c r="X3411" s="23"/>
      <c r="Y3411" s="24" t="s">
        <v>84</v>
      </c>
      <c r="Z3411" s="23"/>
      <c r="AA3411" s="23"/>
      <c r="AB3411" s="23"/>
      <c r="AC3411" s="24" t="s">
        <v>85</v>
      </c>
      <c r="AD3411" s="22"/>
      <c r="AE3411" s="22"/>
      <c r="AF3411" s="22"/>
      <c r="AG3411" s="22"/>
      <c r="AH3411" s="23"/>
      <c r="AI3411" s="24" t="s">
        <v>86</v>
      </c>
      <c r="AJ3411" s="23"/>
      <c r="AK3411" s="23"/>
      <c r="AL3411" s="22"/>
    </row>
    <row r="3412" spans="2:46" ht="18.649999999999999" customHeight="1" thickBot="1">
      <c r="B3412" s="11"/>
      <c r="D3412" s="217" t="s">
        <v>55</v>
      </c>
      <c r="E3412" s="218"/>
      <c r="F3412" s="219" t="s">
        <v>56</v>
      </c>
      <c r="G3412" s="220"/>
      <c r="H3412" s="204"/>
      <c r="I3412" s="217" t="s">
        <v>87</v>
      </c>
      <c r="J3412" s="218"/>
      <c r="K3412" s="219" t="s">
        <v>88</v>
      </c>
      <c r="L3412" s="220"/>
      <c r="M3412" s="23"/>
      <c r="N3412" s="213" t="s">
        <v>57</v>
      </c>
      <c r="O3412" s="214"/>
      <c r="P3412" s="215" t="s">
        <v>58</v>
      </c>
      <c r="Q3412" s="216"/>
      <c r="R3412" s="23"/>
      <c r="S3412" s="217" t="s">
        <v>59</v>
      </c>
      <c r="T3412" s="218"/>
      <c r="U3412" s="219" t="s">
        <v>60</v>
      </c>
      <c r="V3412" s="220"/>
      <c r="W3412" s="22"/>
      <c r="X3412" s="213" t="s">
        <v>61</v>
      </c>
      <c r="Y3412" s="214"/>
      <c r="Z3412" s="215" t="s">
        <v>62</v>
      </c>
      <c r="AA3412" s="216"/>
      <c r="AB3412" s="22"/>
      <c r="AC3412" s="217" t="s">
        <v>63</v>
      </c>
      <c r="AD3412" s="218"/>
      <c r="AE3412" s="219" t="s">
        <v>89</v>
      </c>
      <c r="AF3412" s="220"/>
      <c r="AG3412" s="22"/>
      <c r="AH3412" s="213" t="s">
        <v>64</v>
      </c>
      <c r="AI3412" s="214"/>
      <c r="AJ3412" s="215" t="s">
        <v>65</v>
      </c>
      <c r="AK3412" s="216"/>
      <c r="AL3412" s="22"/>
      <c r="AM3412" s="25" t="s">
        <v>2</v>
      </c>
      <c r="AO3412" s="132" t="s">
        <v>41</v>
      </c>
      <c r="AQ3412" s="32"/>
      <c r="AR3412" s="32"/>
      <c r="AS3412" s="32"/>
      <c r="AT3412" s="32"/>
    </row>
    <row r="3413" spans="2:46" ht="18.649999999999999" customHeight="1" thickTop="1" thickBot="1">
      <c r="B3413" s="36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9">
        <f t="shared" ref="L3413" si="15501">IF(0=(1-$J$9*$K$9*$B3413^2),10^14,$B3413*$K$9/(1-$J$9*$K$9*$B3413^2))</f>
        <v>-0.3475957246179181</v>
      </c>
      <c r="N3413" s="1">
        <f t="shared" ref="N3413" si="15502">D3413*I3413+F3413*I3416-E3413*J3413-G3413*J3416</f>
        <v>1</v>
      </c>
      <c r="O3413" s="9">
        <f t="shared" ref="O3413" si="15503">(D3413*J3413+E3413*I3413+F3413*J3416+G3413*I3416)</f>
        <v>0</v>
      </c>
      <c r="P3413" s="2">
        <f t="shared" ref="P3413" si="15504">D3413*K3413+F3413*K3416-E3413*L3413-G3413*L3416</f>
        <v>0</v>
      </c>
      <c r="Q3413" s="8">
        <f t="shared" ref="Q3413" si="15505">(D3413*L3413+E3413*K3413+F3413*L3416+G3413*K3416)</f>
        <v>-0.3475957246179181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15506">N3413*S3413+P3413*S3416-O3413*T3413-Q3413*T3416</f>
        <v>5.1025577701144273</v>
      </c>
      <c r="Y3413" s="9">
        <f t="shared" ref="Y3413" si="15507">(N3413*T3413+O3413*S3413+P3413*T3416+Q3413*S3416)</f>
        <v>0</v>
      </c>
      <c r="Z3413" s="2">
        <f t="shared" ref="Z3413" si="15508">N3413*U3413+P3413*U3416-O3413*V3413-Q3413*V3416</f>
        <v>0</v>
      </c>
      <c r="AA3413" s="8">
        <f t="shared" ref="AA3413" si="15509">(N3413*V3413+O3413*U3413+P3413*V3416+Q3413*U3416)</f>
        <v>-0.3475957246179181</v>
      </c>
      <c r="AB3413" s="22"/>
      <c r="AC3413" s="1">
        <v>1</v>
      </c>
      <c r="AD3413" s="9">
        <v>0</v>
      </c>
      <c r="AE3413" s="2">
        <v>0</v>
      </c>
      <c r="AF3413" s="9">
        <f t="shared" ref="AF3413" si="15510">$B3413*$AE$9</f>
        <v>7.9123343999999509</v>
      </c>
      <c r="AH3413" s="1">
        <f t="shared" ref="AH3413" si="15511">X3413*AC3413+Z3413*AC3416-Y3413*AD3413-AA3413*AD3416</f>
        <v>5.1025577701144273</v>
      </c>
      <c r="AI3413" s="9">
        <f t="shared" ref="AI3413" si="15512">(X3413*AD3413+Y3413*AC3413+Z3413*AD3416+AA3413*AC3416)</f>
        <v>0</v>
      </c>
      <c r="AJ3413" s="2">
        <f t="shared" ref="AJ3413" si="15513">X3413*AE3413+Z3413*AE3416-Y3413*AF3413-AA3413*AF3416</f>
        <v>0</v>
      </c>
      <c r="AK3413" s="8">
        <f t="shared" ref="AK3413" si="15514">(X3413*AF3413+Y3413*AE3413+Z3413*AF3416+AA3413*AE3416)</f>
        <v>40.025547647845507</v>
      </c>
      <c r="AM3413" s="26">
        <f t="shared" ref="AM3413" si="15515">20*LOG((2*$AH$9)/(($AH$9*AH3413+AJ3413+$AH$9*AH3416+AJ3416)^2+($AH$9*AI3413+AK3413+$AH$9*AI3416+AK3416)^2)^0.5)</f>
        <v>-44.051956476494489</v>
      </c>
      <c r="AO3413" s="133">
        <f t="shared" ref="AO3413" si="15516">((AI3413^2+AJ3413^2+AK3413^2+AL3413^2)/(AI3416^2+AJ3416^2+AK3416^2+AL3416^2))^0.5</f>
        <v>0.12653733884330642</v>
      </c>
      <c r="AP3413" s="13"/>
      <c r="AQ3413" s="32"/>
      <c r="AR3413" s="32"/>
      <c r="AS3413" s="32"/>
      <c r="AT3413" s="32"/>
    </row>
    <row r="3414" spans="2:46" ht="18.649999999999999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O3414" s="134"/>
      <c r="AP3414" s="33"/>
      <c r="AQ3414" s="32"/>
      <c r="AR3414" s="32"/>
      <c r="AS3414" s="32"/>
      <c r="AT3414" s="32"/>
    </row>
    <row r="3415" spans="2:46" ht="18.649999999999999" customHeight="1" thickBot="1">
      <c r="D3415" s="209" t="s">
        <v>66</v>
      </c>
      <c r="E3415" s="210"/>
      <c r="F3415" s="211" t="s">
        <v>67</v>
      </c>
      <c r="G3415" s="212"/>
      <c r="H3415" s="204"/>
      <c r="I3415" s="209" t="s">
        <v>68</v>
      </c>
      <c r="J3415" s="210"/>
      <c r="K3415" s="211" t="s">
        <v>69</v>
      </c>
      <c r="L3415" s="212"/>
      <c r="N3415" s="213" t="s">
        <v>70</v>
      </c>
      <c r="O3415" s="214"/>
      <c r="P3415" s="215" t="s">
        <v>71</v>
      </c>
      <c r="Q3415" s="216"/>
      <c r="S3415" s="209" t="s">
        <v>72</v>
      </c>
      <c r="T3415" s="210"/>
      <c r="U3415" s="211" t="s">
        <v>73</v>
      </c>
      <c r="V3415" s="212"/>
      <c r="W3415" s="22"/>
      <c r="X3415" s="213" t="s">
        <v>74</v>
      </c>
      <c r="Y3415" s="214"/>
      <c r="Z3415" s="215" t="s">
        <v>75</v>
      </c>
      <c r="AA3415" s="216"/>
      <c r="AB3415" s="22"/>
      <c r="AC3415" s="209" t="s">
        <v>76</v>
      </c>
      <c r="AD3415" s="210"/>
      <c r="AE3415" s="211" t="s">
        <v>77</v>
      </c>
      <c r="AF3415" s="212"/>
      <c r="AG3415" s="22"/>
      <c r="AH3415" s="213" t="s">
        <v>78</v>
      </c>
      <c r="AI3415" s="214"/>
      <c r="AJ3415" s="215" t="s">
        <v>79</v>
      </c>
      <c r="AK3415" s="216"/>
      <c r="AL3415" s="22"/>
      <c r="AM3415" s="44" t="s">
        <v>6</v>
      </c>
      <c r="AO3415" s="135" t="s">
        <v>42</v>
      </c>
      <c r="AP3415" s="33"/>
      <c r="AQ3415" s="32"/>
      <c r="AR3415" s="32"/>
      <c r="AS3415" s="32"/>
      <c r="AT3415" s="32"/>
    </row>
    <row r="3416" spans="2:46" ht="18.649999999999999" customHeight="1" thickTop="1" thickBot="1">
      <c r="D3416" s="1">
        <v>0</v>
      </c>
      <c r="E3416" s="8">
        <f t="shared" ref="E3416" si="15517">$E$9*$B3413</f>
        <v>5.5310895999999659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15518">D3416*I3413+F3416*I3416-E3416*J3413-G3416*J3416</f>
        <v>0</v>
      </c>
      <c r="O3416" s="9">
        <f t="shared" ref="O3416" si="15519">(D3416*J3413+E3416*I3413+F3416*J3416+G3416*I3416)</f>
        <v>5.5310895999999659</v>
      </c>
      <c r="P3416" s="2">
        <f t="shared" ref="P3416" si="15520">D3416*K3413+F3416*K3416-E3416*L3413-G3416*L3416</f>
        <v>2.9225830974386189</v>
      </c>
      <c r="Q3416" s="8">
        <f t="shared" ref="Q3416" si="15521">(D3416*L3413+E3416*K3413+F3416*L3416+G3416*K3416)</f>
        <v>0</v>
      </c>
      <c r="S3416" s="1">
        <v>0</v>
      </c>
      <c r="T3416" s="8">
        <f t="shared" ref="T3416" si="15522">$T$9*$B3413</f>
        <v>11.802670399999926</v>
      </c>
      <c r="U3416" s="2">
        <v>1</v>
      </c>
      <c r="V3416" s="8">
        <v>0</v>
      </c>
      <c r="X3416" s="1">
        <f t="shared" ref="X3416" si="15523">N3416*S3413+P3416*S3416-O3416*T3413-Q3416*T3416</f>
        <v>0</v>
      </c>
      <c r="Y3416" s="9">
        <f t="shared" ref="Y3416" si="15524">(N3416*T3413+O3416*S3413+P3416*T3416+Q3416*S3416)</f>
        <v>40.025374615678849</v>
      </c>
      <c r="Z3416" s="2">
        <f t="shared" ref="Z3416" si="15525">N3416*U3413+P3416*U3416-O3416*V3413-Q3416*V3416</f>
        <v>2.9225830974386189</v>
      </c>
      <c r="AA3416" s="8">
        <f t="shared" ref="AA3416" si="15526">(N3416*V3413+O3416*U3413+P3416*V3416+Q3416*U3416)</f>
        <v>0</v>
      </c>
      <c r="AB3416" s="22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15527">X3416*AC3413+Z3416*AC3416-Y3416*AD3413-AA3416*AD3416</f>
        <v>0</v>
      </c>
      <c r="AI3416" s="9">
        <f t="shared" ref="AI3416" si="15528">(X3416*AD3413+Y3416*AC3413+Z3416*AD3416+AA3416*AC3416)</f>
        <v>40.025374615678849</v>
      </c>
      <c r="AJ3416" s="2">
        <f t="shared" ref="AJ3416" si="15529">X3416*AE3413+Z3416*AE3416-Y3416*AF3413-AA3416*AF3416</f>
        <v>-313.77156534708195</v>
      </c>
      <c r="AK3416" s="8">
        <f t="shared" ref="AK3416" si="15530">(X3416*AF3413+Y3416*AE3413+Z3416*AF3416+AA3416*AE3416)</f>
        <v>0</v>
      </c>
      <c r="AM3416" s="45">
        <f t="shared" ref="AM3416" si="15531">(180/PI())*ATAN(-1*(($AH$9*AJ3413+AL3413+$AH$9*AJ3416+AL3416)/($AH$9*AI3413+AK3413+$AH$9*AI3416+AK3416)))</f>
        <v>75.687731944362099</v>
      </c>
      <c r="AO3416" s="206">
        <f t="shared" ref="AO3416" si="15532">20*LOG(((($AH$9*AH3413+AJ3413-$AH$9*AH3416-AJ3416)^2+($AH$9*AI3413+AK3413-$AH$9*AI3416-AK3416)^2)/(($AH$9*AH3413+AJ3413+$AH$9*AH3416+AJ3416)^2+($AH$9*AI3413+AK3413+$AH$9*AI3416+AK3416)^2))^0.5)</f>
        <v>-1.7084300659058306E-4</v>
      </c>
      <c r="AP3416" s="33"/>
      <c r="AQ3416" s="32"/>
      <c r="AR3416" s="32"/>
      <c r="AS3416" s="32"/>
      <c r="AT3416" s="32"/>
    </row>
    <row r="3417" spans="2:46" ht="18.649999999999999" customHeight="1">
      <c r="AO3417" s="33"/>
      <c r="AP3417" s="33"/>
    </row>
    <row r="3418" spans="2:46" ht="18.649999999999999" customHeight="1" thickBot="1">
      <c r="D3418" s="22" t="s">
        <v>80</v>
      </c>
      <c r="E3418" s="22"/>
      <c r="F3418" s="22"/>
      <c r="G3418" s="22"/>
      <c r="H3418" s="22"/>
      <c r="I3418" s="22" t="s">
        <v>81</v>
      </c>
      <c r="J3418" s="22"/>
      <c r="K3418" s="22"/>
      <c r="L3418" s="22"/>
      <c r="M3418" s="23"/>
      <c r="N3418" s="23"/>
      <c r="O3418" s="24" t="s">
        <v>82</v>
      </c>
      <c r="P3418" s="23"/>
      <c r="Q3418" s="23"/>
      <c r="R3418" s="23"/>
      <c r="S3418" s="22"/>
      <c r="T3418" s="22" t="s">
        <v>83</v>
      </c>
      <c r="U3418" s="23"/>
      <c r="V3418" s="23"/>
      <c r="W3418" s="23"/>
      <c r="X3418" s="23"/>
      <c r="Y3418" s="24" t="s">
        <v>84</v>
      </c>
      <c r="Z3418" s="23"/>
      <c r="AA3418" s="23"/>
      <c r="AB3418" s="23"/>
      <c r="AC3418" s="24" t="s">
        <v>85</v>
      </c>
      <c r="AD3418" s="22"/>
      <c r="AE3418" s="22"/>
      <c r="AF3418" s="22"/>
      <c r="AG3418" s="22"/>
      <c r="AH3418" s="23"/>
      <c r="AI3418" s="24" t="s">
        <v>86</v>
      </c>
      <c r="AJ3418" s="23"/>
      <c r="AK3418" s="23"/>
      <c r="AL3418" s="22"/>
    </row>
    <row r="3419" spans="2:46" ht="18.649999999999999" customHeight="1" thickBot="1">
      <c r="B3419" s="11"/>
      <c r="D3419" s="217" t="s">
        <v>55</v>
      </c>
      <c r="E3419" s="218"/>
      <c r="F3419" s="219" t="s">
        <v>56</v>
      </c>
      <c r="G3419" s="220"/>
      <c r="H3419" s="204"/>
      <c r="I3419" s="217" t="s">
        <v>87</v>
      </c>
      <c r="J3419" s="218"/>
      <c r="K3419" s="219" t="s">
        <v>88</v>
      </c>
      <c r="L3419" s="220"/>
      <c r="M3419" s="23"/>
      <c r="N3419" s="213" t="s">
        <v>57</v>
      </c>
      <c r="O3419" s="214"/>
      <c r="P3419" s="215" t="s">
        <v>58</v>
      </c>
      <c r="Q3419" s="216"/>
      <c r="R3419" s="23"/>
      <c r="S3419" s="217" t="s">
        <v>59</v>
      </c>
      <c r="T3419" s="218"/>
      <c r="U3419" s="219" t="s">
        <v>60</v>
      </c>
      <c r="V3419" s="220"/>
      <c r="W3419" s="22"/>
      <c r="X3419" s="213" t="s">
        <v>61</v>
      </c>
      <c r="Y3419" s="214"/>
      <c r="Z3419" s="215" t="s">
        <v>62</v>
      </c>
      <c r="AA3419" s="216"/>
      <c r="AB3419" s="22"/>
      <c r="AC3419" s="217" t="s">
        <v>63</v>
      </c>
      <c r="AD3419" s="218"/>
      <c r="AE3419" s="219" t="s">
        <v>89</v>
      </c>
      <c r="AF3419" s="220"/>
      <c r="AG3419" s="22"/>
      <c r="AH3419" s="213" t="s">
        <v>64</v>
      </c>
      <c r="AI3419" s="214"/>
      <c r="AJ3419" s="215" t="s">
        <v>65</v>
      </c>
      <c r="AK3419" s="216"/>
      <c r="AL3419" s="22"/>
      <c r="AM3419" s="25" t="s">
        <v>2</v>
      </c>
      <c r="AO3419" s="132" t="s">
        <v>41</v>
      </c>
      <c r="AQ3419" s="32"/>
      <c r="AR3419" s="32"/>
      <c r="AS3419" s="32"/>
      <c r="AT3419" s="32"/>
    </row>
    <row r="3420" spans="2:46" ht="18.649999999999999" customHeight="1" thickTop="1" thickBot="1">
      <c r="B3420" s="36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9">
        <f t="shared" ref="L3420" si="15533">IF(0=(1-$J$9*$K$9*$B3420^2),10^14,$B3420*$K$9/(1-$J$9*$K$9*$B3420^2))</f>
        <v>-0.34683261262831905</v>
      </c>
      <c r="N3420" s="1">
        <f t="shared" ref="N3420" si="15534">D3420*I3420+F3420*I3423-E3420*J3420-G3420*J3423</f>
        <v>1</v>
      </c>
      <c r="O3420" s="9">
        <f t="shared" ref="O3420" si="15535">(D3420*J3420+E3420*I3420+F3420*J3423+G3420*I3423)</f>
        <v>0</v>
      </c>
      <c r="P3420" s="2">
        <f t="shared" ref="P3420" si="15536">D3420*K3420+F3420*K3423-E3420*L3420-G3420*L3423</f>
        <v>0</v>
      </c>
      <c r="Q3420" s="8">
        <f t="shared" ref="Q3420" si="15537">(D3420*L3420+E3420*K3420+F3420*L3423+G3420*K3423)</f>
        <v>-0.34683261262831905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15538">N3420*S3420+P3420*S3423-O3420*T3420-Q3420*T3423</f>
        <v>5.1019394350254084</v>
      </c>
      <c r="Y3420" s="9">
        <f t="shared" ref="Y3420" si="15539">(N3420*T3420+O3420*S3420+P3420*T3423+Q3420*S3423)</f>
        <v>0</v>
      </c>
      <c r="Z3420" s="2">
        <f t="shared" ref="Z3420" si="15540">N3420*U3420+P3420*U3423-O3420*V3420-Q3420*V3423</f>
        <v>0</v>
      </c>
      <c r="AA3420" s="8">
        <f t="shared" ref="AA3420" si="15541">(N3420*V3420+O3420*U3420+P3420*V3423+Q3420*U3423)</f>
        <v>-0.34683261262831905</v>
      </c>
      <c r="AB3420" s="22"/>
      <c r="AC3420" s="1">
        <v>1</v>
      </c>
      <c r="AD3420" s="9">
        <v>0</v>
      </c>
      <c r="AE3420" s="2">
        <v>0</v>
      </c>
      <c r="AF3420" s="9">
        <f t="shared" ref="AF3420" si="15542">$B3420*$AE$9</f>
        <v>7.9285481999999519</v>
      </c>
      <c r="AH3420" s="1">
        <f t="shared" ref="AH3420" si="15543">X3420*AC3420+Z3420*AC3423-Y3420*AD3420-AA3420*AD3423</f>
        <v>5.1019394350254084</v>
      </c>
      <c r="AI3420" s="9">
        <f t="shared" ref="AI3420" si="15544">(X3420*AD3420+Y3420*AC3420+Z3420*AD3423+AA3420*AC3423)</f>
        <v>0</v>
      </c>
      <c r="AJ3420" s="2">
        <f t="shared" ref="AJ3420" si="15545">X3420*AE3420+Z3420*AE3423-Y3420*AF3420-AA3420*AF3423</f>
        <v>0</v>
      </c>
      <c r="AK3420" s="8">
        <f t="shared" ref="AK3420" si="15546">(X3420*AF3420+Y3420*AE3420+Z3420*AF3423+AA3420*AE3423)</f>
        <v>40.104140111451152</v>
      </c>
      <c r="AM3420" s="26">
        <f t="shared" ref="AM3420" si="15547">20*LOG((2*$AH$9)/(($AH$9*AH3420+AJ3420+$AH$9*AH3423+AJ3423)^2+($AH$9*AI3420+AK3420+$AH$9*AI3423+AK3423)^2)^0.5)</f>
        <v>-44.08652790570676</v>
      </c>
      <c r="AO3420" s="133">
        <f t="shared" ref="AO3420" si="15548">((AI3420^2+AJ3420^2+AK3420^2+AL3420^2)/(AI3423^2+AJ3423^2+AK3423^2+AL3423^2))^0.5</f>
        <v>0.12627795714755358</v>
      </c>
      <c r="AP3420" s="13"/>
      <c r="AQ3420" s="32"/>
      <c r="AR3420" s="32"/>
      <c r="AS3420" s="32"/>
      <c r="AT3420" s="32"/>
    </row>
    <row r="3421" spans="2:46" ht="18.649999999999999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O3421" s="134"/>
      <c r="AP3421" s="33"/>
      <c r="AQ3421" s="32"/>
      <c r="AR3421" s="32"/>
      <c r="AS3421" s="32"/>
      <c r="AT3421" s="32"/>
    </row>
    <row r="3422" spans="2:46" ht="18.649999999999999" customHeight="1" thickBot="1">
      <c r="D3422" s="209" t="s">
        <v>66</v>
      </c>
      <c r="E3422" s="210"/>
      <c r="F3422" s="211" t="s">
        <v>67</v>
      </c>
      <c r="G3422" s="212"/>
      <c r="H3422" s="204"/>
      <c r="I3422" s="209" t="s">
        <v>68</v>
      </c>
      <c r="J3422" s="210"/>
      <c r="K3422" s="211" t="s">
        <v>69</v>
      </c>
      <c r="L3422" s="212"/>
      <c r="N3422" s="213" t="s">
        <v>70</v>
      </c>
      <c r="O3422" s="214"/>
      <c r="P3422" s="215" t="s">
        <v>71</v>
      </c>
      <c r="Q3422" s="216"/>
      <c r="S3422" s="209" t="s">
        <v>72</v>
      </c>
      <c r="T3422" s="210"/>
      <c r="U3422" s="211" t="s">
        <v>73</v>
      </c>
      <c r="V3422" s="212"/>
      <c r="W3422" s="22"/>
      <c r="X3422" s="213" t="s">
        <v>74</v>
      </c>
      <c r="Y3422" s="214"/>
      <c r="Z3422" s="215" t="s">
        <v>75</v>
      </c>
      <c r="AA3422" s="216"/>
      <c r="AB3422" s="22"/>
      <c r="AC3422" s="209" t="s">
        <v>76</v>
      </c>
      <c r="AD3422" s="210"/>
      <c r="AE3422" s="211" t="s">
        <v>77</v>
      </c>
      <c r="AF3422" s="212"/>
      <c r="AG3422" s="22"/>
      <c r="AH3422" s="213" t="s">
        <v>78</v>
      </c>
      <c r="AI3422" s="214"/>
      <c r="AJ3422" s="215" t="s">
        <v>79</v>
      </c>
      <c r="AK3422" s="216"/>
      <c r="AL3422" s="22"/>
      <c r="AM3422" s="44" t="s">
        <v>6</v>
      </c>
      <c r="AO3422" s="135" t="s">
        <v>42</v>
      </c>
      <c r="AP3422" s="33"/>
      <c r="AQ3422" s="32"/>
      <c r="AR3422" s="32"/>
      <c r="AS3422" s="32"/>
      <c r="AT3422" s="32"/>
    </row>
    <row r="3423" spans="2:46" ht="18.649999999999999" customHeight="1" thickTop="1" thickBot="1">
      <c r="D3423" s="1">
        <v>0</v>
      </c>
      <c r="E3423" s="8">
        <f t="shared" ref="E3423" si="15549">$E$9*$B3420</f>
        <v>5.542423799999967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15550">D3423*I3420+F3423*I3423-E3423*J3420-G3423*J3423</f>
        <v>0</v>
      </c>
      <c r="O3423" s="9">
        <f t="shared" ref="O3423" si="15551">(D3423*J3420+E3423*I3420+F3423*J3423+G3423*I3423)</f>
        <v>5.542423799999967</v>
      </c>
      <c r="P3423" s="2">
        <f t="shared" ref="P3423" si="15552">D3423*K3420+F3423*K3423-E3423*L3420-G3423*L3423</f>
        <v>2.9222933268473645</v>
      </c>
      <c r="Q3423" s="8">
        <f t="shared" ref="Q3423" si="15553">(D3423*L3420+E3423*K3420+F3423*L3423+G3423*K3423)</f>
        <v>0</v>
      </c>
      <c r="S3423" s="1">
        <v>0</v>
      </c>
      <c r="T3423" s="8">
        <f t="shared" ref="T3423" si="15554">$T$9*$B3420</f>
        <v>11.826856199999929</v>
      </c>
      <c r="U3423" s="2">
        <v>1</v>
      </c>
      <c r="V3423" s="8">
        <v>0</v>
      </c>
      <c r="X3423" s="1">
        <f t="shared" ref="X3423" si="15555">N3423*S3420+P3423*S3423-O3423*T3420-Q3423*T3423</f>
        <v>0</v>
      </c>
      <c r="Y3423" s="9">
        <f t="shared" ref="Y3423" si="15556">(N3423*T3420+O3423*S3420+P3423*T3423+Q3423*S3423)</f>
        <v>40.103966750843135</v>
      </c>
      <c r="Z3423" s="2">
        <f t="shared" ref="Z3423" si="15557">N3423*U3420+P3423*U3423-O3423*V3420-Q3423*V3423</f>
        <v>2.9222933268473645</v>
      </c>
      <c r="AA3423" s="8">
        <f t="shared" ref="AA3423" si="15558">(N3423*V3420+O3423*U3420+P3423*V3423+Q3423*U3423)</f>
        <v>0</v>
      </c>
      <c r="AB3423" s="22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15559">X3423*AC3420+Z3423*AC3423-Y3423*AD3420-AA3423*AD3423</f>
        <v>0</v>
      </c>
      <c r="AI3423" s="9">
        <f t="shared" ref="AI3423" si="15560">(X3423*AD3420+Y3423*AC3420+Z3423*AD3423+AA3423*AC3423)</f>
        <v>40.103966750843135</v>
      </c>
      <c r="AJ3423" s="2">
        <f t="shared" ref="AJ3423" si="15561">X3423*AE3420+Z3423*AE3423-Y3423*AF3420-AA3423*AF3423</f>
        <v>-315.04394006840789</v>
      </c>
      <c r="AK3423" s="8">
        <f t="shared" ref="AK3423" si="15562">(X3423*AF3420+Y3423*AE3420+Z3423*AF3423+AA3423*AE3423)</f>
        <v>0</v>
      </c>
      <c r="AM3423" s="45">
        <f t="shared" ref="AM3423" si="15563">(180/PI())*ATAN(-1*(($AH$9*AJ3420+AL3420+$AH$9*AJ3423+AL3423)/($AH$9*AI3420+AK3420+$AH$9*AI3423+AK3423)))</f>
        <v>75.716324551521708</v>
      </c>
      <c r="AO3423" s="206">
        <f t="shared" ref="AO3423" si="15564">20*LOG(((($AH$9*AH3420+AJ3420-$AH$9*AH3423-AJ3423)^2+($AH$9*AI3420+AK3420-$AH$9*AI3423-AK3423)^2)/(($AH$9*AH3420+AJ3420+$AH$9*AH3423+AJ3423)^2+($AH$9*AI3420+AK3420+$AH$9*AI3423+AK3423)^2))^0.5)</f>
        <v>-1.6948840594146182E-4</v>
      </c>
      <c r="AP3423" s="33"/>
      <c r="AQ3423" s="32"/>
      <c r="AR3423" s="32"/>
      <c r="AS3423" s="32"/>
      <c r="AT3423" s="32"/>
    </row>
    <row r="3424" spans="2:46" ht="18.649999999999999" customHeight="1">
      <c r="AO3424" s="33"/>
      <c r="AP3424" s="33"/>
    </row>
    <row r="3425" spans="2:46" ht="18.649999999999999" customHeight="1" thickBot="1">
      <c r="D3425" s="22" t="s">
        <v>80</v>
      </c>
      <c r="E3425" s="22"/>
      <c r="F3425" s="22"/>
      <c r="G3425" s="22"/>
      <c r="H3425" s="22"/>
      <c r="I3425" s="22" t="s">
        <v>81</v>
      </c>
      <c r="J3425" s="22"/>
      <c r="K3425" s="22"/>
      <c r="L3425" s="22"/>
      <c r="M3425" s="23"/>
      <c r="N3425" s="23"/>
      <c r="O3425" s="24" t="s">
        <v>82</v>
      </c>
      <c r="P3425" s="23"/>
      <c r="Q3425" s="23"/>
      <c r="R3425" s="23"/>
      <c r="S3425" s="22"/>
      <c r="T3425" s="22" t="s">
        <v>83</v>
      </c>
      <c r="U3425" s="23"/>
      <c r="V3425" s="23"/>
      <c r="W3425" s="23"/>
      <c r="X3425" s="23"/>
      <c r="Y3425" s="24" t="s">
        <v>84</v>
      </c>
      <c r="Z3425" s="23"/>
      <c r="AA3425" s="23"/>
      <c r="AB3425" s="23"/>
      <c r="AC3425" s="24" t="s">
        <v>85</v>
      </c>
      <c r="AD3425" s="22"/>
      <c r="AE3425" s="22"/>
      <c r="AF3425" s="22"/>
      <c r="AG3425" s="22"/>
      <c r="AH3425" s="23"/>
      <c r="AI3425" s="24" t="s">
        <v>86</v>
      </c>
      <c r="AJ3425" s="23"/>
      <c r="AK3425" s="23"/>
      <c r="AL3425" s="22"/>
    </row>
    <row r="3426" spans="2:46" ht="18.649999999999999" customHeight="1" thickBot="1">
      <c r="B3426" s="11"/>
      <c r="D3426" s="217" t="s">
        <v>55</v>
      </c>
      <c r="E3426" s="218"/>
      <c r="F3426" s="219" t="s">
        <v>56</v>
      </c>
      <c r="G3426" s="220"/>
      <c r="H3426" s="204"/>
      <c r="I3426" s="217" t="s">
        <v>87</v>
      </c>
      <c r="J3426" s="218"/>
      <c r="K3426" s="219" t="s">
        <v>88</v>
      </c>
      <c r="L3426" s="220"/>
      <c r="M3426" s="23"/>
      <c r="N3426" s="213" t="s">
        <v>57</v>
      </c>
      <c r="O3426" s="214"/>
      <c r="P3426" s="215" t="s">
        <v>58</v>
      </c>
      <c r="Q3426" s="216"/>
      <c r="R3426" s="23"/>
      <c r="S3426" s="217" t="s">
        <v>59</v>
      </c>
      <c r="T3426" s="218"/>
      <c r="U3426" s="219" t="s">
        <v>60</v>
      </c>
      <c r="V3426" s="220"/>
      <c r="W3426" s="22"/>
      <c r="X3426" s="213" t="s">
        <v>61</v>
      </c>
      <c r="Y3426" s="214"/>
      <c r="Z3426" s="215" t="s">
        <v>62</v>
      </c>
      <c r="AA3426" s="216"/>
      <c r="AB3426" s="22"/>
      <c r="AC3426" s="217" t="s">
        <v>63</v>
      </c>
      <c r="AD3426" s="218"/>
      <c r="AE3426" s="219" t="s">
        <v>89</v>
      </c>
      <c r="AF3426" s="220"/>
      <c r="AG3426" s="22"/>
      <c r="AH3426" s="213" t="s">
        <v>64</v>
      </c>
      <c r="AI3426" s="214"/>
      <c r="AJ3426" s="215" t="s">
        <v>65</v>
      </c>
      <c r="AK3426" s="216"/>
      <c r="AL3426" s="22"/>
      <c r="AM3426" s="25" t="s">
        <v>2</v>
      </c>
      <c r="AO3426" s="132" t="s">
        <v>41</v>
      </c>
      <c r="AQ3426" s="32"/>
      <c r="AR3426" s="32"/>
      <c r="AS3426" s="32"/>
      <c r="AT3426" s="32"/>
    </row>
    <row r="3427" spans="2:46" ht="18.649999999999999" customHeight="1" thickTop="1" thickBot="1">
      <c r="B3427" s="36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9">
        <f t="shared" ref="L3427" si="15565">IF(0=(1-$J$9*$K$9*$B3427^2),10^14,$B3427*$K$9/(1-$J$9*$K$9*$B3427^2))</f>
        <v>-0.34607295007925687</v>
      </c>
      <c r="N3427" s="1">
        <f t="shared" ref="N3427" si="15566">D3427*I3427+F3427*I3430-E3427*J3427-G3427*J3430</f>
        <v>1</v>
      </c>
      <c r="O3427" s="9">
        <f t="shared" ref="O3427" si="15567">(D3427*J3427+E3427*I3427+F3427*J3430+G3427*I3430)</f>
        <v>0</v>
      </c>
      <c r="P3427" s="2">
        <f t="shared" ref="P3427" si="15568">D3427*K3427+F3427*K3430-E3427*L3427-G3427*L3430</f>
        <v>0</v>
      </c>
      <c r="Q3427" s="8">
        <f t="shared" ref="Q3427" si="15569">(D3427*L3427+E3427*K3427+F3427*L3430+G3427*K3430)</f>
        <v>-0.34607295007925687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15570">N3427*S3427+P3427*S3430-O3427*T3427-Q3427*T3430</f>
        <v>5.1013250664531471</v>
      </c>
      <c r="Y3427" s="9">
        <f t="shared" ref="Y3427" si="15571">(N3427*T3427+O3427*S3427+P3427*T3430+Q3427*S3430)</f>
        <v>0</v>
      </c>
      <c r="Z3427" s="2">
        <f t="shared" ref="Z3427" si="15572">N3427*U3427+P3427*U3430-O3427*V3427-Q3427*V3430</f>
        <v>0</v>
      </c>
      <c r="AA3427" s="8">
        <f t="shared" ref="AA3427" si="15573">(N3427*V3427+O3427*U3427+P3427*V3430+Q3427*U3430)</f>
        <v>-0.34607295007925687</v>
      </c>
      <c r="AB3427" s="22"/>
      <c r="AC3427" s="1">
        <v>1</v>
      </c>
      <c r="AD3427" s="9">
        <v>0</v>
      </c>
      <c r="AE3427" s="2">
        <v>0</v>
      </c>
      <c r="AF3427" s="9">
        <f t="shared" ref="AF3427" si="15574">$B3427*$AE$9</f>
        <v>7.944761999999943</v>
      </c>
      <c r="AH3427" s="1">
        <f t="shared" ref="AH3427" si="15575">X3427*AC3427+Z3427*AC3430-Y3427*AD3427-AA3427*AD3430</f>
        <v>5.1013250664531471</v>
      </c>
      <c r="AI3427" s="9">
        <f t="shared" ref="AI3427" si="15576">(X3427*AD3427+Y3427*AC3427+Z3427*AD3430+AA3427*AC3430)</f>
        <v>0</v>
      </c>
      <c r="AJ3427" s="2">
        <f t="shared" ref="AJ3427" si="15577">X3427*AE3427+Z3427*AE3430-Y3427*AF3427-AA3427*AF3430</f>
        <v>0</v>
      </c>
      <c r="AK3427" s="8">
        <f t="shared" ref="AK3427" si="15578">(X3427*AF3427+Y3427*AE3427+Z3427*AF3430+AA3427*AE3430)</f>
        <v>40.18274058752489</v>
      </c>
      <c r="AM3427" s="26">
        <f t="shared" ref="AM3427" si="15579">20*LOG((2*$AH$9)/(($AH$9*AH3427+AJ3427+$AH$9*AH3430+AJ3430)^2+($AH$9*AI3427+AK3427+$AH$9*AI3430+AK3430)^2)^0.5)</f>
        <v>-44.121032930468445</v>
      </c>
      <c r="AO3427" s="133">
        <f t="shared" ref="AO3427" si="15580">((AI3427^2+AJ3427^2+AK3427^2+AL3427^2)/(AI3430^2+AJ3430^2+AK3430^2+AL3430^2))^0.5</f>
        <v>0.12601963786099471</v>
      </c>
      <c r="AP3427" s="13"/>
      <c r="AQ3427" s="32"/>
      <c r="AR3427" s="32"/>
      <c r="AS3427" s="32"/>
      <c r="AT3427" s="32"/>
    </row>
    <row r="3428" spans="2:46" ht="18.649999999999999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O3428" s="134"/>
      <c r="AP3428" s="33"/>
      <c r="AQ3428" s="32"/>
      <c r="AR3428" s="32"/>
      <c r="AS3428" s="32"/>
      <c r="AT3428" s="32"/>
    </row>
    <row r="3429" spans="2:46" ht="18.649999999999999" customHeight="1" thickBot="1">
      <c r="D3429" s="209" t="s">
        <v>66</v>
      </c>
      <c r="E3429" s="210"/>
      <c r="F3429" s="211" t="s">
        <v>67</v>
      </c>
      <c r="G3429" s="212"/>
      <c r="H3429" s="204"/>
      <c r="I3429" s="209" t="s">
        <v>68</v>
      </c>
      <c r="J3429" s="210"/>
      <c r="K3429" s="211" t="s">
        <v>69</v>
      </c>
      <c r="L3429" s="212"/>
      <c r="N3429" s="213" t="s">
        <v>70</v>
      </c>
      <c r="O3429" s="214"/>
      <c r="P3429" s="215" t="s">
        <v>71</v>
      </c>
      <c r="Q3429" s="216"/>
      <c r="S3429" s="209" t="s">
        <v>72</v>
      </c>
      <c r="T3429" s="210"/>
      <c r="U3429" s="211" t="s">
        <v>73</v>
      </c>
      <c r="V3429" s="212"/>
      <c r="W3429" s="22"/>
      <c r="X3429" s="213" t="s">
        <v>74</v>
      </c>
      <c r="Y3429" s="214"/>
      <c r="Z3429" s="215" t="s">
        <v>75</v>
      </c>
      <c r="AA3429" s="216"/>
      <c r="AB3429" s="22"/>
      <c r="AC3429" s="209" t="s">
        <v>76</v>
      </c>
      <c r="AD3429" s="210"/>
      <c r="AE3429" s="211" t="s">
        <v>77</v>
      </c>
      <c r="AF3429" s="212"/>
      <c r="AG3429" s="22"/>
      <c r="AH3429" s="213" t="s">
        <v>78</v>
      </c>
      <c r="AI3429" s="214"/>
      <c r="AJ3429" s="215" t="s">
        <v>79</v>
      </c>
      <c r="AK3429" s="216"/>
      <c r="AL3429" s="22"/>
      <c r="AM3429" s="44" t="s">
        <v>6</v>
      </c>
      <c r="AO3429" s="135" t="s">
        <v>42</v>
      </c>
      <c r="AP3429" s="33"/>
      <c r="AQ3429" s="32"/>
      <c r="AR3429" s="32"/>
      <c r="AS3429" s="32"/>
      <c r="AT3429" s="32"/>
    </row>
    <row r="3430" spans="2:46" ht="18.649999999999999" customHeight="1" thickTop="1" thickBot="1">
      <c r="D3430" s="1">
        <v>0</v>
      </c>
      <c r="E3430" s="8">
        <f t="shared" ref="E3430" si="15581">$E$9*$B3427</f>
        <v>5.5537579999999602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15582">D3430*I3427+F3430*I3430-E3430*J3427-G3430*J3430</f>
        <v>0</v>
      </c>
      <c r="O3430" s="9">
        <f t="shared" ref="O3430" si="15583">(D3430*J3427+E3430*I3427+F3430*J3430+G3430*I3430)</f>
        <v>5.5537579999999602</v>
      </c>
      <c r="P3430" s="2">
        <f t="shared" ref="P3430" si="15584">D3430*K3427+F3430*K3430-E3430*L3427-G3430*L3430</f>
        <v>2.92200541508626</v>
      </c>
      <c r="Q3430" s="8">
        <f t="shared" ref="Q3430" si="15585">(D3430*L3427+E3430*K3427+F3430*L3430+G3430*K3430)</f>
        <v>0</v>
      </c>
      <c r="S3430" s="1">
        <v>0</v>
      </c>
      <c r="T3430" s="8">
        <f t="shared" ref="T3430" si="15586">$T$9*$B3427</f>
        <v>11.851041999999914</v>
      </c>
      <c r="U3430" s="2">
        <v>1</v>
      </c>
      <c r="V3430" s="8">
        <v>0</v>
      </c>
      <c r="X3430" s="1">
        <f t="shared" ref="X3430" si="15587">N3430*S3427+P3430*S3430-O3430*T3427-Q3430*T3430</f>
        <v>0</v>
      </c>
      <c r="Y3430" s="9">
        <f t="shared" ref="Y3430" si="15588">(N3430*T3427+O3430*S3427+P3430*T3430+Q3430*S3430)</f>
        <v>40.182566898414407</v>
      </c>
      <c r="Z3430" s="2">
        <f t="shared" ref="Z3430" si="15589">N3430*U3427+P3430*U3430-O3430*V3427-Q3430*V3430</f>
        <v>2.92200541508626</v>
      </c>
      <c r="AA3430" s="8">
        <f t="shared" ref="AA3430" si="15590">(N3430*V3427+O3430*U3427+P3430*V3430+Q3430*U3430)</f>
        <v>0</v>
      </c>
      <c r="AB3430" s="22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15591">X3430*AC3427+Z3430*AC3430-Y3430*AD3427-AA3430*AD3430</f>
        <v>0</v>
      </c>
      <c r="AI3430" s="9">
        <f t="shared" ref="AI3430" si="15592">(X3430*AD3427+Y3430*AC3427+Z3430*AD3430+AA3430*AC3430)</f>
        <v>40.182566898414407</v>
      </c>
      <c r="AJ3430" s="2">
        <f t="shared" ref="AJ3430" si="15593">X3430*AE3427+Z3430*AE3430-Y3430*AF3427-AA3430*AF3430</f>
        <v>-316.31892514189212</v>
      </c>
      <c r="AK3430" s="8">
        <f t="shared" ref="AK3430" si="15594">(X3430*AF3427+Y3430*AE3427+Z3430*AF3430+AA3430*AE3430)</f>
        <v>0</v>
      </c>
      <c r="AM3430" s="45">
        <f t="shared" ref="AM3430" si="15595">(180/PI())*ATAN(-1*(($AH$9*AJ3427+AL3427+$AH$9*AJ3430+AL3430)/($AH$9*AI3427+AK3427+$AH$9*AI3430+AK3430)))</f>
        <v>75.744804429585642</v>
      </c>
      <c r="AO3430" s="206">
        <f t="shared" ref="AO3430" si="15596">20*LOG(((($AH$9*AH3427+AJ3427-$AH$9*AH3430-AJ3430)^2+($AH$9*AI3427+AK3427-$AH$9*AI3430-AK3430)^2)/(($AH$9*AH3427+AJ3427+$AH$9*AH3430+AJ3430)^2+($AH$9*AI3427+AK3427+$AH$9*AI3430+AK3430)^2))^0.5)</f>
        <v>-1.6814711705700621E-4</v>
      </c>
      <c r="AP3430" s="33"/>
      <c r="AQ3430" s="32"/>
      <c r="AR3430" s="32"/>
      <c r="AS3430" s="32"/>
      <c r="AT3430" s="32"/>
    </row>
    <row r="3431" spans="2:46" ht="18.649999999999999" customHeight="1">
      <c r="AO3431" s="33"/>
      <c r="AP3431" s="33"/>
    </row>
    <row r="3432" spans="2:46" ht="18.649999999999999" customHeight="1" thickBot="1">
      <c r="D3432" s="22" t="s">
        <v>80</v>
      </c>
      <c r="E3432" s="22"/>
      <c r="F3432" s="22"/>
      <c r="G3432" s="22"/>
      <c r="H3432" s="22"/>
      <c r="I3432" s="22" t="s">
        <v>81</v>
      </c>
      <c r="J3432" s="22"/>
      <c r="K3432" s="22"/>
      <c r="L3432" s="22"/>
      <c r="M3432" s="23"/>
      <c r="N3432" s="23"/>
      <c r="O3432" s="24" t="s">
        <v>82</v>
      </c>
      <c r="P3432" s="23"/>
      <c r="Q3432" s="23"/>
      <c r="R3432" s="23"/>
      <c r="S3432" s="22"/>
      <c r="T3432" s="22" t="s">
        <v>83</v>
      </c>
      <c r="U3432" s="23"/>
      <c r="V3432" s="23"/>
      <c r="W3432" s="23"/>
      <c r="X3432" s="23"/>
      <c r="Y3432" s="24" t="s">
        <v>84</v>
      </c>
      <c r="Z3432" s="23"/>
      <c r="AA3432" s="23"/>
      <c r="AB3432" s="23"/>
      <c r="AC3432" s="24" t="s">
        <v>85</v>
      </c>
      <c r="AD3432" s="22"/>
      <c r="AE3432" s="22"/>
      <c r="AF3432" s="22"/>
      <c r="AG3432" s="22"/>
      <c r="AH3432" s="23"/>
      <c r="AI3432" s="24" t="s">
        <v>86</v>
      </c>
      <c r="AJ3432" s="23"/>
      <c r="AK3432" s="23"/>
      <c r="AL3432" s="22"/>
    </row>
    <row r="3433" spans="2:46" ht="18.649999999999999" customHeight="1" thickBot="1">
      <c r="B3433" s="11"/>
      <c r="D3433" s="217" t="s">
        <v>55</v>
      </c>
      <c r="E3433" s="218"/>
      <c r="F3433" s="219" t="s">
        <v>56</v>
      </c>
      <c r="G3433" s="220"/>
      <c r="H3433" s="204"/>
      <c r="I3433" s="217" t="s">
        <v>87</v>
      </c>
      <c r="J3433" s="218"/>
      <c r="K3433" s="219" t="s">
        <v>88</v>
      </c>
      <c r="L3433" s="220"/>
      <c r="M3433" s="23"/>
      <c r="N3433" s="213" t="s">
        <v>57</v>
      </c>
      <c r="O3433" s="214"/>
      <c r="P3433" s="215" t="s">
        <v>58</v>
      </c>
      <c r="Q3433" s="216"/>
      <c r="R3433" s="23"/>
      <c r="S3433" s="217" t="s">
        <v>59</v>
      </c>
      <c r="T3433" s="218"/>
      <c r="U3433" s="219" t="s">
        <v>60</v>
      </c>
      <c r="V3433" s="220"/>
      <c r="W3433" s="22"/>
      <c r="X3433" s="213" t="s">
        <v>61</v>
      </c>
      <c r="Y3433" s="214"/>
      <c r="Z3433" s="215" t="s">
        <v>62</v>
      </c>
      <c r="AA3433" s="216"/>
      <c r="AB3433" s="22"/>
      <c r="AC3433" s="217" t="s">
        <v>63</v>
      </c>
      <c r="AD3433" s="218"/>
      <c r="AE3433" s="219" t="s">
        <v>89</v>
      </c>
      <c r="AF3433" s="220"/>
      <c r="AG3433" s="22"/>
      <c r="AH3433" s="213" t="s">
        <v>64</v>
      </c>
      <c r="AI3433" s="214"/>
      <c r="AJ3433" s="215" t="s">
        <v>65</v>
      </c>
      <c r="AK3433" s="216"/>
      <c r="AL3433" s="22"/>
      <c r="AM3433" s="25" t="s">
        <v>2</v>
      </c>
      <c r="AO3433" s="132" t="s">
        <v>41</v>
      </c>
      <c r="AQ3433" s="32"/>
      <c r="AR3433" s="32"/>
      <c r="AS3433" s="32"/>
      <c r="AT3433" s="32"/>
    </row>
    <row r="3434" spans="2:46" ht="18.649999999999999" customHeight="1" thickTop="1" thickBot="1">
      <c r="B3434" s="36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9">
        <f t="shared" ref="L3434" si="15597">IF(0=(1-$J$9*$K$9*$B3434^2),10^14,$B3434*$K$9/(1-$J$9*$K$9*$B3434^2))</f>
        <v>-0.34531671301178013</v>
      </c>
      <c r="N3434" s="1">
        <f t="shared" ref="N3434" si="15598">D3434*I3434+F3434*I3437-E3434*J3434-G3434*J3437</f>
        <v>1</v>
      </c>
      <c r="O3434" s="9">
        <f t="shared" ref="O3434" si="15599">(D3434*J3434+E3434*I3434+F3434*J3437+G3434*I3437)</f>
        <v>0</v>
      </c>
      <c r="P3434" s="2">
        <f t="shared" ref="P3434" si="15600">D3434*K3434+F3434*K3437-E3434*L3434-G3434*L3437</f>
        <v>0</v>
      </c>
      <c r="Q3434" s="8">
        <f t="shared" ref="Q3434" si="15601">(D3434*L3434+E3434*K3434+F3434*L3437+G3434*K3437)</f>
        <v>-0.34531671301178013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15602">N3434*S3434+P3434*S3437-O3434*T3434-Q3434*T3437</f>
        <v>5.1007146301620834</v>
      </c>
      <c r="Y3434" s="9">
        <f t="shared" ref="Y3434" si="15603">(N3434*T3434+O3434*S3434+P3434*T3437+Q3434*S3437)</f>
        <v>0</v>
      </c>
      <c r="Z3434" s="2">
        <f t="shared" ref="Z3434" si="15604">N3434*U3434+P3434*U3437-O3434*V3434-Q3434*V3437</f>
        <v>0</v>
      </c>
      <c r="AA3434" s="8">
        <f t="shared" ref="AA3434" si="15605">(N3434*V3434+O3434*U3434+P3434*V3437+Q3434*U3437)</f>
        <v>-0.34531671301178013</v>
      </c>
      <c r="AB3434" s="22"/>
      <c r="AC3434" s="1">
        <v>1</v>
      </c>
      <c r="AD3434" s="9">
        <v>0</v>
      </c>
      <c r="AE3434" s="2">
        <v>0</v>
      </c>
      <c r="AF3434" s="9">
        <f t="shared" ref="AF3434" si="15606">$B3434*$AE$9</f>
        <v>7.9609757999999431</v>
      </c>
      <c r="AH3434" s="1">
        <f t="shared" ref="AH3434" si="15607">X3434*AC3434+Z3434*AC3437-Y3434*AD3434-AA3434*AD3437</f>
        <v>5.1007146301620834</v>
      </c>
      <c r="AI3434" s="9">
        <f t="shared" ref="AI3434" si="15608">(X3434*AD3434+Y3434*AC3434+Z3434*AD3437+AA3434*AC3437)</f>
        <v>0</v>
      </c>
      <c r="AJ3434" s="2">
        <f t="shared" ref="AJ3434" si="15609">X3434*AE3434+Z3434*AE3437-Y3434*AF3434-AA3434*AF3437</f>
        <v>0</v>
      </c>
      <c r="AK3434" s="8">
        <f t="shared" ref="AK3434" si="15610">(X3434*AF3434+Y3434*AE3434+Z3434*AF3437+AA3434*AE3437)</f>
        <v>40.261349020414222</v>
      </c>
      <c r="AM3434" s="26">
        <f t="shared" ref="AM3434" si="15611">20*LOG((2*$AH$9)/(($AH$9*AH3434+AJ3434+$AH$9*AH3437+AJ3437)^2+($AH$9*AI3434+AK3434+$AH$9*AI3437+AK3437)^2)^0.5)</f>
        <v>-44.155471794217213</v>
      </c>
      <c r="AO3434" s="133">
        <f t="shared" ref="AO3434" si="15612">((AI3434^2+AJ3434^2+AK3434^2+AL3434^2)/(AI3437^2+AJ3437^2+AK3437^2+AL3437^2))^0.5</f>
        <v>0.12576237446260966</v>
      </c>
      <c r="AP3434" s="13"/>
      <c r="AQ3434" s="32"/>
      <c r="AR3434" s="32"/>
      <c r="AS3434" s="32"/>
      <c r="AT3434" s="32"/>
    </row>
    <row r="3435" spans="2:46" ht="18.649999999999999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O3435" s="134"/>
      <c r="AP3435" s="33"/>
      <c r="AQ3435" s="32"/>
      <c r="AR3435" s="32"/>
      <c r="AS3435" s="32"/>
      <c r="AT3435" s="32"/>
    </row>
    <row r="3436" spans="2:46" ht="18.649999999999999" customHeight="1" thickBot="1">
      <c r="D3436" s="209" t="s">
        <v>66</v>
      </c>
      <c r="E3436" s="210"/>
      <c r="F3436" s="211" t="s">
        <v>67</v>
      </c>
      <c r="G3436" s="212"/>
      <c r="H3436" s="204"/>
      <c r="I3436" s="209" t="s">
        <v>68</v>
      </c>
      <c r="J3436" s="210"/>
      <c r="K3436" s="211" t="s">
        <v>69</v>
      </c>
      <c r="L3436" s="212"/>
      <c r="N3436" s="213" t="s">
        <v>70</v>
      </c>
      <c r="O3436" s="214"/>
      <c r="P3436" s="215" t="s">
        <v>71</v>
      </c>
      <c r="Q3436" s="216"/>
      <c r="S3436" s="209" t="s">
        <v>72</v>
      </c>
      <c r="T3436" s="210"/>
      <c r="U3436" s="211" t="s">
        <v>73</v>
      </c>
      <c r="V3436" s="212"/>
      <c r="W3436" s="22"/>
      <c r="X3436" s="213" t="s">
        <v>74</v>
      </c>
      <c r="Y3436" s="214"/>
      <c r="Z3436" s="215" t="s">
        <v>75</v>
      </c>
      <c r="AA3436" s="216"/>
      <c r="AB3436" s="22"/>
      <c r="AC3436" s="209" t="s">
        <v>76</v>
      </c>
      <c r="AD3436" s="210"/>
      <c r="AE3436" s="211" t="s">
        <v>77</v>
      </c>
      <c r="AF3436" s="212"/>
      <c r="AG3436" s="22"/>
      <c r="AH3436" s="213" t="s">
        <v>78</v>
      </c>
      <c r="AI3436" s="214"/>
      <c r="AJ3436" s="215" t="s">
        <v>79</v>
      </c>
      <c r="AK3436" s="216"/>
      <c r="AL3436" s="22"/>
      <c r="AM3436" s="44" t="s">
        <v>6</v>
      </c>
      <c r="AO3436" s="135" t="s">
        <v>42</v>
      </c>
      <c r="AP3436" s="33"/>
      <c r="AQ3436" s="32"/>
      <c r="AR3436" s="32"/>
      <c r="AS3436" s="32"/>
      <c r="AT3436" s="32"/>
    </row>
    <row r="3437" spans="2:46" ht="18.649999999999999" customHeight="1" thickTop="1" thickBot="1">
      <c r="D3437" s="1">
        <v>0</v>
      </c>
      <c r="E3437" s="8">
        <f t="shared" ref="E3437" si="15613">$E$9*$B3434</f>
        <v>5.5650921999999605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15614">D3437*I3434+F3437*I3437-E3437*J3434-G3437*J3437</f>
        <v>0</v>
      </c>
      <c r="O3437" s="9">
        <f t="shared" ref="O3437" si="15615">(D3437*J3434+E3437*I3434+F3437*J3437+G3437*I3437)</f>
        <v>5.5650921999999605</v>
      </c>
      <c r="P3437" s="2">
        <f t="shared" ref="P3437" si="15616">D3437*K3434+F3437*K3437-E3437*L3434-G3437*L3437</f>
        <v>2.9217193461114825</v>
      </c>
      <c r="Q3437" s="8">
        <f t="shared" ref="Q3437" si="15617">(D3437*L3434+E3437*K3434+F3437*L3437+G3437*K3437)</f>
        <v>0</v>
      </c>
      <c r="S3437" s="1">
        <v>0</v>
      </c>
      <c r="T3437" s="8">
        <f t="shared" ref="T3437" si="15618">$T$9*$B3434</f>
        <v>11.875227799999914</v>
      </c>
      <c r="U3437" s="2">
        <v>1</v>
      </c>
      <c r="V3437" s="8">
        <v>0</v>
      </c>
      <c r="X3437" s="1">
        <f t="shared" ref="X3437" si="15619">N3437*S3434+P3437*S3437-O3437*T3434-Q3437*T3437</f>
        <v>0</v>
      </c>
      <c r="Y3437" s="9">
        <f t="shared" ref="Y3437" si="15620">(N3437*T3434+O3437*S3434+P3437*T3437+Q3437*S3437)</f>
        <v>40.261175002740607</v>
      </c>
      <c r="Z3437" s="2">
        <f t="shared" ref="Z3437" si="15621">N3437*U3434+P3437*U3437-O3437*V3434-Q3437*V3437</f>
        <v>2.9217193461114825</v>
      </c>
      <c r="AA3437" s="8">
        <f t="shared" ref="AA3437" si="15622">(N3437*V3434+O3437*U3434+P3437*V3437+Q3437*U3437)</f>
        <v>0</v>
      </c>
      <c r="AB3437" s="22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15623">X3437*AC3434+Z3437*AC3437-Y3437*AD3434-AA3437*AD3437</f>
        <v>0</v>
      </c>
      <c r="AI3437" s="9">
        <f t="shared" ref="AI3437" si="15624">(X3437*AD3434+Y3437*AC3434+Z3437*AD3437+AA3437*AC3437)</f>
        <v>40.261175002740607</v>
      </c>
      <c r="AJ3437" s="2">
        <f t="shared" ref="AJ3437" si="15625">X3437*AE3434+Z3437*AE3437-Y3437*AF3434-AA3437*AF3437</f>
        <v>-317.59652053026912</v>
      </c>
      <c r="AK3437" s="8">
        <f t="shared" ref="AK3437" si="15626">(X3437*AF3434+Y3437*AE3434+Z3437*AF3437+AA3437*AE3437)</f>
        <v>0</v>
      </c>
      <c r="AM3437" s="45">
        <f t="shared" ref="AM3437" si="15627">(180/PI())*ATAN(-1*(($AH$9*AJ3434+AL3434+$AH$9*AJ3437+AL3437)/($AH$9*AI3434+AK3434+$AH$9*AI3437+AK3437)))</f>
        <v>75.773172236500784</v>
      </c>
      <c r="AO3437" s="206">
        <f t="shared" ref="AO3437" si="15628">20*LOG(((($AH$9*AH3434+AJ3434-$AH$9*AH3437-AJ3437)^2+($AH$9*AI3434+AK3434-$AH$9*AI3437-AK3437)^2)/(($AH$9*AH3434+AJ3434+$AH$9*AH3437+AJ3437)^2+($AH$9*AI3434+AK3434+$AH$9*AI3437+AK3437)^2))^0.5)</f>
        <v>-1.6681898437529121E-4</v>
      </c>
      <c r="AP3437" s="33"/>
      <c r="AQ3437" s="32"/>
      <c r="AR3437" s="32"/>
      <c r="AS3437" s="32"/>
      <c r="AT3437" s="32"/>
    </row>
    <row r="3438" spans="2:46" ht="18.649999999999999" customHeight="1">
      <c r="AO3438" s="33"/>
      <c r="AP3438" s="33"/>
    </row>
    <row r="3439" spans="2:46" ht="18.649999999999999" customHeight="1" thickBot="1">
      <c r="D3439" s="22" t="s">
        <v>80</v>
      </c>
      <c r="E3439" s="22"/>
      <c r="F3439" s="22"/>
      <c r="G3439" s="22"/>
      <c r="H3439" s="22"/>
      <c r="I3439" s="22" t="s">
        <v>81</v>
      </c>
      <c r="J3439" s="22"/>
      <c r="K3439" s="22"/>
      <c r="L3439" s="22"/>
      <c r="M3439" s="23"/>
      <c r="N3439" s="23"/>
      <c r="O3439" s="24" t="s">
        <v>82</v>
      </c>
      <c r="P3439" s="23"/>
      <c r="Q3439" s="23"/>
      <c r="R3439" s="23"/>
      <c r="S3439" s="22"/>
      <c r="T3439" s="22" t="s">
        <v>83</v>
      </c>
      <c r="U3439" s="23"/>
      <c r="V3439" s="23"/>
      <c r="W3439" s="23"/>
      <c r="X3439" s="23"/>
      <c r="Y3439" s="24" t="s">
        <v>84</v>
      </c>
      <c r="Z3439" s="23"/>
      <c r="AA3439" s="23"/>
      <c r="AB3439" s="23"/>
      <c r="AC3439" s="24" t="s">
        <v>85</v>
      </c>
      <c r="AD3439" s="22"/>
      <c r="AE3439" s="22"/>
      <c r="AF3439" s="22"/>
      <c r="AG3439" s="22"/>
      <c r="AH3439" s="23"/>
      <c r="AI3439" s="24" t="s">
        <v>86</v>
      </c>
      <c r="AJ3439" s="23"/>
      <c r="AK3439" s="23"/>
      <c r="AL3439" s="22"/>
    </row>
    <row r="3440" spans="2:46" ht="18.649999999999999" customHeight="1" thickBot="1">
      <c r="B3440" s="11"/>
      <c r="D3440" s="217" t="s">
        <v>55</v>
      </c>
      <c r="E3440" s="218"/>
      <c r="F3440" s="219" t="s">
        <v>56</v>
      </c>
      <c r="G3440" s="220"/>
      <c r="H3440" s="204"/>
      <c r="I3440" s="217" t="s">
        <v>87</v>
      </c>
      <c r="J3440" s="218"/>
      <c r="K3440" s="219" t="s">
        <v>88</v>
      </c>
      <c r="L3440" s="220"/>
      <c r="M3440" s="23"/>
      <c r="N3440" s="213" t="s">
        <v>57</v>
      </c>
      <c r="O3440" s="214"/>
      <c r="P3440" s="215" t="s">
        <v>58</v>
      </c>
      <c r="Q3440" s="216"/>
      <c r="R3440" s="23"/>
      <c r="S3440" s="217" t="s">
        <v>59</v>
      </c>
      <c r="T3440" s="218"/>
      <c r="U3440" s="219" t="s">
        <v>60</v>
      </c>
      <c r="V3440" s="220"/>
      <c r="W3440" s="22"/>
      <c r="X3440" s="213" t="s">
        <v>61</v>
      </c>
      <c r="Y3440" s="214"/>
      <c r="Z3440" s="215" t="s">
        <v>62</v>
      </c>
      <c r="AA3440" s="216"/>
      <c r="AB3440" s="22"/>
      <c r="AC3440" s="217" t="s">
        <v>63</v>
      </c>
      <c r="AD3440" s="218"/>
      <c r="AE3440" s="219" t="s">
        <v>89</v>
      </c>
      <c r="AF3440" s="220"/>
      <c r="AG3440" s="22"/>
      <c r="AH3440" s="213" t="s">
        <v>64</v>
      </c>
      <c r="AI3440" s="214"/>
      <c r="AJ3440" s="215" t="s">
        <v>65</v>
      </c>
      <c r="AK3440" s="216"/>
      <c r="AL3440" s="22"/>
      <c r="AM3440" s="25" t="s">
        <v>2</v>
      </c>
      <c r="AO3440" s="132" t="s">
        <v>41</v>
      </c>
      <c r="AQ3440" s="32"/>
      <c r="AR3440" s="32"/>
      <c r="AS3440" s="32"/>
      <c r="AT3440" s="32"/>
    </row>
    <row r="3441" spans="2:46" ht="18.649999999999999" customHeight="1" thickTop="1" thickBot="1">
      <c r="B3441" s="36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9">
        <f t="shared" ref="L3441" si="15629">IF(0=(1-$J$9*$K$9*$B3441^2),10^14,$B3441*$K$9/(1-$J$9*$K$9*$B3441^2))</f>
        <v>-0.34456387769303171</v>
      </c>
      <c r="N3441" s="1">
        <f t="shared" ref="N3441" si="15630">D3441*I3441+F3441*I3444-E3441*J3441-G3441*J3444</f>
        <v>1</v>
      </c>
      <c r="O3441" s="9">
        <f t="shared" ref="O3441" si="15631">(D3441*J3441+E3441*I3441+F3441*J3444+G3441*I3444)</f>
        <v>0</v>
      </c>
      <c r="P3441" s="2">
        <f t="shared" ref="P3441" si="15632">D3441*K3441+F3441*K3444-E3441*L3441-G3441*L3444</f>
        <v>0</v>
      </c>
      <c r="Q3441" s="8">
        <f t="shared" ref="Q3441" si="15633">(D3441*L3441+E3441*K3441+F3441*L3444+G3441*K3444)</f>
        <v>-0.34456387769303171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15634">N3441*S3441+P3441*S3444-O3441*T3441-Q3441*T3444</f>
        <v>5.1001080922891688</v>
      </c>
      <c r="Y3441" s="9">
        <f t="shared" ref="Y3441" si="15635">(N3441*T3441+O3441*S3441+P3441*T3444+Q3441*S3444)</f>
        <v>0</v>
      </c>
      <c r="Z3441" s="2">
        <f t="shared" ref="Z3441" si="15636">N3441*U3441+P3441*U3444-O3441*V3441-Q3441*V3444</f>
        <v>0</v>
      </c>
      <c r="AA3441" s="8">
        <f t="shared" ref="AA3441" si="15637">(N3441*V3441+O3441*U3441+P3441*V3444+Q3441*U3444)</f>
        <v>-0.34456387769303171</v>
      </c>
      <c r="AB3441" s="22"/>
      <c r="AC3441" s="1">
        <v>1</v>
      </c>
      <c r="AD3441" s="9">
        <v>0</v>
      </c>
      <c r="AE3441" s="2">
        <v>0</v>
      </c>
      <c r="AF3441" s="9">
        <f t="shared" ref="AF3441" si="15638">$B3441*$AE$9</f>
        <v>7.977189599999944</v>
      </c>
      <c r="AH3441" s="1">
        <f t="shared" ref="AH3441" si="15639">X3441*AC3441+Z3441*AC3444-Y3441*AD3441-AA3441*AD3444</f>
        <v>5.1001080922891688</v>
      </c>
      <c r="AI3441" s="9">
        <f t="shared" ref="AI3441" si="15640">(X3441*AD3441+Y3441*AC3441+Z3441*AD3444+AA3441*AC3444)</f>
        <v>0</v>
      </c>
      <c r="AJ3441" s="2">
        <f t="shared" ref="AJ3441" si="15641">X3441*AE3441+Z3441*AE3444-Y3441*AF3441-AA3441*AF3444</f>
        <v>0</v>
      </c>
      <c r="AK3441" s="8">
        <f t="shared" ref="AK3441" si="15642">(X3441*AF3441+Y3441*AE3441+Z3441*AF3444+AA3441*AE3444)</f>
        <v>40.339965354991676</v>
      </c>
      <c r="AM3441" s="26">
        <f t="shared" ref="AM3441" si="15643">20*LOG((2*$AH$9)/(($AH$9*AH3441+AJ3441+$AH$9*AH3444+AJ3444)^2+($AH$9*AI3441+AK3441+$AH$9*AI3444+AK3444)^2)^0.5)</f>
        <v>-44.189844739143147</v>
      </c>
      <c r="AO3441" s="133">
        <f t="shared" ref="AO3441" si="15644">((AI3441^2+AJ3441^2+AK3441^2+AL3441^2)/(AI3444^2+AJ3444^2+AK3444^2+AL3444^2))^0.5</f>
        <v>0.12550616048469135</v>
      </c>
      <c r="AP3441" s="13"/>
      <c r="AQ3441" s="32"/>
      <c r="AR3441" s="32"/>
      <c r="AS3441" s="32"/>
      <c r="AT3441" s="32"/>
    </row>
    <row r="3442" spans="2:46" ht="18.649999999999999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O3442" s="134"/>
      <c r="AP3442" s="33"/>
      <c r="AQ3442" s="32"/>
      <c r="AR3442" s="32"/>
      <c r="AS3442" s="32"/>
      <c r="AT3442" s="32"/>
    </row>
    <row r="3443" spans="2:46" ht="18.649999999999999" customHeight="1" thickBot="1">
      <c r="D3443" s="209" t="s">
        <v>66</v>
      </c>
      <c r="E3443" s="210"/>
      <c r="F3443" s="211" t="s">
        <v>67</v>
      </c>
      <c r="G3443" s="212"/>
      <c r="H3443" s="204"/>
      <c r="I3443" s="209" t="s">
        <v>68</v>
      </c>
      <c r="J3443" s="210"/>
      <c r="K3443" s="211" t="s">
        <v>69</v>
      </c>
      <c r="L3443" s="212"/>
      <c r="N3443" s="213" t="s">
        <v>70</v>
      </c>
      <c r="O3443" s="214"/>
      <c r="P3443" s="215" t="s">
        <v>71</v>
      </c>
      <c r="Q3443" s="216"/>
      <c r="S3443" s="209" t="s">
        <v>72</v>
      </c>
      <c r="T3443" s="210"/>
      <c r="U3443" s="211" t="s">
        <v>73</v>
      </c>
      <c r="V3443" s="212"/>
      <c r="W3443" s="22"/>
      <c r="X3443" s="213" t="s">
        <v>74</v>
      </c>
      <c r="Y3443" s="214"/>
      <c r="Z3443" s="215" t="s">
        <v>75</v>
      </c>
      <c r="AA3443" s="216"/>
      <c r="AB3443" s="22"/>
      <c r="AC3443" s="209" t="s">
        <v>76</v>
      </c>
      <c r="AD3443" s="210"/>
      <c r="AE3443" s="211" t="s">
        <v>77</v>
      </c>
      <c r="AF3443" s="212"/>
      <c r="AG3443" s="22"/>
      <c r="AH3443" s="213" t="s">
        <v>78</v>
      </c>
      <c r="AI3443" s="214"/>
      <c r="AJ3443" s="215" t="s">
        <v>79</v>
      </c>
      <c r="AK3443" s="216"/>
      <c r="AL3443" s="22"/>
      <c r="AM3443" s="44" t="s">
        <v>6</v>
      </c>
      <c r="AO3443" s="135" t="s">
        <v>42</v>
      </c>
      <c r="AP3443" s="33"/>
      <c r="AQ3443" s="32"/>
      <c r="AR3443" s="32"/>
      <c r="AS3443" s="32"/>
      <c r="AT3443" s="32"/>
    </row>
    <row r="3444" spans="2:46" ht="18.649999999999999" customHeight="1" thickTop="1" thickBot="1">
      <c r="D3444" s="1">
        <v>0</v>
      </c>
      <c r="E3444" s="8">
        <f t="shared" ref="E3444" si="15645">$E$9*$B3441</f>
        <v>5.5764263999999608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15646">D3444*I3441+F3444*I3444-E3444*J3441-G3444*J3444</f>
        <v>0</v>
      </c>
      <c r="O3444" s="9">
        <f t="shared" ref="O3444" si="15647">(D3444*J3441+E3444*I3441+F3444*J3444+G3444*I3444)</f>
        <v>5.5764263999999608</v>
      </c>
      <c r="P3444" s="2">
        <f t="shared" ref="P3444" si="15648">D3444*K3441+F3444*K3444-E3444*L3441-G3444*L3444</f>
        <v>2.9214351040537796</v>
      </c>
      <c r="Q3444" s="8">
        <f t="shared" ref="Q3444" si="15649">(D3444*L3441+E3444*K3441+F3444*L3444+G3444*K3444)</f>
        <v>0</v>
      </c>
      <c r="S3444" s="1">
        <v>0</v>
      </c>
      <c r="T3444" s="8">
        <f t="shared" ref="T3444" si="15650">$T$9*$B3441</f>
        <v>11.899413599999916</v>
      </c>
      <c r="U3444" s="2">
        <v>1</v>
      </c>
      <c r="V3444" s="8">
        <v>0</v>
      </c>
      <c r="X3444" s="1">
        <f t="shared" ref="X3444" si="15651">N3444*S3441+P3444*S3444-O3444*T3441-Q3444*T3444</f>
        <v>0</v>
      </c>
      <c r="Y3444" s="9">
        <f t="shared" ref="Y3444" si="15652">(N3444*T3441+O3444*S3441+P3444*T3444+Q3444*S3444)</f>
        <v>40.339791008694675</v>
      </c>
      <c r="Z3444" s="2">
        <f t="shared" ref="Z3444" si="15653">N3444*U3441+P3444*U3444-O3444*V3441-Q3444*V3444</f>
        <v>2.9214351040537796</v>
      </c>
      <c r="AA3444" s="8">
        <f t="shared" ref="AA3444" si="15654">(N3444*V3441+O3444*U3441+P3444*V3444+Q3444*U3444)</f>
        <v>0</v>
      </c>
      <c r="AB3444" s="22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15655">X3444*AC3441+Z3444*AC3444-Y3444*AD3441-AA3444*AD3444</f>
        <v>0</v>
      </c>
      <c r="AI3444" s="9">
        <f t="shared" ref="AI3444" si="15656">(X3444*AD3441+Y3444*AC3441+Z3444*AD3444+AA3444*AC3444)</f>
        <v>40.339791008694675</v>
      </c>
      <c r="AJ3444" s="2">
        <f t="shared" ref="AJ3444" si="15657">X3444*AE3441+Z3444*AE3444-Y3444*AF3441-AA3444*AF3444</f>
        <v>-318.87672619667666</v>
      </c>
      <c r="AK3444" s="8">
        <f t="shared" ref="AK3444" si="15658">(X3444*AF3441+Y3444*AE3441+Z3444*AF3444+AA3444*AE3444)</f>
        <v>0</v>
      </c>
      <c r="AM3444" s="45">
        <f t="shared" ref="AM3444" si="15659">(180/PI())*ATAN(-1*(($AH$9*AJ3441+AL3441+$AH$9*AJ3444+AL3444)/($AH$9*AI3441+AK3441+$AH$9*AI3444+AK3444)))</f>
        <v>75.80142862516017</v>
      </c>
      <c r="AO3444" s="206">
        <f t="shared" ref="AO3444" si="15660">20*LOG(((($AH$9*AH3441+AJ3441-$AH$9*AH3444-AJ3444)^2+($AH$9*AI3441+AK3441-$AH$9*AI3444-AK3444)^2)/(($AH$9*AH3441+AJ3441+$AH$9*AH3444+AJ3444)^2+($AH$9*AI3441+AK3441+$AH$9*AI3444+AK3444)^2))^0.5)</f>
        <v>-1.6550385443296373E-4</v>
      </c>
      <c r="AP3444" s="33"/>
      <c r="AQ3444" s="32"/>
      <c r="AR3444" s="32"/>
      <c r="AS3444" s="32"/>
      <c r="AT3444" s="32"/>
    </row>
    <row r="3445" spans="2:46" ht="18.649999999999999" customHeight="1">
      <c r="AO3445" s="33"/>
      <c r="AP3445" s="33"/>
    </row>
    <row r="3446" spans="2:46" ht="18.649999999999999" customHeight="1" thickBot="1">
      <c r="D3446" s="22" t="s">
        <v>80</v>
      </c>
      <c r="E3446" s="22"/>
      <c r="F3446" s="22"/>
      <c r="G3446" s="22"/>
      <c r="H3446" s="22"/>
      <c r="I3446" s="22" t="s">
        <v>81</v>
      </c>
      <c r="J3446" s="22"/>
      <c r="K3446" s="22"/>
      <c r="L3446" s="22"/>
      <c r="M3446" s="23"/>
      <c r="N3446" s="23"/>
      <c r="O3446" s="24" t="s">
        <v>82</v>
      </c>
      <c r="P3446" s="23"/>
      <c r="Q3446" s="23"/>
      <c r="R3446" s="23"/>
      <c r="S3446" s="22"/>
      <c r="T3446" s="22" t="s">
        <v>83</v>
      </c>
      <c r="U3446" s="23"/>
      <c r="V3446" s="23"/>
      <c r="W3446" s="23"/>
      <c r="X3446" s="23"/>
      <c r="Y3446" s="24" t="s">
        <v>84</v>
      </c>
      <c r="Z3446" s="23"/>
      <c r="AA3446" s="23"/>
      <c r="AB3446" s="23"/>
      <c r="AC3446" s="24" t="s">
        <v>85</v>
      </c>
      <c r="AD3446" s="22"/>
      <c r="AE3446" s="22"/>
      <c r="AF3446" s="22"/>
      <c r="AG3446" s="22"/>
      <c r="AH3446" s="23"/>
      <c r="AI3446" s="24" t="s">
        <v>86</v>
      </c>
      <c r="AJ3446" s="23"/>
      <c r="AK3446" s="23"/>
      <c r="AL3446" s="22"/>
    </row>
    <row r="3447" spans="2:46" ht="18.649999999999999" customHeight="1" thickBot="1">
      <c r="B3447" s="11"/>
      <c r="D3447" s="217" t="s">
        <v>55</v>
      </c>
      <c r="E3447" s="218"/>
      <c r="F3447" s="219" t="s">
        <v>56</v>
      </c>
      <c r="G3447" s="220"/>
      <c r="H3447" s="204"/>
      <c r="I3447" s="217" t="s">
        <v>87</v>
      </c>
      <c r="J3447" s="218"/>
      <c r="K3447" s="219" t="s">
        <v>88</v>
      </c>
      <c r="L3447" s="220"/>
      <c r="M3447" s="23"/>
      <c r="N3447" s="213" t="s">
        <v>57</v>
      </c>
      <c r="O3447" s="214"/>
      <c r="P3447" s="215" t="s">
        <v>58</v>
      </c>
      <c r="Q3447" s="216"/>
      <c r="R3447" s="23"/>
      <c r="S3447" s="217" t="s">
        <v>59</v>
      </c>
      <c r="T3447" s="218"/>
      <c r="U3447" s="219" t="s">
        <v>60</v>
      </c>
      <c r="V3447" s="220"/>
      <c r="W3447" s="22"/>
      <c r="X3447" s="213" t="s">
        <v>61</v>
      </c>
      <c r="Y3447" s="214"/>
      <c r="Z3447" s="215" t="s">
        <v>62</v>
      </c>
      <c r="AA3447" s="216"/>
      <c r="AB3447" s="22"/>
      <c r="AC3447" s="217" t="s">
        <v>63</v>
      </c>
      <c r="AD3447" s="218"/>
      <c r="AE3447" s="219" t="s">
        <v>89</v>
      </c>
      <c r="AF3447" s="220"/>
      <c r="AG3447" s="22"/>
      <c r="AH3447" s="213" t="s">
        <v>64</v>
      </c>
      <c r="AI3447" s="214"/>
      <c r="AJ3447" s="215" t="s">
        <v>65</v>
      </c>
      <c r="AK3447" s="216"/>
      <c r="AL3447" s="22"/>
      <c r="AM3447" s="25" t="s">
        <v>2</v>
      </c>
      <c r="AO3447" s="132" t="s">
        <v>41</v>
      </c>
      <c r="AQ3447" s="32"/>
      <c r="AR3447" s="32"/>
      <c r="AS3447" s="32"/>
      <c r="AT3447" s="32"/>
    </row>
    <row r="3448" spans="2:46" ht="18.649999999999999" customHeight="1" thickTop="1" thickBot="1">
      <c r="B3448" s="36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9">
        <f t="shared" ref="L3448" si="15661">IF(0=(1-$J$9*$K$9*$B3448^2),10^14,$B3448*$K$9/(1-$J$9*$K$9*$B3448^2))</f>
        <v>-0.343814420613544</v>
      </c>
      <c r="N3448" s="1">
        <f t="shared" ref="N3448" si="15662">D3448*I3448+F3448*I3451-E3448*J3448-G3448*J3451</f>
        <v>1</v>
      </c>
      <c r="O3448" s="9">
        <f t="shared" ref="O3448" si="15663">(D3448*J3448+E3448*I3448+F3448*J3451+G3448*I3451)</f>
        <v>0</v>
      </c>
      <c r="P3448" s="2">
        <f t="shared" ref="P3448" si="15664">D3448*K3448+F3448*K3451-E3448*L3448-G3448*L3451</f>
        <v>0</v>
      </c>
      <c r="Q3448" s="8">
        <f t="shared" ref="Q3448" si="15665">(D3448*L3448+E3448*K3448+F3448*L3451+G3448*K3451)</f>
        <v>-0.343814420613544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15666">N3448*S3448+P3448*S3451-O3448*T3448-Q3448*T3451</f>
        <v>5.0995054193389722</v>
      </c>
      <c r="Y3448" s="9">
        <f t="shared" ref="Y3448" si="15667">(N3448*T3448+O3448*S3448+P3448*T3451+Q3448*S3451)</f>
        <v>0</v>
      </c>
      <c r="Z3448" s="2">
        <f t="shared" ref="Z3448" si="15668">N3448*U3448+P3448*U3451-O3448*V3448-Q3448*V3451</f>
        <v>0</v>
      </c>
      <c r="AA3448" s="8">
        <f t="shared" ref="AA3448" si="15669">(N3448*V3448+O3448*U3448+P3448*V3451+Q3448*U3451)</f>
        <v>-0.343814420613544</v>
      </c>
      <c r="AB3448" s="22"/>
      <c r="AC3448" s="1">
        <v>1</v>
      </c>
      <c r="AD3448" s="9">
        <v>0</v>
      </c>
      <c r="AE3448" s="2">
        <v>0</v>
      </c>
      <c r="AF3448" s="9">
        <f t="shared" ref="AF3448" si="15670">$B3448*$AE$9</f>
        <v>7.9934033999999432</v>
      </c>
      <c r="AH3448" s="1">
        <f t="shared" ref="AH3448" si="15671">X3448*AC3448+Z3448*AC3451-Y3448*AD3448-AA3448*AD3451</f>
        <v>5.0995054193389722</v>
      </c>
      <c r="AI3448" s="9">
        <f t="shared" ref="AI3448" si="15672">(X3448*AD3448+Y3448*AC3448+Z3448*AD3451+AA3448*AC3451)</f>
        <v>0</v>
      </c>
      <c r="AJ3448" s="2">
        <f t="shared" ref="AJ3448" si="15673">X3448*AE3448+Z3448*AE3451-Y3448*AF3448-AA3448*AF3451</f>
        <v>0</v>
      </c>
      <c r="AK3448" s="8">
        <f t="shared" ref="AK3448" si="15674">(X3448*AF3448+Y3448*AE3448+Z3448*AF3451+AA3448*AE3451)</f>
        <v>40.418589536648739</v>
      </c>
      <c r="AM3448" s="26">
        <f t="shared" ref="AM3448" si="15675">20*LOG((2*$AH$9)/(($AH$9*AH3448+AJ3448+$AH$9*AH3451+AJ3451)^2+($AH$9*AI3448+AK3448+$AH$9*AI3451+AK3451)^2)^0.5)</f>
        <v>-44.224152006196384</v>
      </c>
      <c r="AO3448" s="133">
        <f t="shared" ref="AO3448" si="15676">((AI3448^2+AJ3448^2+AK3448^2+AL3448^2)/(AI3451^2+AJ3451^2+AK3451^2+AL3451^2))^0.5</f>
        <v>0.12525098951230149</v>
      </c>
      <c r="AP3448" s="13"/>
      <c r="AQ3448" s="32"/>
      <c r="AR3448" s="32"/>
      <c r="AS3448" s="32"/>
      <c r="AT3448" s="32"/>
    </row>
    <row r="3449" spans="2:46" ht="18.649999999999999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O3449" s="134"/>
      <c r="AP3449" s="33"/>
      <c r="AQ3449" s="32"/>
      <c r="AR3449" s="32"/>
      <c r="AS3449" s="32"/>
      <c r="AT3449" s="32"/>
    </row>
    <row r="3450" spans="2:46" ht="18.649999999999999" customHeight="1" thickBot="1">
      <c r="D3450" s="209" t="s">
        <v>66</v>
      </c>
      <c r="E3450" s="210"/>
      <c r="F3450" s="211" t="s">
        <v>67</v>
      </c>
      <c r="G3450" s="212"/>
      <c r="H3450" s="204"/>
      <c r="I3450" s="209" t="s">
        <v>68</v>
      </c>
      <c r="J3450" s="210"/>
      <c r="K3450" s="211" t="s">
        <v>69</v>
      </c>
      <c r="L3450" s="212"/>
      <c r="N3450" s="213" t="s">
        <v>70</v>
      </c>
      <c r="O3450" s="214"/>
      <c r="P3450" s="215" t="s">
        <v>71</v>
      </c>
      <c r="Q3450" s="216"/>
      <c r="S3450" s="209" t="s">
        <v>72</v>
      </c>
      <c r="T3450" s="210"/>
      <c r="U3450" s="211" t="s">
        <v>73</v>
      </c>
      <c r="V3450" s="212"/>
      <c r="W3450" s="22"/>
      <c r="X3450" s="213" t="s">
        <v>74</v>
      </c>
      <c r="Y3450" s="214"/>
      <c r="Z3450" s="215" t="s">
        <v>75</v>
      </c>
      <c r="AA3450" s="216"/>
      <c r="AB3450" s="22"/>
      <c r="AC3450" s="209" t="s">
        <v>76</v>
      </c>
      <c r="AD3450" s="210"/>
      <c r="AE3450" s="211" t="s">
        <v>77</v>
      </c>
      <c r="AF3450" s="212"/>
      <c r="AG3450" s="22"/>
      <c r="AH3450" s="213" t="s">
        <v>78</v>
      </c>
      <c r="AI3450" s="214"/>
      <c r="AJ3450" s="215" t="s">
        <v>79</v>
      </c>
      <c r="AK3450" s="216"/>
      <c r="AL3450" s="22"/>
      <c r="AM3450" s="44" t="s">
        <v>6</v>
      </c>
      <c r="AO3450" s="135" t="s">
        <v>42</v>
      </c>
      <c r="AP3450" s="33"/>
      <c r="AQ3450" s="32"/>
      <c r="AR3450" s="32"/>
      <c r="AS3450" s="32"/>
      <c r="AT3450" s="32"/>
    </row>
    <row r="3451" spans="2:46" ht="18.649999999999999" customHeight="1" thickTop="1" thickBot="1">
      <c r="D3451" s="1">
        <v>0</v>
      </c>
      <c r="E3451" s="8">
        <f t="shared" ref="E3451" si="15677">$E$9*$B3448</f>
        <v>5.5877605999999611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15678">D3451*I3448+F3451*I3451-E3451*J3448-G3451*J3451</f>
        <v>0</v>
      </c>
      <c r="O3451" s="9">
        <f t="shared" ref="O3451" si="15679">(D3451*J3448+E3451*I3448+F3451*J3451+G3451*I3451)</f>
        <v>5.5877605999999611</v>
      </c>
      <c r="P3451" s="2">
        <f t="shared" ref="P3451" si="15680">D3451*K3448+F3451*K3451-E3451*L3448-G3451*L3451</f>
        <v>2.9211526732161754</v>
      </c>
      <c r="Q3451" s="8">
        <f t="shared" ref="Q3451" si="15681">(D3451*L3448+E3451*K3448+F3451*L3451+G3451*K3451)</f>
        <v>0</v>
      </c>
      <c r="S3451" s="1">
        <v>0</v>
      </c>
      <c r="T3451" s="8">
        <f t="shared" ref="T3451" si="15682">$T$9*$B3448</f>
        <v>11.923599399999915</v>
      </c>
      <c r="U3451" s="2">
        <v>1</v>
      </c>
      <c r="V3451" s="8">
        <v>0</v>
      </c>
      <c r="X3451" s="1">
        <f t="shared" ref="X3451" si="15683">N3451*S3448+P3451*S3451-O3451*T3448-Q3451*T3451</f>
        <v>0</v>
      </c>
      <c r="Y3451" s="9">
        <f t="shared" ref="Y3451" si="15684">(N3451*T3448+O3451*S3448+P3451*T3451+Q3451*S3451)</f>
        <v>40.418414861668495</v>
      </c>
      <c r="Z3451" s="2">
        <f t="shared" ref="Z3451" si="15685">N3451*U3448+P3451*U3451-O3451*V3448-Q3451*V3451</f>
        <v>2.9211526732161754</v>
      </c>
      <c r="AA3451" s="8">
        <f t="shared" ref="AA3451" si="15686">(N3451*V3448+O3451*U3448+P3451*V3451+Q3451*U3451)</f>
        <v>0</v>
      </c>
      <c r="AB3451" s="22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15687">X3451*AC3448+Z3451*AC3451-Y3451*AD3448-AA3451*AD3451</f>
        <v>0</v>
      </c>
      <c r="AI3451" s="9">
        <f t="shared" ref="AI3451" si="15688">(X3451*AD3448+Y3451*AC3448+Z3451*AD3451+AA3451*AC3451)</f>
        <v>40.418414861668495</v>
      </c>
      <c r="AJ3451" s="2">
        <f t="shared" ref="AJ3451" si="15689">X3451*AE3448+Z3451*AE3451-Y3451*AF3448-AA3451*AF3451</f>
        <v>-320.15954210465299</v>
      </c>
      <c r="AK3451" s="8">
        <f t="shared" ref="AK3451" si="15690">(X3451*AF3448+Y3451*AE3448+Z3451*AF3451+AA3451*AE3451)</f>
        <v>0</v>
      </c>
      <c r="AM3451" s="45">
        <f t="shared" ref="AM3451" si="15691">(180/PI())*ATAN(-1*(($AH$9*AJ3448+AL3448+$AH$9*AJ3451+AL3451)/($AH$9*AI3448+AK3448+$AH$9*AI3451+AK3451)))</f>
        <v>75.829574243450892</v>
      </c>
      <c r="AO3451" s="206">
        <f t="shared" ref="AO3451" si="15692">20*LOG(((($AH$9*AH3448+AJ3448-$AH$9*AH3451-AJ3451)^2+($AH$9*AI3448+AK3448-$AH$9*AI3451-AK3451)^2)/(($AH$9*AH3448+AJ3448+$AH$9*AH3451+AJ3451)^2+($AH$9*AI3448+AK3448+$AH$9*AI3451+AK3451)^2))^0.5)</f>
        <v>-1.6420157584402312E-4</v>
      </c>
      <c r="AP3451" s="33"/>
      <c r="AQ3451" s="32"/>
      <c r="AR3451" s="32"/>
      <c r="AS3451" s="32"/>
      <c r="AT3451" s="32"/>
    </row>
    <row r="3452" spans="2:46" ht="18.649999999999999" customHeight="1">
      <c r="AO3452" s="33"/>
      <c r="AP3452" s="33"/>
    </row>
    <row r="3453" spans="2:46" ht="18.649999999999999" customHeight="1" thickBot="1">
      <c r="D3453" s="22" t="s">
        <v>80</v>
      </c>
      <c r="E3453" s="22"/>
      <c r="F3453" s="22"/>
      <c r="G3453" s="22"/>
      <c r="H3453" s="22"/>
      <c r="I3453" s="22" t="s">
        <v>81</v>
      </c>
      <c r="J3453" s="22"/>
      <c r="K3453" s="22"/>
      <c r="L3453" s="22"/>
      <c r="M3453" s="23"/>
      <c r="N3453" s="23"/>
      <c r="O3453" s="24" t="s">
        <v>82</v>
      </c>
      <c r="P3453" s="23"/>
      <c r="Q3453" s="23"/>
      <c r="R3453" s="23"/>
      <c r="S3453" s="22"/>
      <c r="T3453" s="22" t="s">
        <v>83</v>
      </c>
      <c r="U3453" s="23"/>
      <c r="V3453" s="23"/>
      <c r="W3453" s="23"/>
      <c r="X3453" s="23"/>
      <c r="Y3453" s="24" t="s">
        <v>84</v>
      </c>
      <c r="Z3453" s="23"/>
      <c r="AA3453" s="23"/>
      <c r="AB3453" s="23"/>
      <c r="AC3453" s="24" t="s">
        <v>85</v>
      </c>
      <c r="AD3453" s="22"/>
      <c r="AE3453" s="22"/>
      <c r="AF3453" s="22"/>
      <c r="AG3453" s="22"/>
      <c r="AH3453" s="23"/>
      <c r="AI3453" s="24" t="s">
        <v>86</v>
      </c>
      <c r="AJ3453" s="23"/>
      <c r="AK3453" s="23"/>
      <c r="AL3453" s="22"/>
    </row>
    <row r="3454" spans="2:46" ht="18.649999999999999" customHeight="1" thickBot="1">
      <c r="B3454" s="11"/>
      <c r="D3454" s="217" t="s">
        <v>55</v>
      </c>
      <c r="E3454" s="218"/>
      <c r="F3454" s="219" t="s">
        <v>56</v>
      </c>
      <c r="G3454" s="220"/>
      <c r="H3454" s="204"/>
      <c r="I3454" s="217" t="s">
        <v>87</v>
      </c>
      <c r="J3454" s="218"/>
      <c r="K3454" s="219" t="s">
        <v>88</v>
      </c>
      <c r="L3454" s="220"/>
      <c r="M3454" s="23"/>
      <c r="N3454" s="213" t="s">
        <v>57</v>
      </c>
      <c r="O3454" s="214"/>
      <c r="P3454" s="215" t="s">
        <v>58</v>
      </c>
      <c r="Q3454" s="216"/>
      <c r="R3454" s="23"/>
      <c r="S3454" s="217" t="s">
        <v>59</v>
      </c>
      <c r="T3454" s="218"/>
      <c r="U3454" s="219" t="s">
        <v>60</v>
      </c>
      <c r="V3454" s="220"/>
      <c r="W3454" s="22"/>
      <c r="X3454" s="213" t="s">
        <v>61</v>
      </c>
      <c r="Y3454" s="214"/>
      <c r="Z3454" s="215" t="s">
        <v>62</v>
      </c>
      <c r="AA3454" s="216"/>
      <c r="AB3454" s="22"/>
      <c r="AC3454" s="217" t="s">
        <v>63</v>
      </c>
      <c r="AD3454" s="218"/>
      <c r="AE3454" s="219" t="s">
        <v>89</v>
      </c>
      <c r="AF3454" s="220"/>
      <c r="AG3454" s="22"/>
      <c r="AH3454" s="213" t="s">
        <v>64</v>
      </c>
      <c r="AI3454" s="214"/>
      <c r="AJ3454" s="215" t="s">
        <v>65</v>
      </c>
      <c r="AK3454" s="216"/>
      <c r="AL3454" s="22"/>
      <c r="AM3454" s="25" t="s">
        <v>2</v>
      </c>
      <c r="AO3454" s="132" t="s">
        <v>41</v>
      </c>
      <c r="AQ3454" s="32"/>
      <c r="AR3454" s="32"/>
      <c r="AS3454" s="32"/>
      <c r="AT3454" s="32"/>
    </row>
    <row r="3455" spans="2:46" ht="18.649999999999999" customHeight="1" thickTop="1" thickBot="1">
      <c r="B3455" s="36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9">
        <f t="shared" ref="L3455" si="15693">IF(0=(1-$J$9*$K$9*$B3455^2),10^14,$B3455*$K$9/(1-$J$9*$K$9*$B3455^2))</f>
        <v>-0.34306831848457353</v>
      </c>
      <c r="N3455" s="1">
        <f t="shared" ref="N3455" si="15694">D3455*I3455+F3455*I3458-E3455*J3455-G3455*J3458</f>
        <v>1</v>
      </c>
      <c r="O3455" s="9">
        <f t="shared" ref="O3455" si="15695">(D3455*J3455+E3455*I3455+F3455*J3458+G3455*I3458)</f>
        <v>0</v>
      </c>
      <c r="P3455" s="2">
        <f t="shared" ref="P3455" si="15696">D3455*K3455+F3455*K3458-E3455*L3455-G3455*L3458</f>
        <v>0</v>
      </c>
      <c r="Q3455" s="8">
        <f t="shared" ref="Q3455" si="15697">(D3455*L3455+E3455*K3455+F3455*L3458+G3455*K3458)</f>
        <v>-0.34306831848457353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15698">N3455*S3455+P3455*S3458-O3455*T3455-Q3455*T3458</f>
        <v>5.0989065781788447</v>
      </c>
      <c r="Y3455" s="9">
        <f t="shared" ref="Y3455" si="15699">(N3455*T3455+O3455*S3455+P3455*T3458+Q3455*S3458)</f>
        <v>0</v>
      </c>
      <c r="Z3455" s="2">
        <f t="shared" ref="Z3455" si="15700">N3455*U3455+P3455*U3458-O3455*V3455-Q3455*V3458</f>
        <v>0</v>
      </c>
      <c r="AA3455" s="8">
        <f t="shared" ref="AA3455" si="15701">(N3455*V3455+O3455*U3455+P3455*V3458+Q3455*U3458)</f>
        <v>-0.34306831848457353</v>
      </c>
      <c r="AB3455" s="22"/>
      <c r="AC3455" s="1">
        <v>1</v>
      </c>
      <c r="AD3455" s="9">
        <v>0</v>
      </c>
      <c r="AE3455" s="2">
        <v>0</v>
      </c>
      <c r="AF3455" s="9">
        <f t="shared" ref="AF3455" si="15702">$B3455*$AE$9</f>
        <v>8.0096171999999424</v>
      </c>
      <c r="AH3455" s="1">
        <f t="shared" ref="AH3455" si="15703">X3455*AC3455+Z3455*AC3458-Y3455*AD3455-AA3455*AD3458</f>
        <v>5.0989065781788447</v>
      </c>
      <c r="AI3455" s="9">
        <f t="shared" ref="AI3455" si="15704">(X3455*AD3455+Y3455*AC3455+Z3455*AD3458+AA3455*AC3458)</f>
        <v>0</v>
      </c>
      <c r="AJ3455" s="2">
        <f t="shared" ref="AJ3455" si="15705">X3455*AE3455+Z3455*AE3458-Y3455*AF3455-AA3455*AF3458</f>
        <v>0</v>
      </c>
      <c r="AK3455" s="8">
        <f t="shared" ref="AK3455" si="15706">(X3455*AF3455+Y3455*AE3455+Z3455*AF3458+AA3455*AE3458)</f>
        <v>40.497221511289553</v>
      </c>
      <c r="AM3455" s="26">
        <f t="shared" ref="AM3455" si="15707">20*LOG((2*$AH$9)/(($AH$9*AH3455+AJ3455+$AH$9*AH3458+AJ3458)^2+($AH$9*AI3455+AK3455+$AH$9*AI3458+AK3458)^2)^0.5)</f>
        <v>-44.258393835094509</v>
      </c>
      <c r="AO3455" s="133">
        <f t="shared" ref="AO3455" si="15708">((AI3455^2+AJ3455^2+AK3455^2+AL3455^2)/(AI3458^2+AJ3458^2+AK3458^2+AL3458^2))^0.5</f>
        <v>0.12499685518273242</v>
      </c>
      <c r="AP3455" s="13"/>
      <c r="AQ3455" s="32"/>
      <c r="AR3455" s="32"/>
      <c r="AS3455" s="32"/>
      <c r="AT3455" s="32"/>
    </row>
    <row r="3456" spans="2:46" ht="18.649999999999999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O3456" s="134"/>
      <c r="AP3456" s="33"/>
      <c r="AQ3456" s="32"/>
      <c r="AR3456" s="32"/>
      <c r="AS3456" s="32"/>
      <c r="AT3456" s="32"/>
    </row>
    <row r="3457" spans="2:46" ht="18.649999999999999" customHeight="1" thickBot="1">
      <c r="D3457" s="209" t="s">
        <v>66</v>
      </c>
      <c r="E3457" s="210"/>
      <c r="F3457" s="211" t="s">
        <v>67</v>
      </c>
      <c r="G3457" s="212"/>
      <c r="H3457" s="204"/>
      <c r="I3457" s="209" t="s">
        <v>68</v>
      </c>
      <c r="J3457" s="210"/>
      <c r="K3457" s="211" t="s">
        <v>69</v>
      </c>
      <c r="L3457" s="212"/>
      <c r="N3457" s="213" t="s">
        <v>70</v>
      </c>
      <c r="O3457" s="214"/>
      <c r="P3457" s="215" t="s">
        <v>71</v>
      </c>
      <c r="Q3457" s="216"/>
      <c r="S3457" s="209" t="s">
        <v>72</v>
      </c>
      <c r="T3457" s="210"/>
      <c r="U3457" s="211" t="s">
        <v>73</v>
      </c>
      <c r="V3457" s="212"/>
      <c r="W3457" s="22"/>
      <c r="X3457" s="213" t="s">
        <v>74</v>
      </c>
      <c r="Y3457" s="214"/>
      <c r="Z3457" s="215" t="s">
        <v>75</v>
      </c>
      <c r="AA3457" s="216"/>
      <c r="AB3457" s="22"/>
      <c r="AC3457" s="209" t="s">
        <v>76</v>
      </c>
      <c r="AD3457" s="210"/>
      <c r="AE3457" s="211" t="s">
        <v>77</v>
      </c>
      <c r="AF3457" s="212"/>
      <c r="AG3457" s="22"/>
      <c r="AH3457" s="213" t="s">
        <v>78</v>
      </c>
      <c r="AI3457" s="214"/>
      <c r="AJ3457" s="215" t="s">
        <v>79</v>
      </c>
      <c r="AK3457" s="216"/>
      <c r="AL3457" s="22"/>
      <c r="AM3457" s="44" t="s">
        <v>6</v>
      </c>
      <c r="AO3457" s="135" t="s">
        <v>42</v>
      </c>
      <c r="AP3457" s="33"/>
      <c r="AQ3457" s="32"/>
      <c r="AR3457" s="32"/>
      <c r="AS3457" s="32"/>
      <c r="AT3457" s="32"/>
    </row>
    <row r="3458" spans="2:46" ht="18.649999999999999" customHeight="1" thickTop="1" thickBot="1">
      <c r="D3458" s="1">
        <v>0</v>
      </c>
      <c r="E3458" s="8">
        <f t="shared" ref="E3458" si="15709">$E$9*$B3455</f>
        <v>5.5990947999999605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15710">D3458*I3455+F3458*I3458-E3458*J3455-G3458*J3458</f>
        <v>0</v>
      </c>
      <c r="O3458" s="9">
        <f t="shared" ref="O3458" si="15711">(D3458*J3455+E3458*I3455+F3458*J3458+G3458*I3458)</f>
        <v>5.5990947999999605</v>
      </c>
      <c r="P3458" s="2">
        <f t="shared" ref="P3458" si="15712">D3458*K3455+F3458*K3458-E3458*L3455-G3458*L3458</f>
        <v>2.9208720380717059</v>
      </c>
      <c r="Q3458" s="8">
        <f t="shared" ref="Q3458" si="15713">(D3458*L3455+E3458*K3455+F3458*L3458+G3458*K3458)</f>
        <v>0</v>
      </c>
      <c r="S3458" s="1">
        <v>0</v>
      </c>
      <c r="T3458" s="8">
        <f t="shared" ref="T3458" si="15714">$T$9*$B3455</f>
        <v>11.947785199999915</v>
      </c>
      <c r="U3458" s="2">
        <v>1</v>
      </c>
      <c r="V3458" s="8">
        <v>0</v>
      </c>
      <c r="X3458" s="1">
        <f t="shared" ref="X3458" si="15715">N3458*S3455+P3458*S3458-O3458*T3455-Q3458*T3458</f>
        <v>0</v>
      </c>
      <c r="Y3458" s="9">
        <f t="shared" ref="Y3458" si="15716">(N3458*T3455+O3458*S3455+P3458*T3458+Q3458*S3458)</f>
        <v>40.497046507566679</v>
      </c>
      <c r="Z3458" s="2">
        <f t="shared" ref="Z3458" si="15717">N3458*U3455+P3458*U3458-O3458*V3455-Q3458*V3458</f>
        <v>2.9208720380717059</v>
      </c>
      <c r="AA3458" s="8">
        <f t="shared" ref="AA3458" si="15718">(N3458*V3455+O3458*U3455+P3458*V3458+Q3458*U3458)</f>
        <v>0</v>
      </c>
      <c r="AB3458" s="22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15719">X3458*AC3455+Z3458*AC3458-Y3458*AD3455-AA3458*AD3458</f>
        <v>0</v>
      </c>
      <c r="AI3458" s="9">
        <f t="shared" ref="AI3458" si="15720">(X3458*AD3455+Y3458*AC3455+Z3458*AD3458+AA3458*AC3458)</f>
        <v>40.497046507566679</v>
      </c>
      <c r="AJ3458" s="2">
        <f t="shared" ref="AJ3458" si="15721">X3458*AE3455+Z3458*AE3458-Y3458*AF3455-AA3458*AF3458</f>
        <v>-321.44496821813198</v>
      </c>
      <c r="AK3458" s="8">
        <f t="shared" ref="AK3458" si="15722">(X3458*AF3455+Y3458*AE3455+Z3458*AF3458+AA3458*AE3458)</f>
        <v>0</v>
      </c>
      <c r="AM3458" s="45">
        <f t="shared" ref="AM3458" si="15723">(180/PI())*ATAN(-1*(($AH$9*AJ3455+AL3455+$AH$9*AJ3458+AL3458)/($AH$9*AI3455+AK3455+$AH$9*AI3458+AK3458)))</f>
        <v>75.857609734301448</v>
      </c>
      <c r="AO3458" s="206">
        <f t="shared" ref="AO3458" si="15724">20*LOG(((($AH$9*AH3455+AJ3455-$AH$9*AH3458-AJ3458)^2+($AH$9*AI3455+AK3455-$AH$9*AI3458-AK3458)^2)/(($AH$9*AH3455+AJ3455+$AH$9*AH3458+AJ3458)^2+($AH$9*AI3455+AK3455+$AH$9*AI3458+AK3458)^2))^0.5)</f>
        <v>-1.6291199925160012E-4</v>
      </c>
      <c r="AP3458" s="33"/>
      <c r="AQ3458" s="32"/>
      <c r="AR3458" s="32"/>
      <c r="AS3458" s="32"/>
      <c r="AT3458" s="32"/>
    </row>
    <row r="3459" spans="2:46" ht="18.649999999999999" customHeight="1">
      <c r="AO3459" s="33"/>
      <c r="AP3459" s="33"/>
    </row>
    <row r="3460" spans="2:46" ht="18.649999999999999" customHeight="1" thickBot="1">
      <c r="D3460" s="22" t="s">
        <v>80</v>
      </c>
      <c r="E3460" s="22"/>
      <c r="F3460" s="22"/>
      <c r="G3460" s="22"/>
      <c r="H3460" s="22"/>
      <c r="I3460" s="22" t="s">
        <v>81</v>
      </c>
      <c r="J3460" s="22"/>
      <c r="K3460" s="22"/>
      <c r="L3460" s="22"/>
      <c r="M3460" s="23"/>
      <c r="N3460" s="23"/>
      <c r="O3460" s="24" t="s">
        <v>82</v>
      </c>
      <c r="P3460" s="23"/>
      <c r="Q3460" s="23"/>
      <c r="R3460" s="23"/>
      <c r="S3460" s="22"/>
      <c r="T3460" s="22" t="s">
        <v>83</v>
      </c>
      <c r="U3460" s="23"/>
      <c r="V3460" s="23"/>
      <c r="W3460" s="23"/>
      <c r="X3460" s="23"/>
      <c r="Y3460" s="24" t="s">
        <v>84</v>
      </c>
      <c r="Z3460" s="23"/>
      <c r="AA3460" s="23"/>
      <c r="AB3460" s="23"/>
      <c r="AC3460" s="24" t="s">
        <v>85</v>
      </c>
      <c r="AD3460" s="22"/>
      <c r="AE3460" s="22"/>
      <c r="AF3460" s="22"/>
      <c r="AG3460" s="22"/>
      <c r="AH3460" s="23"/>
      <c r="AI3460" s="24" t="s">
        <v>86</v>
      </c>
      <c r="AJ3460" s="23"/>
      <c r="AK3460" s="23"/>
      <c r="AL3460" s="22"/>
    </row>
    <row r="3461" spans="2:46" ht="18.649999999999999" customHeight="1" thickBot="1">
      <c r="B3461" s="11"/>
      <c r="D3461" s="217" t="s">
        <v>55</v>
      </c>
      <c r="E3461" s="218"/>
      <c r="F3461" s="219" t="s">
        <v>56</v>
      </c>
      <c r="G3461" s="220"/>
      <c r="H3461" s="204"/>
      <c r="I3461" s="217" t="s">
        <v>87</v>
      </c>
      <c r="J3461" s="218"/>
      <c r="K3461" s="219" t="s">
        <v>88</v>
      </c>
      <c r="L3461" s="220"/>
      <c r="M3461" s="23"/>
      <c r="N3461" s="213" t="s">
        <v>57</v>
      </c>
      <c r="O3461" s="214"/>
      <c r="P3461" s="215" t="s">
        <v>58</v>
      </c>
      <c r="Q3461" s="216"/>
      <c r="R3461" s="23"/>
      <c r="S3461" s="217" t="s">
        <v>59</v>
      </c>
      <c r="T3461" s="218"/>
      <c r="U3461" s="219" t="s">
        <v>60</v>
      </c>
      <c r="V3461" s="220"/>
      <c r="W3461" s="22"/>
      <c r="X3461" s="213" t="s">
        <v>61</v>
      </c>
      <c r="Y3461" s="214"/>
      <c r="Z3461" s="215" t="s">
        <v>62</v>
      </c>
      <c r="AA3461" s="216"/>
      <c r="AB3461" s="22"/>
      <c r="AC3461" s="217" t="s">
        <v>63</v>
      </c>
      <c r="AD3461" s="218"/>
      <c r="AE3461" s="219" t="s">
        <v>89</v>
      </c>
      <c r="AF3461" s="220"/>
      <c r="AG3461" s="22"/>
      <c r="AH3461" s="213" t="s">
        <v>64</v>
      </c>
      <c r="AI3461" s="214"/>
      <c r="AJ3461" s="215" t="s">
        <v>65</v>
      </c>
      <c r="AK3461" s="216"/>
      <c r="AL3461" s="22"/>
      <c r="AM3461" s="25" t="s">
        <v>2</v>
      </c>
      <c r="AO3461" s="132" t="s">
        <v>41</v>
      </c>
      <c r="AQ3461" s="32"/>
      <c r="AR3461" s="32"/>
      <c r="AS3461" s="32"/>
      <c r="AT3461" s="32"/>
    </row>
    <row r="3462" spans="2:46" ht="18.649999999999999" customHeight="1" thickTop="1" thickBot="1">
      <c r="B3462" s="36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9">
        <f t="shared" ref="L3462" si="15725">IF(0=(1-$J$9*$K$9*$B3462^2),10^14,$B3462*$K$9/(1-$J$9*$K$9*$B3462^2))</f>
        <v>-0.34232554823547484</v>
      </c>
      <c r="N3462" s="1">
        <f t="shared" ref="N3462" si="15726">D3462*I3462+F3462*I3465-E3462*J3462-G3462*J3465</f>
        <v>1</v>
      </c>
      <c r="O3462" s="9">
        <f t="shared" ref="O3462" si="15727">(D3462*J3462+E3462*I3462+F3462*J3465+G3462*I3465)</f>
        <v>0</v>
      </c>
      <c r="P3462" s="2">
        <f t="shared" ref="P3462" si="15728">D3462*K3462+F3462*K3465-E3462*L3462-G3462*L3465</f>
        <v>0</v>
      </c>
      <c r="Q3462" s="8">
        <f t="shared" ref="Q3462" si="15729">(D3462*L3462+E3462*K3462+F3462*L3465+G3462*K3465)</f>
        <v>-0.34232554823547484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15730">N3462*S3462+P3462*S3465-O3462*T3462-Q3462*T3465</f>
        <v>5.0983115360341769</v>
      </c>
      <c r="Y3462" s="9">
        <f t="shared" ref="Y3462" si="15731">(N3462*T3462+O3462*S3462+P3462*T3465+Q3462*S3465)</f>
        <v>0</v>
      </c>
      <c r="Z3462" s="2">
        <f t="shared" ref="Z3462" si="15732">N3462*U3462+P3462*U3465-O3462*V3462-Q3462*V3465</f>
        <v>0</v>
      </c>
      <c r="AA3462" s="8">
        <f t="shared" ref="AA3462" si="15733">(N3462*V3462+O3462*U3462+P3462*V3465+Q3462*U3465)</f>
        <v>-0.34232554823547484</v>
      </c>
      <c r="AB3462" s="22"/>
      <c r="AC3462" s="1">
        <v>1</v>
      </c>
      <c r="AD3462" s="9">
        <v>0</v>
      </c>
      <c r="AE3462" s="2">
        <v>0</v>
      </c>
      <c r="AF3462" s="9">
        <f t="shared" ref="AF3462" si="15734">$B3462*$AE$9</f>
        <v>8.0258309999999433</v>
      </c>
      <c r="AH3462" s="1">
        <f t="shared" ref="AH3462" si="15735">X3462*AC3462+Z3462*AC3465-Y3462*AD3462-AA3462*AD3465</f>
        <v>5.0983115360341769</v>
      </c>
      <c r="AI3462" s="9">
        <f t="shared" ref="AI3462" si="15736">(X3462*AD3462+Y3462*AC3462+Z3462*AD3465+AA3462*AC3465)</f>
        <v>0</v>
      </c>
      <c r="AJ3462" s="2">
        <f t="shared" ref="AJ3462" si="15737">X3462*AE3462+Z3462*AE3465-Y3462*AF3462-AA3462*AF3465</f>
        <v>0</v>
      </c>
      <c r="AK3462" s="8">
        <f t="shared" ref="AK3462" si="15738">(X3462*AF3462+Y3462*AE3462+Z3462*AF3465+AA3462*AE3465)</f>
        <v>40.57586122532495</v>
      </c>
      <c r="AM3462" s="26">
        <f t="shared" ref="AM3462" si="15739">20*LOG((2*$AH$9)/(($AH$9*AH3462+AJ3462+$AH$9*AH3465+AJ3465)^2+($AH$9*AI3462+AK3462+$AH$9*AI3465+AK3465)^2)^0.5)</f>
        <v>-44.292570464330005</v>
      </c>
      <c r="AO3462" s="133">
        <f t="shared" ref="AO3462" si="15740">((AI3462^2+AJ3462^2+AK3462^2+AL3462^2)/(AI3465^2+AJ3465^2+AK3465^2+AL3465^2))^0.5</f>
        <v>0.12474375118497696</v>
      </c>
      <c r="AP3462" s="13"/>
      <c r="AQ3462" s="32"/>
      <c r="AR3462" s="32"/>
      <c r="AS3462" s="32"/>
      <c r="AT3462" s="32"/>
    </row>
    <row r="3463" spans="2:46" ht="18.649999999999999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O3463" s="134"/>
      <c r="AP3463" s="33"/>
      <c r="AQ3463" s="32"/>
      <c r="AR3463" s="32"/>
      <c r="AS3463" s="32"/>
      <c r="AT3463" s="32"/>
    </row>
    <row r="3464" spans="2:46" ht="18.649999999999999" customHeight="1" thickBot="1">
      <c r="D3464" s="209" t="s">
        <v>66</v>
      </c>
      <c r="E3464" s="210"/>
      <c r="F3464" s="211" t="s">
        <v>67</v>
      </c>
      <c r="G3464" s="212"/>
      <c r="H3464" s="204"/>
      <c r="I3464" s="209" t="s">
        <v>68</v>
      </c>
      <c r="J3464" s="210"/>
      <c r="K3464" s="211" t="s">
        <v>69</v>
      </c>
      <c r="L3464" s="212"/>
      <c r="N3464" s="213" t="s">
        <v>70</v>
      </c>
      <c r="O3464" s="214"/>
      <c r="P3464" s="215" t="s">
        <v>71</v>
      </c>
      <c r="Q3464" s="216"/>
      <c r="S3464" s="209" t="s">
        <v>72</v>
      </c>
      <c r="T3464" s="210"/>
      <c r="U3464" s="211" t="s">
        <v>73</v>
      </c>
      <c r="V3464" s="212"/>
      <c r="W3464" s="22"/>
      <c r="X3464" s="213" t="s">
        <v>74</v>
      </c>
      <c r="Y3464" s="214"/>
      <c r="Z3464" s="215" t="s">
        <v>75</v>
      </c>
      <c r="AA3464" s="216"/>
      <c r="AB3464" s="22"/>
      <c r="AC3464" s="209" t="s">
        <v>76</v>
      </c>
      <c r="AD3464" s="210"/>
      <c r="AE3464" s="211" t="s">
        <v>77</v>
      </c>
      <c r="AF3464" s="212"/>
      <c r="AG3464" s="22"/>
      <c r="AH3464" s="213" t="s">
        <v>78</v>
      </c>
      <c r="AI3464" s="214"/>
      <c r="AJ3464" s="215" t="s">
        <v>79</v>
      </c>
      <c r="AK3464" s="216"/>
      <c r="AL3464" s="22"/>
      <c r="AM3464" s="44" t="s">
        <v>6</v>
      </c>
      <c r="AO3464" s="135" t="s">
        <v>42</v>
      </c>
      <c r="AP3464" s="33"/>
      <c r="AQ3464" s="32"/>
      <c r="AR3464" s="32"/>
      <c r="AS3464" s="32"/>
      <c r="AT3464" s="32"/>
    </row>
    <row r="3465" spans="2:46" ht="18.649999999999999" customHeight="1" thickTop="1" thickBot="1">
      <c r="D3465" s="1">
        <v>0</v>
      </c>
      <c r="E3465" s="8">
        <f t="shared" ref="E3465" si="15741">$E$9*$B3462</f>
        <v>5.6104289999999608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15742">D3465*I3462+F3465*I3465-E3465*J3462-G3465*J3465</f>
        <v>0</v>
      </c>
      <c r="O3465" s="9">
        <f t="shared" ref="O3465" si="15743">(D3465*J3462+E3465*I3462+F3465*J3465+G3465*I3465)</f>
        <v>5.6104289999999608</v>
      </c>
      <c r="P3465" s="2">
        <f t="shared" ref="P3465" si="15744">D3465*K3462+F3465*K3465-E3465*L3462-G3465*L3465</f>
        <v>2.9205931832611935</v>
      </c>
      <c r="Q3465" s="8">
        <f t="shared" ref="Q3465" si="15745">(D3465*L3462+E3465*K3462+F3465*L3465+G3465*K3465)</f>
        <v>0</v>
      </c>
      <c r="S3465" s="1">
        <v>0</v>
      </c>
      <c r="T3465" s="8">
        <f t="shared" ref="T3465" si="15746">$T$9*$B3462</f>
        <v>11.971970999999915</v>
      </c>
      <c r="U3465" s="2">
        <v>1</v>
      </c>
      <c r="V3465" s="8">
        <v>0</v>
      </c>
      <c r="X3465" s="1">
        <f t="shared" ref="X3465" si="15747">N3465*S3462+P3465*S3465-O3465*T3462-Q3465*T3465</f>
        <v>0</v>
      </c>
      <c r="Y3465" s="9">
        <f t="shared" ref="Y3465" si="15748">(N3465*T3462+O3465*S3462+P3465*T3465+Q3465*S3465)</f>
        <v>40.575685892800408</v>
      </c>
      <c r="Z3465" s="2">
        <f t="shared" ref="Z3465" si="15749">N3465*U3462+P3465*U3465-O3465*V3462-Q3465*V3465</f>
        <v>2.9205931832611935</v>
      </c>
      <c r="AA3465" s="8">
        <f t="shared" ref="AA3465" si="15750">(N3465*V3462+O3465*U3462+P3465*V3465+Q3465*U3465)</f>
        <v>0</v>
      </c>
      <c r="AB3465" s="22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15751">X3465*AC3462+Z3465*AC3465-Y3465*AD3462-AA3465*AD3465</f>
        <v>0</v>
      </c>
      <c r="AI3465" s="9">
        <f t="shared" ref="AI3465" si="15752">(X3465*AD3462+Y3465*AC3462+Z3465*AD3465+AA3465*AC3465)</f>
        <v>40.575685892800408</v>
      </c>
      <c r="AJ3465" s="2">
        <f t="shared" ref="AJ3465" si="15753">X3465*AE3462+Z3465*AE3465-Y3465*AF3462-AA3465*AF3465</f>
        <v>-322.73300450143671</v>
      </c>
      <c r="AK3465" s="8">
        <f t="shared" ref="AK3465" si="15754">(X3465*AF3462+Y3465*AE3462+Z3465*AF3465+AA3465*AE3465)</f>
        <v>0</v>
      </c>
      <c r="AM3465" s="45">
        <f t="shared" ref="AM3465" si="15755">(180/PI())*ATAN(-1*(($AH$9*AJ3462+AL3462+$AH$9*AJ3465+AL3465)/($AH$9*AI3462+AK3462+$AH$9*AI3465+AK3465)))</f>
        <v>75.885535735728581</v>
      </c>
      <c r="AO3465" s="206">
        <f t="shared" ref="AO3465" si="15756">20*LOG(((($AH$9*AH3462+AJ3462-$AH$9*AH3465-AJ3465)^2+($AH$9*AI3462+AK3462-$AH$9*AI3465-AK3465)^2)/(($AH$9*AH3462+AJ3462+$AH$9*AH3465+AJ3465)^2+($AH$9*AI3462+AK3462+$AH$9*AI3465+AK3465)^2))^0.5)</f>
        <v>-1.6163497730770172E-4</v>
      </c>
      <c r="AP3465" s="33"/>
      <c r="AQ3465" s="32"/>
      <c r="AR3465" s="32"/>
      <c r="AS3465" s="32"/>
      <c r="AT3465" s="32"/>
    </row>
    <row r="3466" spans="2:46" ht="18.649999999999999" customHeight="1">
      <c r="AO3466" s="33"/>
      <c r="AP3466" s="33"/>
    </row>
    <row r="3467" spans="2:46" ht="18.649999999999999" customHeight="1" thickBot="1">
      <c r="D3467" s="22" t="s">
        <v>80</v>
      </c>
      <c r="E3467" s="22"/>
      <c r="F3467" s="22"/>
      <c r="G3467" s="22"/>
      <c r="H3467" s="22"/>
      <c r="I3467" s="22" t="s">
        <v>81</v>
      </c>
      <c r="J3467" s="22"/>
      <c r="K3467" s="22"/>
      <c r="L3467" s="22"/>
      <c r="M3467" s="23"/>
      <c r="N3467" s="23"/>
      <c r="O3467" s="24" t="s">
        <v>82</v>
      </c>
      <c r="P3467" s="23"/>
      <c r="Q3467" s="23"/>
      <c r="R3467" s="23"/>
      <c r="S3467" s="22"/>
      <c r="T3467" s="22" t="s">
        <v>83</v>
      </c>
      <c r="U3467" s="23"/>
      <c r="V3467" s="23"/>
      <c r="W3467" s="23"/>
      <c r="X3467" s="23"/>
      <c r="Y3467" s="24" t="s">
        <v>84</v>
      </c>
      <c r="Z3467" s="23"/>
      <c r="AA3467" s="23"/>
      <c r="AB3467" s="23"/>
      <c r="AC3467" s="24" t="s">
        <v>85</v>
      </c>
      <c r="AD3467" s="22"/>
      <c r="AE3467" s="22"/>
      <c r="AF3467" s="22"/>
      <c r="AG3467" s="22"/>
      <c r="AH3467" s="23"/>
      <c r="AI3467" s="24" t="s">
        <v>86</v>
      </c>
      <c r="AJ3467" s="23"/>
      <c r="AK3467" s="23"/>
      <c r="AL3467" s="22"/>
    </row>
    <row r="3468" spans="2:46" ht="18.649999999999999" customHeight="1" thickBot="1">
      <c r="B3468" s="11"/>
      <c r="D3468" s="217" t="s">
        <v>55</v>
      </c>
      <c r="E3468" s="218"/>
      <c r="F3468" s="219" t="s">
        <v>56</v>
      </c>
      <c r="G3468" s="220"/>
      <c r="H3468" s="204"/>
      <c r="I3468" s="217" t="s">
        <v>87</v>
      </c>
      <c r="J3468" s="218"/>
      <c r="K3468" s="219" t="s">
        <v>88</v>
      </c>
      <c r="L3468" s="220"/>
      <c r="M3468" s="23"/>
      <c r="N3468" s="213" t="s">
        <v>57</v>
      </c>
      <c r="O3468" s="214"/>
      <c r="P3468" s="215" t="s">
        <v>58</v>
      </c>
      <c r="Q3468" s="216"/>
      <c r="R3468" s="23"/>
      <c r="S3468" s="217" t="s">
        <v>59</v>
      </c>
      <c r="T3468" s="218"/>
      <c r="U3468" s="219" t="s">
        <v>60</v>
      </c>
      <c r="V3468" s="220"/>
      <c r="W3468" s="22"/>
      <c r="X3468" s="213" t="s">
        <v>61</v>
      </c>
      <c r="Y3468" s="214"/>
      <c r="Z3468" s="215" t="s">
        <v>62</v>
      </c>
      <c r="AA3468" s="216"/>
      <c r="AB3468" s="22"/>
      <c r="AC3468" s="217" t="s">
        <v>63</v>
      </c>
      <c r="AD3468" s="218"/>
      <c r="AE3468" s="219" t="s">
        <v>89</v>
      </c>
      <c r="AF3468" s="220"/>
      <c r="AG3468" s="22"/>
      <c r="AH3468" s="213" t="s">
        <v>64</v>
      </c>
      <c r="AI3468" s="214"/>
      <c r="AJ3468" s="215" t="s">
        <v>65</v>
      </c>
      <c r="AK3468" s="216"/>
      <c r="AL3468" s="22"/>
      <c r="AM3468" s="25" t="s">
        <v>2</v>
      </c>
      <c r="AO3468" s="132" t="s">
        <v>41</v>
      </c>
      <c r="AQ3468" s="32"/>
      <c r="AR3468" s="32"/>
      <c r="AS3468" s="32"/>
      <c r="AT3468" s="32"/>
    </row>
    <row r="3469" spans="2:46" ht="18.649999999999999" customHeight="1" thickTop="1" thickBot="1">
      <c r="B3469" s="36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9">
        <f t="shared" ref="L3469" si="15757">IF(0=(1-$J$9*$K$9*$B3469^2),10^14,$B3469*$K$9/(1-$J$9*$K$9*$B3469^2))</f>
        <v>-0.34158608701111176</v>
      </c>
      <c r="N3469" s="1">
        <f t="shared" ref="N3469" si="15758">D3469*I3469+F3469*I3472-E3469*J3469-G3469*J3472</f>
        <v>1</v>
      </c>
      <c r="O3469" s="9">
        <f t="shared" ref="O3469" si="15759">(D3469*J3469+E3469*I3469+F3469*J3472+G3469*I3472)</f>
        <v>0</v>
      </c>
      <c r="P3469" s="2">
        <f t="shared" ref="P3469" si="15760">D3469*K3469+F3469*K3472-E3469*L3469-G3469*L3472</f>
        <v>0</v>
      </c>
      <c r="Q3469" s="8">
        <f t="shared" ref="Q3469" si="15761">(D3469*L3469+E3469*K3469+F3469*L3472+G3469*K3472)</f>
        <v>-0.34158608701111176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15762">N3469*S3469+P3469*S3472-O3469*T3469-Q3469*T3472</f>
        <v>5.0977202604837117</v>
      </c>
      <c r="Y3469" s="9">
        <f t="shared" ref="Y3469" si="15763">(N3469*T3469+O3469*S3469+P3469*T3472+Q3469*S3472)</f>
        <v>0</v>
      </c>
      <c r="Z3469" s="2">
        <f t="shared" ref="Z3469" si="15764">N3469*U3469+P3469*U3472-O3469*V3469-Q3469*V3472</f>
        <v>0</v>
      </c>
      <c r="AA3469" s="8">
        <f t="shared" ref="AA3469" si="15765">(N3469*V3469+O3469*U3469+P3469*V3472+Q3469*U3472)</f>
        <v>-0.34158608701111176</v>
      </c>
      <c r="AB3469" s="22"/>
      <c r="AC3469" s="1">
        <v>1</v>
      </c>
      <c r="AD3469" s="9">
        <v>0</v>
      </c>
      <c r="AE3469" s="2">
        <v>0</v>
      </c>
      <c r="AF3469" s="9">
        <f t="shared" ref="AF3469" si="15766">$B3469*$AE$9</f>
        <v>8.0420447999999443</v>
      </c>
      <c r="AH3469" s="1">
        <f t="shared" ref="AH3469" si="15767">X3469*AC3469+Z3469*AC3472-Y3469*AD3469-AA3469*AD3472</f>
        <v>5.0977202604837117</v>
      </c>
      <c r="AI3469" s="9">
        <f t="shared" ref="AI3469" si="15768">(X3469*AD3469+Y3469*AC3469+Z3469*AD3472+AA3469*AC3472)</f>
        <v>0</v>
      </c>
      <c r="AJ3469" s="2">
        <f t="shared" ref="AJ3469" si="15769">X3469*AE3469+Z3469*AE3472-Y3469*AF3469-AA3469*AF3472</f>
        <v>0</v>
      </c>
      <c r="AK3469" s="8">
        <f t="shared" ref="AK3469" si="15770">(X3469*AF3469+Y3469*AE3469+Z3469*AF3472+AA3469*AE3472)</f>
        <v>40.654508625666288</v>
      </c>
      <c r="AM3469" s="26">
        <f t="shared" ref="AM3469" si="15771">20*LOG((2*$AH$9)/(($AH$9*AH3469+AJ3469+$AH$9*AH3472+AJ3472)^2+($AH$9*AI3469+AK3469+$AH$9*AI3472+AK3472)^2)^0.5)</f>
        <v>-44.326682131177648</v>
      </c>
      <c r="AO3469" s="133">
        <f t="shared" ref="AO3469" si="15772">((AI3469^2+AJ3469^2+AK3469^2+AL3469^2)/(AI3472^2+AJ3472^2+AK3472^2+AL3472^2))^0.5</f>
        <v>0.12449167125920323</v>
      </c>
      <c r="AP3469" s="13"/>
      <c r="AQ3469" s="32"/>
      <c r="AR3469" s="32"/>
      <c r="AS3469" s="32"/>
      <c r="AT3469" s="32"/>
    </row>
    <row r="3470" spans="2:46" ht="18.649999999999999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O3470" s="134"/>
      <c r="AP3470" s="33"/>
      <c r="AQ3470" s="32"/>
      <c r="AR3470" s="32"/>
      <c r="AS3470" s="32"/>
      <c r="AT3470" s="32"/>
    </row>
    <row r="3471" spans="2:46" ht="18.649999999999999" customHeight="1" thickBot="1">
      <c r="D3471" s="209" t="s">
        <v>66</v>
      </c>
      <c r="E3471" s="210"/>
      <c r="F3471" s="211" t="s">
        <v>67</v>
      </c>
      <c r="G3471" s="212"/>
      <c r="H3471" s="204"/>
      <c r="I3471" s="209" t="s">
        <v>68</v>
      </c>
      <c r="J3471" s="210"/>
      <c r="K3471" s="211" t="s">
        <v>69</v>
      </c>
      <c r="L3471" s="212"/>
      <c r="N3471" s="213" t="s">
        <v>70</v>
      </c>
      <c r="O3471" s="214"/>
      <c r="P3471" s="215" t="s">
        <v>71</v>
      </c>
      <c r="Q3471" s="216"/>
      <c r="S3471" s="209" t="s">
        <v>72</v>
      </c>
      <c r="T3471" s="210"/>
      <c r="U3471" s="211" t="s">
        <v>73</v>
      </c>
      <c r="V3471" s="212"/>
      <c r="W3471" s="22"/>
      <c r="X3471" s="213" t="s">
        <v>74</v>
      </c>
      <c r="Y3471" s="214"/>
      <c r="Z3471" s="215" t="s">
        <v>75</v>
      </c>
      <c r="AA3471" s="216"/>
      <c r="AB3471" s="22"/>
      <c r="AC3471" s="209" t="s">
        <v>76</v>
      </c>
      <c r="AD3471" s="210"/>
      <c r="AE3471" s="211" t="s">
        <v>77</v>
      </c>
      <c r="AF3471" s="212"/>
      <c r="AG3471" s="22"/>
      <c r="AH3471" s="213" t="s">
        <v>78</v>
      </c>
      <c r="AI3471" s="214"/>
      <c r="AJ3471" s="215" t="s">
        <v>79</v>
      </c>
      <c r="AK3471" s="216"/>
      <c r="AL3471" s="22"/>
      <c r="AM3471" s="44" t="s">
        <v>6</v>
      </c>
      <c r="AO3471" s="135" t="s">
        <v>42</v>
      </c>
      <c r="AP3471" s="33"/>
      <c r="AQ3471" s="32"/>
      <c r="AR3471" s="32"/>
      <c r="AS3471" s="32"/>
      <c r="AT3471" s="32"/>
    </row>
    <row r="3472" spans="2:46" ht="18.649999999999999" customHeight="1" thickTop="1" thickBot="1">
      <c r="D3472" s="1">
        <v>0</v>
      </c>
      <c r="E3472" s="8">
        <f t="shared" ref="E3472" si="15773">$E$9*$B3469</f>
        <v>5.6217631999999611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15774">D3472*I3469+F3472*I3472-E3472*J3469-G3472*J3472</f>
        <v>0</v>
      </c>
      <c r="O3472" s="9">
        <f t="shared" ref="O3472" si="15775">(D3472*J3469+E3472*I3469+F3472*J3472+G3472*I3472)</f>
        <v>5.6217631999999611</v>
      </c>
      <c r="P3472" s="2">
        <f t="shared" ref="P3472" si="15776">D3472*K3469+F3472*K3472-E3472*L3469-G3472*L3472</f>
        <v>2.9203160935910528</v>
      </c>
      <c r="Q3472" s="8">
        <f t="shared" ref="Q3472" si="15777">(D3472*L3469+E3472*K3469+F3472*L3472+G3472*K3472)</f>
        <v>0</v>
      </c>
      <c r="S3472" s="1">
        <v>0</v>
      </c>
      <c r="T3472" s="8">
        <f t="shared" ref="T3472" si="15778">$T$9*$B3469</f>
        <v>11.996156799999916</v>
      </c>
      <c r="U3472" s="2">
        <v>1</v>
      </c>
      <c r="V3472" s="8">
        <v>0</v>
      </c>
      <c r="X3472" s="1">
        <f t="shared" ref="X3472" si="15779">N3472*S3469+P3472*S3472-O3472*T3469-Q3472*T3472</f>
        <v>0</v>
      </c>
      <c r="Y3472" s="9">
        <f t="shared" ref="Y3472" si="15780">(N3472*T3469+O3472*S3469+P3472*T3472+Q3472*S3472)</f>
        <v>40.654332964281458</v>
      </c>
      <c r="Z3472" s="2">
        <f t="shared" ref="Z3472" si="15781">N3472*U3469+P3472*U3472-O3472*V3469-Q3472*V3472</f>
        <v>2.9203160935910528</v>
      </c>
      <c r="AA3472" s="8">
        <f t="shared" ref="AA3472" si="15782">(N3472*V3469+O3472*U3469+P3472*V3472+Q3472*U3472)</f>
        <v>0</v>
      </c>
      <c r="AB3472" s="22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15783">X3472*AC3469+Z3472*AC3472-Y3472*AD3469-AA3472*AD3472</f>
        <v>0</v>
      </c>
      <c r="AI3472" s="9">
        <f t="shared" ref="AI3472" si="15784">(X3472*AD3469+Y3472*AC3469+Z3472*AD3472+AA3472*AC3472)</f>
        <v>40.654332964281458</v>
      </c>
      <c r="AJ3472" s="2">
        <f t="shared" ref="AJ3472" si="15785">X3472*AE3469+Z3472*AE3472-Y3472*AF3469-AA3472*AF3472</f>
        <v>-324.02365091927498</v>
      </c>
      <c r="AK3472" s="8">
        <f t="shared" ref="AK3472" si="15786">(X3472*AF3469+Y3472*AE3469+Z3472*AF3472+AA3472*AE3472)</f>
        <v>0</v>
      </c>
      <c r="AM3472" s="45">
        <f t="shared" ref="AM3472" si="15787">(180/PI())*ATAN(-1*(($AH$9*AJ3469+AL3469+$AH$9*AJ3472+AL3472)/($AH$9*AI3469+AK3469+$AH$9*AI3472+AK3472)))</f>
        <v>75.913352880883622</v>
      </c>
      <c r="AO3472" s="206">
        <f t="shared" ref="AO3472" si="15788">20*LOG(((($AH$9*AH3469+AJ3469-$AH$9*AH3472-AJ3472)^2+($AH$9*AI3469+AK3469-$AH$9*AI3472-AK3472)^2)/(($AH$9*AH3469+AJ3469+$AH$9*AH3472+AJ3472)^2+($AH$9*AI3469+AK3469+$AH$9*AI3472+AK3472)^2))^0.5)</f>
        <v>-1.6037036464138429E-4</v>
      </c>
      <c r="AP3472" s="33"/>
      <c r="AQ3472" s="32"/>
      <c r="AR3472" s="32"/>
      <c r="AS3472" s="32"/>
      <c r="AT3472" s="32"/>
    </row>
    <row r="3473" spans="2:46" ht="18.649999999999999" customHeight="1">
      <c r="AO3473" s="33"/>
      <c r="AP3473" s="33"/>
    </row>
    <row r="3474" spans="2:46" ht="18.649999999999999" customHeight="1" thickBot="1">
      <c r="D3474" s="22" t="s">
        <v>80</v>
      </c>
      <c r="E3474" s="22"/>
      <c r="F3474" s="22"/>
      <c r="G3474" s="22"/>
      <c r="H3474" s="22"/>
      <c r="I3474" s="22" t="s">
        <v>81</v>
      </c>
      <c r="J3474" s="22"/>
      <c r="K3474" s="22"/>
      <c r="L3474" s="22"/>
      <c r="M3474" s="23"/>
      <c r="N3474" s="23"/>
      <c r="O3474" s="24" t="s">
        <v>82</v>
      </c>
      <c r="P3474" s="23"/>
      <c r="Q3474" s="23"/>
      <c r="R3474" s="23"/>
      <c r="S3474" s="22"/>
      <c r="T3474" s="22" t="s">
        <v>83</v>
      </c>
      <c r="U3474" s="23"/>
      <c r="V3474" s="23"/>
      <c r="W3474" s="23"/>
      <c r="X3474" s="23"/>
      <c r="Y3474" s="24" t="s">
        <v>84</v>
      </c>
      <c r="Z3474" s="23"/>
      <c r="AA3474" s="23"/>
      <c r="AB3474" s="23"/>
      <c r="AC3474" s="24" t="s">
        <v>85</v>
      </c>
      <c r="AD3474" s="22"/>
      <c r="AE3474" s="22"/>
      <c r="AF3474" s="22"/>
      <c r="AG3474" s="22"/>
      <c r="AH3474" s="23"/>
      <c r="AI3474" s="24" t="s">
        <v>86</v>
      </c>
      <c r="AJ3474" s="23"/>
      <c r="AK3474" s="23"/>
      <c r="AL3474" s="22"/>
    </row>
    <row r="3475" spans="2:46" ht="18.649999999999999" customHeight="1" thickBot="1">
      <c r="B3475" s="11"/>
      <c r="D3475" s="217" t="s">
        <v>55</v>
      </c>
      <c r="E3475" s="218"/>
      <c r="F3475" s="219" t="s">
        <v>56</v>
      </c>
      <c r="G3475" s="220"/>
      <c r="H3475" s="204"/>
      <c r="I3475" s="217" t="s">
        <v>87</v>
      </c>
      <c r="J3475" s="218"/>
      <c r="K3475" s="219" t="s">
        <v>88</v>
      </c>
      <c r="L3475" s="220"/>
      <c r="M3475" s="23"/>
      <c r="N3475" s="213" t="s">
        <v>57</v>
      </c>
      <c r="O3475" s="214"/>
      <c r="P3475" s="215" t="s">
        <v>58</v>
      </c>
      <c r="Q3475" s="216"/>
      <c r="R3475" s="23"/>
      <c r="S3475" s="217" t="s">
        <v>59</v>
      </c>
      <c r="T3475" s="218"/>
      <c r="U3475" s="219" t="s">
        <v>60</v>
      </c>
      <c r="V3475" s="220"/>
      <c r="W3475" s="22"/>
      <c r="X3475" s="213" t="s">
        <v>61</v>
      </c>
      <c r="Y3475" s="214"/>
      <c r="Z3475" s="215" t="s">
        <v>62</v>
      </c>
      <c r="AA3475" s="216"/>
      <c r="AB3475" s="22"/>
      <c r="AC3475" s="217" t="s">
        <v>63</v>
      </c>
      <c r="AD3475" s="218"/>
      <c r="AE3475" s="219" t="s">
        <v>89</v>
      </c>
      <c r="AF3475" s="220"/>
      <c r="AG3475" s="22"/>
      <c r="AH3475" s="213" t="s">
        <v>64</v>
      </c>
      <c r="AI3475" s="214"/>
      <c r="AJ3475" s="215" t="s">
        <v>65</v>
      </c>
      <c r="AK3475" s="216"/>
      <c r="AL3475" s="22"/>
      <c r="AM3475" s="25" t="s">
        <v>2</v>
      </c>
      <c r="AO3475" s="132" t="s">
        <v>41</v>
      </c>
      <c r="AQ3475" s="32"/>
      <c r="AR3475" s="32"/>
      <c r="AS3475" s="32"/>
      <c r="AT3475" s="32"/>
    </row>
    <row r="3476" spans="2:46" ht="18.649999999999999" customHeight="1" thickTop="1" thickBot="1">
      <c r="B3476" s="36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9">
        <f t="shared" ref="L3476" si="15789">IF(0=(1-$J$9*$K$9*$B3476^2),10^14,$B3476*$K$9/(1-$J$9*$K$9*$B3476^2))</f>
        <v>-0.34084991216930638</v>
      </c>
      <c r="N3476" s="1">
        <f t="shared" ref="N3476" si="15790">D3476*I3476+F3476*I3479-E3476*J3476-G3476*J3479</f>
        <v>1</v>
      </c>
      <c r="O3476" s="9">
        <f t="shared" ref="O3476" si="15791">(D3476*J3476+E3476*I3476+F3476*J3479+G3476*I3479)</f>
        <v>0</v>
      </c>
      <c r="P3476" s="2">
        <f t="shared" ref="P3476" si="15792">D3476*K3476+F3476*K3479-E3476*L3476-G3476*L3479</f>
        <v>0</v>
      </c>
      <c r="Q3476" s="8">
        <f t="shared" ref="Q3476" si="15793">(D3476*L3476+E3476*K3476+F3476*L3479+G3476*K3479)</f>
        <v>-0.34084991216930638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15794">N3476*S3476+P3476*S3479-O3476*T3476-Q3476*T3479</f>
        <v>5.097132719454943</v>
      </c>
      <c r="Y3476" s="9">
        <f t="shared" ref="Y3476" si="15795">(N3476*T3476+O3476*S3476+P3476*T3479+Q3476*S3479)</f>
        <v>0</v>
      </c>
      <c r="Z3476" s="2">
        <f t="shared" ref="Z3476" si="15796">N3476*U3476+P3476*U3479-O3476*V3476-Q3476*V3479</f>
        <v>0</v>
      </c>
      <c r="AA3476" s="8">
        <f t="shared" ref="AA3476" si="15797">(N3476*V3476+O3476*U3476+P3476*V3479+Q3476*U3479)</f>
        <v>-0.34084991216930638</v>
      </c>
      <c r="AB3476" s="22"/>
      <c r="AC3476" s="1">
        <v>1</v>
      </c>
      <c r="AD3476" s="9">
        <v>0</v>
      </c>
      <c r="AE3476" s="2">
        <v>0</v>
      </c>
      <c r="AF3476" s="9">
        <f t="shared" ref="AF3476" si="15798">$B3476*$AE$9</f>
        <v>8.0582585999999434</v>
      </c>
      <c r="AH3476" s="1">
        <f t="shared" ref="AH3476" si="15799">X3476*AC3476+Z3476*AC3479-Y3476*AD3476-AA3476*AD3479</f>
        <v>5.097132719454943</v>
      </c>
      <c r="AI3476" s="9">
        <f t="shared" ref="AI3476" si="15800">(X3476*AD3476+Y3476*AC3476+Z3476*AD3479+AA3476*AC3479)</f>
        <v>0</v>
      </c>
      <c r="AJ3476" s="2">
        <f t="shared" ref="AJ3476" si="15801">X3476*AE3476+Z3476*AE3479-Y3476*AF3476-AA3476*AF3479</f>
        <v>0</v>
      </c>
      <c r="AK3476" s="8">
        <f t="shared" ref="AK3476" si="15802">(X3476*AF3476+Y3476*AE3476+Z3476*AF3479+AA3476*AE3479)</f>
        <v>40.733163659719587</v>
      </c>
      <c r="AM3476" s="26">
        <f t="shared" ref="AM3476" si="15803">20*LOG((2*$AH$9)/(($AH$9*AH3476+AJ3476+$AH$9*AH3479+AJ3479)^2+($AH$9*AI3476+AK3476+$AH$9*AI3479+AK3479)^2)^0.5)</f>
        <v>-44.360729071701812</v>
      </c>
      <c r="AO3476" s="133">
        <f t="shared" ref="AO3476" si="15804">((AI3476^2+AJ3476^2+AK3476^2+AL3476^2)/(AI3479^2+AJ3479^2+AK3479^2+AL3479^2))^0.5</f>
        <v>0.12424060919623664</v>
      </c>
      <c r="AP3476" s="13"/>
      <c r="AQ3476" s="32"/>
      <c r="AR3476" s="32"/>
      <c r="AS3476" s="32"/>
      <c r="AT3476" s="32"/>
    </row>
    <row r="3477" spans="2:46" ht="18.649999999999999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O3477" s="134"/>
      <c r="AP3477" s="33"/>
      <c r="AQ3477" s="32"/>
      <c r="AR3477" s="32"/>
      <c r="AS3477" s="32"/>
      <c r="AT3477" s="32"/>
    </row>
    <row r="3478" spans="2:46" ht="18.649999999999999" customHeight="1" thickBot="1">
      <c r="D3478" s="209" t="s">
        <v>66</v>
      </c>
      <c r="E3478" s="210"/>
      <c r="F3478" s="211" t="s">
        <v>67</v>
      </c>
      <c r="G3478" s="212"/>
      <c r="H3478" s="204"/>
      <c r="I3478" s="209" t="s">
        <v>68</v>
      </c>
      <c r="J3478" s="210"/>
      <c r="K3478" s="211" t="s">
        <v>69</v>
      </c>
      <c r="L3478" s="212"/>
      <c r="N3478" s="213" t="s">
        <v>70</v>
      </c>
      <c r="O3478" s="214"/>
      <c r="P3478" s="215" t="s">
        <v>71</v>
      </c>
      <c r="Q3478" s="216"/>
      <c r="S3478" s="209" t="s">
        <v>72</v>
      </c>
      <c r="T3478" s="210"/>
      <c r="U3478" s="211" t="s">
        <v>73</v>
      </c>
      <c r="V3478" s="212"/>
      <c r="W3478" s="22"/>
      <c r="X3478" s="213" t="s">
        <v>74</v>
      </c>
      <c r="Y3478" s="214"/>
      <c r="Z3478" s="215" t="s">
        <v>75</v>
      </c>
      <c r="AA3478" s="216"/>
      <c r="AB3478" s="22"/>
      <c r="AC3478" s="209" t="s">
        <v>76</v>
      </c>
      <c r="AD3478" s="210"/>
      <c r="AE3478" s="211" t="s">
        <v>77</v>
      </c>
      <c r="AF3478" s="212"/>
      <c r="AG3478" s="22"/>
      <c r="AH3478" s="213" t="s">
        <v>78</v>
      </c>
      <c r="AI3478" s="214"/>
      <c r="AJ3478" s="215" t="s">
        <v>79</v>
      </c>
      <c r="AK3478" s="216"/>
      <c r="AL3478" s="22"/>
      <c r="AM3478" s="44" t="s">
        <v>6</v>
      </c>
      <c r="AO3478" s="135" t="s">
        <v>42</v>
      </c>
      <c r="AP3478" s="33"/>
      <c r="AQ3478" s="32"/>
      <c r="AR3478" s="32"/>
      <c r="AS3478" s="32"/>
      <c r="AT3478" s="32"/>
    </row>
    <row r="3479" spans="2:46" ht="18.649999999999999" customHeight="1" thickTop="1" thickBot="1">
      <c r="D3479" s="1">
        <v>0</v>
      </c>
      <c r="E3479" s="8">
        <f t="shared" ref="E3479" si="15805">$E$9*$B3476</f>
        <v>5.6330973999999605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15806">D3479*I3476+F3479*I3479-E3479*J3476-G3479*J3479</f>
        <v>0</v>
      </c>
      <c r="O3479" s="9">
        <f t="shared" ref="O3479" si="15807">(D3479*J3476+E3479*I3476+F3479*J3479+G3479*I3479)</f>
        <v>5.6330973999999605</v>
      </c>
      <c r="P3479" s="2">
        <f t="shared" ref="P3479" si="15808">D3479*K3476+F3479*K3479-E3479*L3476-G3479*L3479</f>
        <v>2.9200407540311346</v>
      </c>
      <c r="Q3479" s="8">
        <f t="shared" ref="Q3479" si="15809">(D3479*L3476+E3479*K3476+F3479*L3479+G3479*K3479)</f>
        <v>0</v>
      </c>
      <c r="S3479" s="1">
        <v>0</v>
      </c>
      <c r="T3479" s="8">
        <f t="shared" ref="T3479" si="15810">$T$9*$B3476</f>
        <v>12.020342599999916</v>
      </c>
      <c r="U3479" s="2">
        <v>1</v>
      </c>
      <c r="V3479" s="8">
        <v>0</v>
      </c>
      <c r="X3479" s="1">
        <f t="shared" ref="X3479" si="15811">N3479*S3476+P3479*S3479-O3479*T3476-Q3479*T3479</f>
        <v>0</v>
      </c>
      <c r="Y3479" s="9">
        <f t="shared" ref="Y3479" si="15812">(N3479*T3476+O3479*S3476+P3479*T3479+Q3479*S3479)</f>
        <v>40.732987669416282</v>
      </c>
      <c r="Z3479" s="2">
        <f t="shared" ref="Z3479" si="15813">N3479*U3476+P3479*U3479-O3479*V3476-Q3479*V3479</f>
        <v>2.9200407540311346</v>
      </c>
      <c r="AA3479" s="8">
        <f t="shared" ref="AA3479" si="15814">(N3479*V3476+O3479*U3476+P3479*V3479+Q3479*U3479)</f>
        <v>0</v>
      </c>
      <c r="AB3479" s="22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15815">X3479*AC3476+Z3479*AC3479-Y3479*AD3476-AA3479*AD3479</f>
        <v>0</v>
      </c>
      <c r="AI3479" s="9">
        <f t="shared" ref="AI3479" si="15816">(X3479*AD3476+Y3479*AC3476+Z3479*AD3479+AA3479*AC3479)</f>
        <v>40.732987669416282</v>
      </c>
      <c r="AJ3479" s="2">
        <f t="shared" ref="AJ3479" si="15817">X3479*AE3476+Z3479*AE3479-Y3479*AF3476-AA3479*AF3479</f>
        <v>-325.31690743673425</v>
      </c>
      <c r="AK3479" s="8">
        <f t="shared" ref="AK3479" si="15818">(X3479*AF3476+Y3479*AE3476+Z3479*AF3479+AA3479*AE3479)</f>
        <v>0</v>
      </c>
      <c r="AM3479" s="45">
        <f t="shared" ref="AM3479" si="15819">(180/PI())*ATAN(-1*(($AH$9*AJ3476+AL3476+$AH$9*AJ3479+AL3479)/($AH$9*AI3476+AK3476+$AH$9*AI3479+AK3479)))</f>
        <v>75.941061798098218</v>
      </c>
      <c r="AO3479" s="206">
        <f t="shared" ref="AO3479" si="15820">20*LOG(((($AH$9*AH3476+AJ3476-$AH$9*AH3479-AJ3479)^2+($AH$9*AI3476+AK3476-$AH$9*AI3479-AK3479)^2)/(($AH$9*AH3476+AJ3476+$AH$9*AH3479+AJ3479)^2+($AH$9*AI3476+AK3476+$AH$9*AI3479+AK3479)^2))^0.5)</f>
        <v>-1.5911801781824748E-4</v>
      </c>
      <c r="AP3479" s="33"/>
      <c r="AQ3479" s="32"/>
      <c r="AR3479" s="32"/>
      <c r="AS3479" s="32"/>
      <c r="AT3479" s="32"/>
    </row>
    <row r="3480" spans="2:46" ht="18.649999999999999" customHeight="1">
      <c r="AO3480" s="33"/>
      <c r="AP3480" s="33"/>
    </row>
    <row r="3481" spans="2:46" ht="18.649999999999999" customHeight="1" thickBot="1">
      <c r="D3481" s="22" t="s">
        <v>80</v>
      </c>
      <c r="E3481" s="22"/>
      <c r="F3481" s="22"/>
      <c r="G3481" s="22"/>
      <c r="H3481" s="22"/>
      <c r="I3481" s="22" t="s">
        <v>81</v>
      </c>
      <c r="J3481" s="22"/>
      <c r="K3481" s="22"/>
      <c r="L3481" s="22"/>
      <c r="M3481" s="23"/>
      <c r="N3481" s="23"/>
      <c r="O3481" s="24" t="s">
        <v>82</v>
      </c>
      <c r="P3481" s="23"/>
      <c r="Q3481" s="23"/>
      <c r="R3481" s="23"/>
      <c r="S3481" s="22"/>
      <c r="T3481" s="22" t="s">
        <v>83</v>
      </c>
      <c r="U3481" s="23"/>
      <c r="V3481" s="23"/>
      <c r="W3481" s="23"/>
      <c r="X3481" s="23"/>
      <c r="Y3481" s="24" t="s">
        <v>84</v>
      </c>
      <c r="Z3481" s="23"/>
      <c r="AA3481" s="23"/>
      <c r="AB3481" s="23"/>
      <c r="AC3481" s="24" t="s">
        <v>85</v>
      </c>
      <c r="AD3481" s="22"/>
      <c r="AE3481" s="22"/>
      <c r="AF3481" s="22"/>
      <c r="AG3481" s="22"/>
      <c r="AH3481" s="23"/>
      <c r="AI3481" s="24" t="s">
        <v>86</v>
      </c>
      <c r="AJ3481" s="23"/>
      <c r="AK3481" s="23"/>
      <c r="AL3481" s="22"/>
    </row>
    <row r="3482" spans="2:46" ht="18.649999999999999" customHeight="1" thickBot="1">
      <c r="B3482" s="11"/>
      <c r="D3482" s="217" t="s">
        <v>55</v>
      </c>
      <c r="E3482" s="218"/>
      <c r="F3482" s="219" t="s">
        <v>56</v>
      </c>
      <c r="G3482" s="220"/>
      <c r="H3482" s="204"/>
      <c r="I3482" s="217" t="s">
        <v>87</v>
      </c>
      <c r="J3482" s="218"/>
      <c r="K3482" s="219" t="s">
        <v>88</v>
      </c>
      <c r="L3482" s="220"/>
      <c r="M3482" s="23"/>
      <c r="N3482" s="213" t="s">
        <v>57</v>
      </c>
      <c r="O3482" s="214"/>
      <c r="P3482" s="215" t="s">
        <v>58</v>
      </c>
      <c r="Q3482" s="216"/>
      <c r="R3482" s="23"/>
      <c r="S3482" s="217" t="s">
        <v>59</v>
      </c>
      <c r="T3482" s="218"/>
      <c r="U3482" s="219" t="s">
        <v>60</v>
      </c>
      <c r="V3482" s="220"/>
      <c r="W3482" s="22"/>
      <c r="X3482" s="213" t="s">
        <v>61</v>
      </c>
      <c r="Y3482" s="214"/>
      <c r="Z3482" s="215" t="s">
        <v>62</v>
      </c>
      <c r="AA3482" s="216"/>
      <c r="AB3482" s="22"/>
      <c r="AC3482" s="217" t="s">
        <v>63</v>
      </c>
      <c r="AD3482" s="218"/>
      <c r="AE3482" s="219" t="s">
        <v>89</v>
      </c>
      <c r="AF3482" s="220"/>
      <c r="AG3482" s="22"/>
      <c r="AH3482" s="213" t="s">
        <v>64</v>
      </c>
      <c r="AI3482" s="214"/>
      <c r="AJ3482" s="215" t="s">
        <v>65</v>
      </c>
      <c r="AK3482" s="216"/>
      <c r="AL3482" s="22"/>
      <c r="AM3482" s="25" t="s">
        <v>2</v>
      </c>
      <c r="AO3482" s="132" t="s">
        <v>41</v>
      </c>
      <c r="AQ3482" s="32"/>
      <c r="AR3482" s="32"/>
      <c r="AS3482" s="32"/>
      <c r="AT3482" s="32"/>
    </row>
    <row r="3483" spans="2:46" ht="18.649999999999999" customHeight="1" thickTop="1" thickBot="1">
      <c r="B3483" s="36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9">
        <f t="shared" ref="L3483" si="15821">IF(0=(1-$J$9*$K$9*$B3483^2),10^14,$B3483*$K$9/(1-$J$9*$K$9*$B3483^2))</f>
        <v>-0.34011700127832373</v>
      </c>
      <c r="N3483" s="1">
        <f t="shared" ref="N3483" si="15822">D3483*I3483+F3483*I3486-E3483*J3483-G3483*J3486</f>
        <v>1</v>
      </c>
      <c r="O3483" s="9">
        <f t="shared" ref="O3483" si="15823">(D3483*J3483+E3483*I3483+F3483*J3486+G3483*I3486)</f>
        <v>0</v>
      </c>
      <c r="P3483" s="2">
        <f t="shared" ref="P3483" si="15824">D3483*K3483+F3483*K3486-E3483*L3483-G3483*L3486</f>
        <v>0</v>
      </c>
      <c r="Q3483" s="8">
        <f t="shared" ref="Q3483" si="15825">(D3483*L3483+E3483*K3483+F3483*L3486+G3483*K3486)</f>
        <v>-0.34011700127832373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15826">N3483*S3483+P3483*S3486-O3483*T3483-Q3483*T3486</f>
        <v>5.0965488812195776</v>
      </c>
      <c r="Y3483" s="9">
        <f t="shared" ref="Y3483" si="15827">(N3483*T3483+O3483*S3483+P3483*T3486+Q3483*S3486)</f>
        <v>0</v>
      </c>
      <c r="Z3483" s="2">
        <f t="shared" ref="Z3483" si="15828">N3483*U3483+P3483*U3486-O3483*V3483-Q3483*V3486</f>
        <v>0</v>
      </c>
      <c r="AA3483" s="8">
        <f t="shared" ref="AA3483" si="15829">(N3483*V3483+O3483*U3483+P3483*V3486+Q3483*U3486)</f>
        <v>-0.34011700127832373</v>
      </c>
      <c r="AB3483" s="22"/>
      <c r="AC3483" s="1">
        <v>1</v>
      </c>
      <c r="AD3483" s="9">
        <v>0</v>
      </c>
      <c r="AE3483" s="2">
        <v>0</v>
      </c>
      <c r="AF3483" s="9">
        <f t="shared" ref="AF3483" si="15830">$B3483*$AE$9</f>
        <v>8.0744723999999426</v>
      </c>
      <c r="AH3483" s="1">
        <f t="shared" ref="AH3483" si="15831">X3483*AC3483+Z3483*AC3486-Y3483*AD3483-AA3483*AD3486</f>
        <v>5.0965488812195776</v>
      </c>
      <c r="AI3483" s="9">
        <f t="shared" ref="AI3483" si="15832">(X3483*AD3483+Y3483*AC3483+Z3483*AD3486+AA3483*AC3486)</f>
        <v>0</v>
      </c>
      <c r="AJ3483" s="2">
        <f t="shared" ref="AJ3483" si="15833">X3483*AE3483+Z3483*AE3486-Y3483*AF3483-AA3483*AF3486</f>
        <v>0</v>
      </c>
      <c r="AK3483" s="8">
        <f t="shared" ref="AK3483" si="15834">(X3483*AF3483+Y3483*AE3483+Z3483*AF3486+AA3483*AE3486)</f>
        <v>40.811826275379744</v>
      </c>
      <c r="AM3483" s="26">
        <f t="shared" ref="AM3483" si="15835">20*LOG((2*$AH$9)/(($AH$9*AH3483+AJ3483+$AH$9*AH3486+AJ3486)^2+($AH$9*AI3483+AK3483+$AH$9*AI3486+AK3486)^2)^0.5)</f>
        <v>-44.394711520763806</v>
      </c>
      <c r="AO3483" s="133">
        <f t="shared" ref="AO3483" si="15836">((AI3483^2+AJ3483^2+AK3483^2+AL3483^2)/(AI3486^2+AJ3486^2+AK3486^2+AL3486^2))^0.5</f>
        <v>0.12399055883704824</v>
      </c>
      <c r="AP3483" s="13"/>
      <c r="AQ3483" s="32"/>
      <c r="AR3483" s="32"/>
      <c r="AS3483" s="32"/>
      <c r="AT3483" s="32"/>
    </row>
    <row r="3484" spans="2:46" ht="18.649999999999999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O3484" s="134"/>
      <c r="AP3484" s="33"/>
      <c r="AQ3484" s="32"/>
      <c r="AR3484" s="32"/>
      <c r="AS3484" s="32"/>
      <c r="AT3484" s="32"/>
    </row>
    <row r="3485" spans="2:46" ht="18.649999999999999" customHeight="1" thickBot="1">
      <c r="D3485" s="209" t="s">
        <v>66</v>
      </c>
      <c r="E3485" s="210"/>
      <c r="F3485" s="211" t="s">
        <v>67</v>
      </c>
      <c r="G3485" s="212"/>
      <c r="H3485" s="204"/>
      <c r="I3485" s="209" t="s">
        <v>68</v>
      </c>
      <c r="J3485" s="210"/>
      <c r="K3485" s="211" t="s">
        <v>69</v>
      </c>
      <c r="L3485" s="212"/>
      <c r="N3485" s="213" t="s">
        <v>70</v>
      </c>
      <c r="O3485" s="214"/>
      <c r="P3485" s="215" t="s">
        <v>71</v>
      </c>
      <c r="Q3485" s="216"/>
      <c r="S3485" s="209" t="s">
        <v>72</v>
      </c>
      <c r="T3485" s="210"/>
      <c r="U3485" s="211" t="s">
        <v>73</v>
      </c>
      <c r="V3485" s="212"/>
      <c r="W3485" s="22"/>
      <c r="X3485" s="213" t="s">
        <v>74</v>
      </c>
      <c r="Y3485" s="214"/>
      <c r="Z3485" s="215" t="s">
        <v>75</v>
      </c>
      <c r="AA3485" s="216"/>
      <c r="AB3485" s="22"/>
      <c r="AC3485" s="209" t="s">
        <v>76</v>
      </c>
      <c r="AD3485" s="210"/>
      <c r="AE3485" s="211" t="s">
        <v>77</v>
      </c>
      <c r="AF3485" s="212"/>
      <c r="AG3485" s="22"/>
      <c r="AH3485" s="213" t="s">
        <v>78</v>
      </c>
      <c r="AI3485" s="214"/>
      <c r="AJ3485" s="215" t="s">
        <v>79</v>
      </c>
      <c r="AK3485" s="216"/>
      <c r="AL3485" s="22"/>
      <c r="AM3485" s="44" t="s">
        <v>6</v>
      </c>
      <c r="AO3485" s="135" t="s">
        <v>42</v>
      </c>
      <c r="AP3485" s="33"/>
      <c r="AQ3485" s="32"/>
      <c r="AR3485" s="32"/>
      <c r="AS3485" s="32"/>
      <c r="AT3485" s="32"/>
    </row>
    <row r="3486" spans="2:46" ht="18.649999999999999" customHeight="1" thickTop="1" thickBot="1">
      <c r="D3486" s="1">
        <v>0</v>
      </c>
      <c r="E3486" s="8">
        <f t="shared" ref="E3486" si="15837">$E$9*$B3483</f>
        <v>5.6444315999999608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15838">D3486*I3483+F3486*I3486-E3486*J3483-G3486*J3486</f>
        <v>0</v>
      </c>
      <c r="O3486" s="9">
        <f t="shared" ref="O3486" si="15839">(D3486*J3483+E3486*I3483+F3486*J3486+G3486*I3486)</f>
        <v>5.6444315999999608</v>
      </c>
      <c r="P3486" s="2">
        <f t="shared" ref="P3486" si="15840">D3486*K3483+F3486*K3486-E3486*L3483-G3486*L3486</f>
        <v>2.9197671497125972</v>
      </c>
      <c r="Q3486" s="8">
        <f t="shared" ref="Q3486" si="15841">(D3486*L3483+E3486*K3483+F3486*L3486+G3486*K3486)</f>
        <v>0</v>
      </c>
      <c r="S3486" s="1">
        <v>0</v>
      </c>
      <c r="T3486" s="8">
        <f t="shared" ref="T3486" si="15842">$T$9*$B3483</f>
        <v>12.044528399999916</v>
      </c>
      <c r="U3486" s="2">
        <v>1</v>
      </c>
      <c r="V3486" s="8">
        <v>0</v>
      </c>
      <c r="X3486" s="1">
        <f t="shared" ref="X3486" si="15843">N3486*S3483+P3486*S3486-O3486*T3483-Q3486*T3486</f>
        <v>0</v>
      </c>
      <c r="Y3486" s="9">
        <f t="shared" ref="Y3486" si="15844">(N3486*T3483+O3486*S3483+P3486*T3486+Q3486*S3486)</f>
        <v>40.81164995610014</v>
      </c>
      <c r="Z3486" s="2">
        <f t="shared" ref="Z3486" si="15845">N3486*U3483+P3486*U3486-O3486*V3483-Q3486*V3486</f>
        <v>2.9197671497125972</v>
      </c>
      <c r="AA3486" s="8">
        <f t="shared" ref="AA3486" si="15846">(N3486*V3483+O3486*U3483+P3486*V3486+Q3486*U3486)</f>
        <v>0</v>
      </c>
      <c r="AB3486" s="22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15847">X3486*AC3483+Z3486*AC3486-Y3486*AD3483-AA3486*AD3486</f>
        <v>0</v>
      </c>
      <c r="AI3486" s="9">
        <f t="shared" ref="AI3486" si="15848">(X3486*AD3483+Y3486*AC3483+Z3486*AD3486+AA3486*AC3486)</f>
        <v>40.81164995610014</v>
      </c>
      <c r="AJ3486" s="2">
        <f t="shared" ref="AJ3486" si="15849">X3486*AE3483+Z3486*AE3486-Y3486*AF3483-AA3486*AF3486</f>
        <v>-326.61277401927686</v>
      </c>
      <c r="AK3486" s="8">
        <f t="shared" ref="AK3486" si="15850">(X3486*AF3483+Y3486*AE3483+Z3486*AF3486+AA3486*AE3486)</f>
        <v>0</v>
      </c>
      <c r="AM3486" s="45">
        <f t="shared" ref="AM3486" si="15851">(180/PI())*ATAN(-1*(($AH$9*AJ3483+AL3483+$AH$9*AJ3486+AL3486)/($AH$9*AI3483+AK3483+$AH$9*AI3486+AK3486)))</f>
        <v>75.968663110929697</v>
      </c>
      <c r="AO3486" s="206">
        <f t="shared" ref="AO3486" si="15852">20*LOG(((($AH$9*AH3483+AJ3483-$AH$9*AH3486-AJ3486)^2+($AH$9*AI3483+AK3483-$AH$9*AI3486-AK3486)^2)/(($AH$9*AH3483+AJ3483+$AH$9*AH3486+AJ3486)^2+($AH$9*AI3483+AK3483+$AH$9*AI3486+AK3486)^2))^0.5)</f>
        <v>-1.5787779532693E-4</v>
      </c>
      <c r="AP3486" s="33"/>
      <c r="AQ3486" s="32"/>
      <c r="AR3486" s="32"/>
      <c r="AS3486" s="32"/>
      <c r="AT3486" s="32"/>
    </row>
    <row r="3487" spans="2:46" ht="18.649999999999999" customHeight="1">
      <c r="AO3487" s="33"/>
      <c r="AP3487" s="33"/>
    </row>
    <row r="3488" spans="2:46" ht="18.649999999999999" customHeight="1" thickBot="1">
      <c r="D3488" s="22" t="s">
        <v>80</v>
      </c>
      <c r="E3488" s="22"/>
      <c r="F3488" s="22"/>
      <c r="G3488" s="22"/>
      <c r="H3488" s="22"/>
      <c r="I3488" s="22" t="s">
        <v>81</v>
      </c>
      <c r="J3488" s="22"/>
      <c r="K3488" s="22"/>
      <c r="L3488" s="22"/>
      <c r="M3488" s="23"/>
      <c r="N3488" s="23"/>
      <c r="O3488" s="24" t="s">
        <v>82</v>
      </c>
      <c r="P3488" s="23"/>
      <c r="Q3488" s="23"/>
      <c r="R3488" s="23"/>
      <c r="S3488" s="22"/>
      <c r="T3488" s="22" t="s">
        <v>83</v>
      </c>
      <c r="U3488" s="23"/>
      <c r="V3488" s="23"/>
      <c r="W3488" s="23"/>
      <c r="X3488" s="23"/>
      <c r="Y3488" s="24" t="s">
        <v>84</v>
      </c>
      <c r="Z3488" s="23"/>
      <c r="AA3488" s="23"/>
      <c r="AB3488" s="23"/>
      <c r="AC3488" s="24" t="s">
        <v>85</v>
      </c>
      <c r="AD3488" s="22"/>
      <c r="AE3488" s="22"/>
      <c r="AF3488" s="22"/>
      <c r="AG3488" s="22"/>
      <c r="AH3488" s="23"/>
      <c r="AI3488" s="24" t="s">
        <v>86</v>
      </c>
      <c r="AJ3488" s="23"/>
      <c r="AK3488" s="23"/>
      <c r="AL3488" s="22"/>
    </row>
    <row r="3489" spans="2:46" ht="18.649999999999999" customHeight="1" thickBot="1">
      <c r="B3489" s="11"/>
      <c r="D3489" s="217" t="s">
        <v>55</v>
      </c>
      <c r="E3489" s="218"/>
      <c r="F3489" s="219" t="s">
        <v>56</v>
      </c>
      <c r="G3489" s="220"/>
      <c r="H3489" s="204"/>
      <c r="I3489" s="217" t="s">
        <v>87</v>
      </c>
      <c r="J3489" s="218"/>
      <c r="K3489" s="219" t="s">
        <v>88</v>
      </c>
      <c r="L3489" s="220"/>
      <c r="M3489" s="23"/>
      <c r="N3489" s="213" t="s">
        <v>57</v>
      </c>
      <c r="O3489" s="214"/>
      <c r="P3489" s="215" t="s">
        <v>58</v>
      </c>
      <c r="Q3489" s="216"/>
      <c r="R3489" s="23"/>
      <c r="S3489" s="217" t="s">
        <v>59</v>
      </c>
      <c r="T3489" s="218"/>
      <c r="U3489" s="219" t="s">
        <v>60</v>
      </c>
      <c r="V3489" s="220"/>
      <c r="W3489" s="22"/>
      <c r="X3489" s="213" t="s">
        <v>61</v>
      </c>
      <c r="Y3489" s="214"/>
      <c r="Z3489" s="215" t="s">
        <v>62</v>
      </c>
      <c r="AA3489" s="216"/>
      <c r="AB3489" s="22"/>
      <c r="AC3489" s="217" t="s">
        <v>63</v>
      </c>
      <c r="AD3489" s="218"/>
      <c r="AE3489" s="219" t="s">
        <v>89</v>
      </c>
      <c r="AF3489" s="220"/>
      <c r="AG3489" s="22"/>
      <c r="AH3489" s="213" t="s">
        <v>64</v>
      </c>
      <c r="AI3489" s="214"/>
      <c r="AJ3489" s="215" t="s">
        <v>65</v>
      </c>
      <c r="AK3489" s="216"/>
      <c r="AL3489" s="22"/>
      <c r="AM3489" s="25" t="s">
        <v>2</v>
      </c>
      <c r="AO3489" s="132" t="s">
        <v>41</v>
      </c>
      <c r="AQ3489" s="32"/>
      <c r="AR3489" s="32"/>
      <c r="AS3489" s="32"/>
      <c r="AT3489" s="32"/>
    </row>
    <row r="3490" spans="2:46" ht="18.649999999999999" customHeight="1" thickTop="1" thickBot="1">
      <c r="B3490" s="36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9">
        <f t="shared" ref="L3490" si="15853">IF(0=(1-$J$9*$K$9*$B3490^2),10^14,$B3490*$K$9/(1-$J$9*$K$9*$B3490^2))</f>
        <v>-0.33938733211439343</v>
      </c>
      <c r="N3490" s="1">
        <f t="shared" ref="N3490" si="15854">D3490*I3490+F3490*I3493-E3490*J3490-G3490*J3493</f>
        <v>1</v>
      </c>
      <c r="O3490" s="9">
        <f t="shared" ref="O3490" si="15855">(D3490*J3490+E3490*I3490+F3490*J3493+G3490*I3493)</f>
        <v>0</v>
      </c>
      <c r="P3490" s="2">
        <f t="shared" ref="P3490" si="15856">D3490*K3490+F3490*K3493-E3490*L3490-G3490*L3493</f>
        <v>0</v>
      </c>
      <c r="Q3490" s="8">
        <f t="shared" ref="Q3490" si="15857">(D3490*L3490+E3490*K3490+F3490*L3493+G3490*K3493)</f>
        <v>-0.33938733211439343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15858">N3490*S3490+P3490*S3493-O3490*T3490-Q3490*T3493</f>
        <v>5.0959687143890671</v>
      </c>
      <c r="Y3490" s="9">
        <f t="shared" ref="Y3490" si="15859">(N3490*T3490+O3490*S3490+P3490*T3493+Q3490*S3493)</f>
        <v>0</v>
      </c>
      <c r="Z3490" s="2">
        <f t="shared" ref="Z3490" si="15860">N3490*U3490+P3490*U3493-O3490*V3490-Q3490*V3493</f>
        <v>0</v>
      </c>
      <c r="AA3490" s="8">
        <f t="shared" ref="AA3490" si="15861">(N3490*V3490+O3490*U3490+P3490*V3493+Q3490*U3493)</f>
        <v>-0.33938733211439343</v>
      </c>
      <c r="AB3490" s="22"/>
      <c r="AC3490" s="1">
        <v>1</v>
      </c>
      <c r="AD3490" s="9">
        <v>0</v>
      </c>
      <c r="AE3490" s="2">
        <v>0</v>
      </c>
      <c r="AF3490" s="9">
        <f t="shared" ref="AF3490" si="15862">$B3490*$AE$9</f>
        <v>8.0906861999999435</v>
      </c>
      <c r="AH3490" s="1">
        <f t="shared" ref="AH3490" si="15863">X3490*AC3490+Z3490*AC3493-Y3490*AD3490-AA3490*AD3493</f>
        <v>5.0959687143890671</v>
      </c>
      <c r="AI3490" s="9">
        <f t="shared" ref="AI3490" si="15864">(X3490*AD3490+Y3490*AC3490+Z3490*AD3493+AA3490*AC3493)</f>
        <v>0</v>
      </c>
      <c r="AJ3490" s="2">
        <f t="shared" ref="AJ3490" si="15865">X3490*AE3490+Z3490*AE3493-Y3490*AF3490-AA3490*AF3493</f>
        <v>0</v>
      </c>
      <c r="AK3490" s="8">
        <f t="shared" ref="AK3490" si="15866">(X3490*AF3490+Y3490*AE3490+Z3490*AF3493+AA3490*AE3493)</f>
        <v>40.890496421024686</v>
      </c>
      <c r="AM3490" s="26">
        <f t="shared" ref="AM3490" si="15867">20*LOG((2*$AH$9)/(($AH$9*AH3490+AJ3490+$AH$9*AH3493+AJ3493)^2+($AH$9*AI3490+AK3490+$AH$9*AI3493+AK3493)^2)^0.5)</f>
        <v>-44.428629712029135</v>
      </c>
      <c r="AO3490" s="133">
        <f t="shared" ref="AO3490" si="15868">((AI3490^2+AJ3490^2+AK3490^2+AL3490^2)/(AI3493^2+AJ3493^2+AK3493^2+AL3493^2))^0.5</f>
        <v>0.12374151407224875</v>
      </c>
      <c r="AP3490" s="13"/>
      <c r="AQ3490" s="32"/>
      <c r="AR3490" s="32"/>
      <c r="AS3490" s="32"/>
      <c r="AT3490" s="32"/>
    </row>
    <row r="3491" spans="2:46" ht="18.649999999999999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O3491" s="134"/>
      <c r="AP3491" s="33"/>
      <c r="AQ3491" s="32"/>
      <c r="AR3491" s="32"/>
      <c r="AS3491" s="32"/>
      <c r="AT3491" s="32"/>
    </row>
    <row r="3492" spans="2:46" ht="18.649999999999999" customHeight="1" thickBot="1">
      <c r="D3492" s="209" t="s">
        <v>66</v>
      </c>
      <c r="E3492" s="210"/>
      <c r="F3492" s="211" t="s">
        <v>67</v>
      </c>
      <c r="G3492" s="212"/>
      <c r="H3492" s="204"/>
      <c r="I3492" s="209" t="s">
        <v>68</v>
      </c>
      <c r="J3492" s="210"/>
      <c r="K3492" s="211" t="s">
        <v>69</v>
      </c>
      <c r="L3492" s="212"/>
      <c r="N3492" s="213" t="s">
        <v>70</v>
      </c>
      <c r="O3492" s="214"/>
      <c r="P3492" s="215" t="s">
        <v>71</v>
      </c>
      <c r="Q3492" s="216"/>
      <c r="S3492" s="209" t="s">
        <v>72</v>
      </c>
      <c r="T3492" s="210"/>
      <c r="U3492" s="211" t="s">
        <v>73</v>
      </c>
      <c r="V3492" s="212"/>
      <c r="W3492" s="22"/>
      <c r="X3492" s="213" t="s">
        <v>74</v>
      </c>
      <c r="Y3492" s="214"/>
      <c r="Z3492" s="215" t="s">
        <v>75</v>
      </c>
      <c r="AA3492" s="216"/>
      <c r="AB3492" s="22"/>
      <c r="AC3492" s="209" t="s">
        <v>76</v>
      </c>
      <c r="AD3492" s="210"/>
      <c r="AE3492" s="211" t="s">
        <v>77</v>
      </c>
      <c r="AF3492" s="212"/>
      <c r="AG3492" s="22"/>
      <c r="AH3492" s="213" t="s">
        <v>78</v>
      </c>
      <c r="AI3492" s="214"/>
      <c r="AJ3492" s="215" t="s">
        <v>79</v>
      </c>
      <c r="AK3492" s="216"/>
      <c r="AL3492" s="22"/>
      <c r="AM3492" s="44" t="s">
        <v>6</v>
      </c>
      <c r="AO3492" s="135" t="s">
        <v>42</v>
      </c>
      <c r="AP3492" s="33"/>
      <c r="AQ3492" s="32"/>
      <c r="AR3492" s="32"/>
      <c r="AS3492" s="32"/>
      <c r="AT3492" s="32"/>
    </row>
    <row r="3493" spans="2:46" ht="18.649999999999999" customHeight="1" thickTop="1" thickBot="1">
      <c r="D3493" s="1">
        <v>0</v>
      </c>
      <c r="E3493" s="8">
        <f t="shared" ref="E3493" si="15869">$E$9*$B3490</f>
        <v>5.6557657999999602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15870">D3493*I3490+F3493*I3493-E3493*J3490-G3493*J3493</f>
        <v>0</v>
      </c>
      <c r="O3493" s="9">
        <f t="shared" ref="O3493" si="15871">(D3493*J3490+E3493*I3490+F3493*J3493+G3493*I3493)</f>
        <v>5.6557657999999602</v>
      </c>
      <c r="P3493" s="2">
        <f t="shared" ref="P3493" si="15872">D3493*K3490+F3493*K3493-E3493*L3490-G3493*L3493</f>
        <v>2.9194952659258142</v>
      </c>
      <c r="Q3493" s="8">
        <f t="shared" ref="Q3493" si="15873">(D3493*L3490+E3493*K3490+F3493*L3493+G3493*K3493)</f>
        <v>0</v>
      </c>
      <c r="S3493" s="1">
        <v>0</v>
      </c>
      <c r="T3493" s="8">
        <f t="shared" ref="T3493" si="15874">$T$9*$B3490</f>
        <v>12.068714199999915</v>
      </c>
      <c r="U3493" s="2">
        <v>1</v>
      </c>
      <c r="V3493" s="8">
        <v>0</v>
      </c>
      <c r="X3493" s="1">
        <f t="shared" ref="X3493" si="15875">N3493*S3490+P3493*S3493-O3493*T3490-Q3493*T3493</f>
        <v>0</v>
      </c>
      <c r="Y3493" s="9">
        <f t="shared" ref="Y3493" si="15876">(N3493*T3490+O3493*S3490+P3493*T3493+Q3493*S3493)</f>
        <v>40.890319772711365</v>
      </c>
      <c r="Z3493" s="2">
        <f t="shared" ref="Z3493" si="15877">N3493*U3490+P3493*U3493-O3493*V3490-Q3493*V3493</f>
        <v>2.9194952659258142</v>
      </c>
      <c r="AA3493" s="8">
        <f t="shared" ref="AA3493" si="15878">(N3493*V3490+O3493*U3490+P3493*V3493+Q3493*U3493)</f>
        <v>0</v>
      </c>
      <c r="AB3493" s="22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15879">X3493*AC3490+Z3493*AC3493-Y3493*AD3490-AA3493*AD3493</f>
        <v>0</v>
      </c>
      <c r="AI3493" s="9">
        <f t="shared" ref="AI3493" si="15880">(X3493*AD3490+Y3493*AC3490+Z3493*AD3493+AA3493*AC3493)</f>
        <v>40.890319772711365</v>
      </c>
      <c r="AJ3493" s="2">
        <f t="shared" ref="AJ3493" si="15881">X3493*AE3490+Z3493*AE3493-Y3493*AF3490-AA3493*AF3493</f>
        <v>-327.91125063273483</v>
      </c>
      <c r="AK3493" s="8">
        <f t="shared" ref="AK3493" si="15882">(X3493*AF3490+Y3493*AE3490+Z3493*AF3493+AA3493*AE3493)</f>
        <v>0</v>
      </c>
      <c r="AM3493" s="45">
        <f t="shared" ref="AM3493" si="15883">(180/PI())*ATAN(-1*(($AH$9*AJ3490+AL3490+$AH$9*AJ3493+AL3493)/($AH$9*AI3490+AK3490+$AH$9*AI3493+AK3493)))</f>
        <v>75.996157438205728</v>
      </c>
      <c r="AO3493" s="206">
        <f t="shared" ref="AO3493" si="15884">20*LOG(((($AH$9*AH3490+AJ3490-$AH$9*AH3493-AJ3493)^2+($AH$9*AI3490+AK3490-$AH$9*AI3493-AK3493)^2)/(($AH$9*AH3490+AJ3490+$AH$9*AH3493+AJ3493)^2+($AH$9*AI3490+AK3490+$AH$9*AI3493+AK3493)^2))^0.5)</f>
        <v>-1.5664955754246098E-4</v>
      </c>
      <c r="AP3493" s="33"/>
      <c r="AQ3493" s="32"/>
      <c r="AR3493" s="32"/>
      <c r="AS3493" s="32"/>
      <c r="AT3493" s="32"/>
    </row>
    <row r="3494" spans="2:46" ht="18.649999999999999" customHeight="1">
      <c r="AO3494" s="33"/>
      <c r="AP3494" s="33"/>
    </row>
    <row r="3495" spans="2:46" ht="18.649999999999999" customHeight="1" thickBot="1">
      <c r="D3495" s="22" t="s">
        <v>80</v>
      </c>
      <c r="E3495" s="22"/>
      <c r="F3495" s="22"/>
      <c r="G3495" s="22"/>
      <c r="H3495" s="22"/>
      <c r="I3495" s="22" t="s">
        <v>81</v>
      </c>
      <c r="J3495" s="22"/>
      <c r="K3495" s="22"/>
      <c r="L3495" s="22"/>
      <c r="M3495" s="23"/>
      <c r="N3495" s="23"/>
      <c r="O3495" s="24" t="s">
        <v>82</v>
      </c>
      <c r="P3495" s="23"/>
      <c r="Q3495" s="23"/>
      <c r="R3495" s="23"/>
      <c r="S3495" s="22"/>
      <c r="T3495" s="22" t="s">
        <v>83</v>
      </c>
      <c r="U3495" s="23"/>
      <c r="V3495" s="23"/>
      <c r="W3495" s="23"/>
      <c r="X3495" s="23"/>
      <c r="Y3495" s="24" t="s">
        <v>84</v>
      </c>
      <c r="Z3495" s="23"/>
      <c r="AA3495" s="23"/>
      <c r="AB3495" s="23"/>
      <c r="AC3495" s="24" t="s">
        <v>85</v>
      </c>
      <c r="AD3495" s="22"/>
      <c r="AE3495" s="22"/>
      <c r="AF3495" s="22"/>
      <c r="AG3495" s="22"/>
      <c r="AH3495" s="23"/>
      <c r="AI3495" s="24" t="s">
        <v>86</v>
      </c>
      <c r="AJ3495" s="23"/>
      <c r="AK3495" s="23"/>
      <c r="AL3495" s="22"/>
    </row>
    <row r="3496" spans="2:46" ht="18.649999999999999" customHeight="1" thickBot="1">
      <c r="B3496" s="11"/>
      <c r="D3496" s="217" t="s">
        <v>55</v>
      </c>
      <c r="E3496" s="218"/>
      <c r="F3496" s="219" t="s">
        <v>56</v>
      </c>
      <c r="G3496" s="220"/>
      <c r="H3496" s="204"/>
      <c r="I3496" s="217" t="s">
        <v>87</v>
      </c>
      <c r="J3496" s="218"/>
      <c r="K3496" s="219" t="s">
        <v>88</v>
      </c>
      <c r="L3496" s="220"/>
      <c r="M3496" s="23"/>
      <c r="N3496" s="213" t="s">
        <v>57</v>
      </c>
      <c r="O3496" s="214"/>
      <c r="P3496" s="215" t="s">
        <v>58</v>
      </c>
      <c r="Q3496" s="216"/>
      <c r="R3496" s="23"/>
      <c r="S3496" s="217" t="s">
        <v>59</v>
      </c>
      <c r="T3496" s="218"/>
      <c r="U3496" s="219" t="s">
        <v>60</v>
      </c>
      <c r="V3496" s="220"/>
      <c r="W3496" s="22"/>
      <c r="X3496" s="213" t="s">
        <v>61</v>
      </c>
      <c r="Y3496" s="214"/>
      <c r="Z3496" s="215" t="s">
        <v>62</v>
      </c>
      <c r="AA3496" s="216"/>
      <c r="AB3496" s="22"/>
      <c r="AC3496" s="217" t="s">
        <v>63</v>
      </c>
      <c r="AD3496" s="218"/>
      <c r="AE3496" s="219" t="s">
        <v>89</v>
      </c>
      <c r="AF3496" s="220"/>
      <c r="AG3496" s="22"/>
      <c r="AH3496" s="213" t="s">
        <v>64</v>
      </c>
      <c r="AI3496" s="214"/>
      <c r="AJ3496" s="215" t="s">
        <v>65</v>
      </c>
      <c r="AK3496" s="216"/>
      <c r="AL3496" s="22"/>
      <c r="AM3496" s="25" t="s">
        <v>2</v>
      </c>
      <c r="AO3496" s="132" t="s">
        <v>41</v>
      </c>
      <c r="AQ3496" s="32"/>
      <c r="AR3496" s="32"/>
      <c r="AS3496" s="32"/>
      <c r="AT3496" s="32"/>
    </row>
    <row r="3497" spans="2:46" ht="18.649999999999999" customHeight="1" thickTop="1" thickBot="1">
      <c r="B3497" s="36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9">
        <f t="shared" ref="L3497" si="15885">IF(0=(1-$J$9*$K$9*$B3497^2),10^14,$B3497*$K$9/(1-$J$9*$K$9*$B3497^2))</f>
        <v>-0.33866088265926597</v>
      </c>
      <c r="N3497" s="1">
        <f t="shared" ref="N3497" si="15886">D3497*I3497+F3497*I3500-E3497*J3497-G3497*J3500</f>
        <v>1</v>
      </c>
      <c r="O3497" s="9">
        <f t="shared" ref="O3497" si="15887">(D3497*J3497+E3497*I3497+F3497*J3500+G3497*I3500)</f>
        <v>0</v>
      </c>
      <c r="P3497" s="2">
        <f t="shared" ref="P3497" si="15888">D3497*K3497+F3497*K3500-E3497*L3497-G3497*L3500</f>
        <v>0</v>
      </c>
      <c r="Q3497" s="8">
        <f t="shared" ref="Q3497" si="15889">(D3497*L3497+E3497*K3497+F3497*L3500+G3497*K3500)</f>
        <v>-0.33866088265926597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15890">N3497*S3497+P3497*S3500-O3497*T3497-Q3497*T3500</f>
        <v>5.0953921879102095</v>
      </c>
      <c r="Y3497" s="9">
        <f t="shared" ref="Y3497" si="15891">(N3497*T3497+O3497*S3497+P3497*T3500+Q3497*S3500)</f>
        <v>0</v>
      </c>
      <c r="Z3497" s="2">
        <f t="shared" ref="Z3497" si="15892">N3497*U3497+P3497*U3500-O3497*V3497-Q3497*V3500</f>
        <v>0</v>
      </c>
      <c r="AA3497" s="8">
        <f t="shared" ref="AA3497" si="15893">(N3497*V3497+O3497*U3497+P3497*V3500+Q3497*U3500)</f>
        <v>-0.33866088265926597</v>
      </c>
      <c r="AB3497" s="22"/>
      <c r="AC3497" s="1">
        <v>1</v>
      </c>
      <c r="AD3497" s="9">
        <v>0</v>
      </c>
      <c r="AE3497" s="2">
        <v>0</v>
      </c>
      <c r="AF3497" s="9">
        <f t="shared" ref="AF3497" si="15894">$B3497*$AE$9</f>
        <v>8.1068999999999445</v>
      </c>
      <c r="AH3497" s="1">
        <f t="shared" ref="AH3497" si="15895">X3497*AC3497+Z3497*AC3500-Y3497*AD3497-AA3497*AD3500</f>
        <v>5.0953921879102095</v>
      </c>
      <c r="AI3497" s="9">
        <f t="shared" ref="AI3497" si="15896">(X3497*AD3497+Y3497*AC3497+Z3497*AD3500+AA3497*AC3500)</f>
        <v>0</v>
      </c>
      <c r="AJ3497" s="2">
        <f t="shared" ref="AJ3497" si="15897">X3497*AE3497+Z3497*AE3500-Y3497*AF3497-AA3497*AF3500</f>
        <v>0</v>
      </c>
      <c r="AK3497" s="8">
        <f t="shared" ref="AK3497" si="15898">(X3497*AF3497+Y3497*AE3497+Z3497*AF3500+AA3497*AE3500)</f>
        <v>40.969174045509725</v>
      </c>
      <c r="AM3497" s="26">
        <f t="shared" ref="AM3497" si="15899">20*LOG((2*$AH$9)/(($AH$9*AH3497+AJ3497+$AH$9*AH3500+AJ3500)^2+($AH$9*AI3497+AK3497+$AH$9*AI3500+AK3500)^2)^0.5)</f>
        <v>-44.462483877974684</v>
      </c>
      <c r="AO3497" s="133">
        <f t="shared" ref="AO3497" si="15900">((AI3497^2+AJ3497^2+AK3497^2+AL3497^2)/(AI3500^2+AJ3500^2+AK3500^2+AL3500^2))^0.5</f>
        <v>0.12349346884158914</v>
      </c>
      <c r="AP3497" s="13"/>
      <c r="AQ3497" s="32"/>
      <c r="AR3497" s="32"/>
      <c r="AS3497" s="32"/>
      <c r="AT3497" s="32"/>
    </row>
    <row r="3498" spans="2:46" ht="18.649999999999999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O3498" s="134"/>
      <c r="AP3498" s="33"/>
      <c r="AQ3498" s="32"/>
      <c r="AR3498" s="32"/>
      <c r="AS3498" s="32"/>
      <c r="AT3498" s="32"/>
    </row>
    <row r="3499" spans="2:46" ht="18.649999999999999" customHeight="1" thickBot="1">
      <c r="D3499" s="209" t="s">
        <v>66</v>
      </c>
      <c r="E3499" s="210"/>
      <c r="F3499" s="211" t="s">
        <v>67</v>
      </c>
      <c r="G3499" s="212"/>
      <c r="H3499" s="204"/>
      <c r="I3499" s="209" t="s">
        <v>68</v>
      </c>
      <c r="J3499" s="210"/>
      <c r="K3499" s="211" t="s">
        <v>69</v>
      </c>
      <c r="L3499" s="212"/>
      <c r="N3499" s="213" t="s">
        <v>70</v>
      </c>
      <c r="O3499" s="214"/>
      <c r="P3499" s="215" t="s">
        <v>71</v>
      </c>
      <c r="Q3499" s="216"/>
      <c r="S3499" s="209" t="s">
        <v>72</v>
      </c>
      <c r="T3499" s="210"/>
      <c r="U3499" s="211" t="s">
        <v>73</v>
      </c>
      <c r="V3499" s="212"/>
      <c r="W3499" s="22"/>
      <c r="X3499" s="213" t="s">
        <v>74</v>
      </c>
      <c r="Y3499" s="214"/>
      <c r="Z3499" s="215" t="s">
        <v>75</v>
      </c>
      <c r="AA3499" s="216"/>
      <c r="AB3499" s="22"/>
      <c r="AC3499" s="209" t="s">
        <v>76</v>
      </c>
      <c r="AD3499" s="210"/>
      <c r="AE3499" s="211" t="s">
        <v>77</v>
      </c>
      <c r="AF3499" s="212"/>
      <c r="AG3499" s="22"/>
      <c r="AH3499" s="213" t="s">
        <v>78</v>
      </c>
      <c r="AI3499" s="214"/>
      <c r="AJ3499" s="215" t="s">
        <v>79</v>
      </c>
      <c r="AK3499" s="216"/>
      <c r="AL3499" s="22"/>
      <c r="AM3499" s="44" t="s">
        <v>6</v>
      </c>
      <c r="AO3499" s="135" t="s">
        <v>42</v>
      </c>
      <c r="AP3499" s="33"/>
      <c r="AQ3499" s="32"/>
      <c r="AR3499" s="32"/>
      <c r="AS3499" s="32"/>
      <c r="AT3499" s="32"/>
    </row>
    <row r="3500" spans="2:46" ht="18.649999999999999" customHeight="1" thickTop="1" thickBot="1">
      <c r="D3500" s="1">
        <v>0</v>
      </c>
      <c r="E3500" s="8">
        <f t="shared" ref="E3500" si="15901">$E$9*$B3497</f>
        <v>5.6670999999999614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15902">D3500*I3497+F3500*I3500-E3500*J3497-G3500*J3500</f>
        <v>0</v>
      </c>
      <c r="O3500" s="9">
        <f t="shared" ref="O3500" si="15903">(D3500*J3497+E3500*I3497+F3500*J3500+G3500*I3500)</f>
        <v>5.6670999999999614</v>
      </c>
      <c r="P3500" s="2">
        <f t="shared" ref="P3500" si="15904">D3500*K3497+F3500*K3500-E3500*L3497-G3500*L3500</f>
        <v>2.919225088118313</v>
      </c>
      <c r="Q3500" s="8">
        <f t="shared" ref="Q3500" si="15905">(D3500*L3497+E3500*K3497+F3500*L3500+G3500*K3500)</f>
        <v>0</v>
      </c>
      <c r="S3500" s="1">
        <v>0</v>
      </c>
      <c r="T3500" s="8">
        <f t="shared" ref="T3500" si="15906">$T$9*$B3497</f>
        <v>12.092899999999917</v>
      </c>
      <c r="U3500" s="2">
        <v>1</v>
      </c>
      <c r="V3500" s="8">
        <v>0</v>
      </c>
      <c r="X3500" s="1">
        <f t="shared" ref="X3500" si="15907">N3500*S3497+P3500*S3500-O3500*T3497-Q3500*T3500</f>
        <v>0</v>
      </c>
      <c r="Y3500" s="9">
        <f t="shared" ref="Y3500" si="15908">(N3500*T3497+O3500*S3497+P3500*T3500+Q3500*S3500)</f>
        <v>40.968997068105665</v>
      </c>
      <c r="Z3500" s="2">
        <f t="shared" ref="Z3500" si="15909">N3500*U3497+P3500*U3500-O3500*V3497-Q3500*V3500</f>
        <v>2.919225088118313</v>
      </c>
      <c r="AA3500" s="8">
        <f t="shared" ref="AA3500" si="15910">(N3500*V3497+O3500*U3497+P3500*V3500+Q3500*U3500)</f>
        <v>0</v>
      </c>
      <c r="AB3500" s="22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15911">X3500*AC3497+Z3500*AC3500-Y3500*AD3497-AA3500*AD3500</f>
        <v>0</v>
      </c>
      <c r="AI3500" s="9">
        <f t="shared" ref="AI3500" si="15912">(X3500*AD3497+Y3500*AC3497+Z3500*AD3500+AA3500*AC3500)</f>
        <v>40.968997068105665</v>
      </c>
      <c r="AJ3500" s="2">
        <f t="shared" ref="AJ3500" si="15913">X3500*AE3497+Z3500*AE3500-Y3500*AF3497-AA3500*AF3500</f>
        <v>-329.21233724330523</v>
      </c>
      <c r="AK3500" s="8">
        <f t="shared" ref="AK3500" si="15914">(X3500*AF3497+Y3500*AE3497+Z3500*AF3500+AA3500*AE3500)</f>
        <v>0</v>
      </c>
      <c r="AM3500" s="45">
        <f t="shared" ref="AM3500" si="15915">(180/PI())*ATAN(-1*(($AH$9*AJ3497+AL3497+$AH$9*AJ3500+AL3500)/($AH$9*AI3497+AK3497+$AH$9*AI3500+AK3500)))</f>
        <v>76.023545394068748</v>
      </c>
      <c r="AO3500" s="206">
        <f t="shared" ref="AO3500" si="15916">20*LOG(((($AH$9*AH3497+AJ3497-$AH$9*AH3500-AJ3500)^2+($AH$9*AI3497+AK3497-$AH$9*AI3500-AK3500)^2)/(($AH$9*AH3497+AJ3497+$AH$9*AH3500+AJ3500)^2+($AH$9*AI3497+AK3497+$AH$9*AI3500+AK3500)^2))^0.5)</f>
        <v>-1.5543316669829095E-4</v>
      </c>
      <c r="AP3500" s="33"/>
      <c r="AQ3500" s="32"/>
      <c r="AR3500" s="32"/>
      <c r="AS3500" s="32"/>
      <c r="AT3500" s="32"/>
    </row>
    <row r="3501" spans="2:46" ht="18.649999999999999" customHeight="1">
      <c r="AO3501" s="33"/>
      <c r="AP3501" s="33"/>
    </row>
    <row r="3502" spans="2:46" ht="18.649999999999999" customHeight="1" thickBot="1">
      <c r="D3502" s="22" t="s">
        <v>80</v>
      </c>
      <c r="E3502" s="22"/>
      <c r="F3502" s="22"/>
      <c r="G3502" s="22"/>
      <c r="H3502" s="22"/>
      <c r="I3502" s="22" t="s">
        <v>81</v>
      </c>
      <c r="J3502" s="22"/>
      <c r="K3502" s="22"/>
      <c r="L3502" s="22"/>
      <c r="M3502" s="23"/>
      <c r="N3502" s="23"/>
      <c r="O3502" s="24" t="s">
        <v>82</v>
      </c>
      <c r="P3502" s="23"/>
      <c r="Q3502" s="23"/>
      <c r="R3502" s="23"/>
      <c r="S3502" s="22"/>
      <c r="T3502" s="22" t="s">
        <v>83</v>
      </c>
      <c r="U3502" s="23"/>
      <c r="V3502" s="23"/>
      <c r="W3502" s="23"/>
      <c r="X3502" s="23"/>
      <c r="Y3502" s="24" t="s">
        <v>84</v>
      </c>
      <c r="Z3502" s="23"/>
      <c r="AA3502" s="23"/>
      <c r="AB3502" s="23"/>
      <c r="AC3502" s="24" t="s">
        <v>85</v>
      </c>
      <c r="AD3502" s="22"/>
      <c r="AE3502" s="22"/>
      <c r="AF3502" s="22"/>
      <c r="AG3502" s="22"/>
      <c r="AH3502" s="23"/>
      <c r="AI3502" s="24" t="s">
        <v>86</v>
      </c>
      <c r="AJ3502" s="23"/>
      <c r="AK3502" s="23"/>
      <c r="AL3502" s="22"/>
    </row>
    <row r="3503" spans="2:46" ht="18.649999999999999" customHeight="1" thickBot="1">
      <c r="B3503" s="11"/>
      <c r="D3503" s="217" t="s">
        <v>55</v>
      </c>
      <c r="E3503" s="218"/>
      <c r="F3503" s="219" t="s">
        <v>56</v>
      </c>
      <c r="G3503" s="220"/>
      <c r="H3503" s="204"/>
      <c r="I3503" s="217" t="s">
        <v>87</v>
      </c>
      <c r="J3503" s="218"/>
      <c r="K3503" s="219" t="s">
        <v>88</v>
      </c>
      <c r="L3503" s="220"/>
      <c r="M3503" s="23"/>
      <c r="N3503" s="213" t="s">
        <v>57</v>
      </c>
      <c r="O3503" s="214"/>
      <c r="P3503" s="215" t="s">
        <v>58</v>
      </c>
      <c r="Q3503" s="216"/>
      <c r="R3503" s="23"/>
      <c r="S3503" s="217" t="s">
        <v>59</v>
      </c>
      <c r="T3503" s="218"/>
      <c r="U3503" s="219" t="s">
        <v>60</v>
      </c>
      <c r="V3503" s="220"/>
      <c r="W3503" s="22"/>
      <c r="X3503" s="213" t="s">
        <v>61</v>
      </c>
      <c r="Y3503" s="214"/>
      <c r="Z3503" s="215" t="s">
        <v>62</v>
      </c>
      <c r="AA3503" s="216"/>
      <c r="AB3503" s="22"/>
      <c r="AC3503" s="217" t="s">
        <v>63</v>
      </c>
      <c r="AD3503" s="218"/>
      <c r="AE3503" s="219" t="s">
        <v>89</v>
      </c>
      <c r="AF3503" s="220"/>
      <c r="AG3503" s="22"/>
      <c r="AH3503" s="213" t="s">
        <v>64</v>
      </c>
      <c r="AI3503" s="214"/>
      <c r="AJ3503" s="215" t="s">
        <v>65</v>
      </c>
      <c r="AK3503" s="216"/>
      <c r="AL3503" s="22"/>
      <c r="AM3503" s="25" t="s">
        <v>2</v>
      </c>
      <c r="AO3503" s="132" t="s">
        <v>41</v>
      </c>
      <c r="AQ3503" s="32"/>
      <c r="AR3503" s="32"/>
      <c r="AS3503" s="32"/>
      <c r="AT3503" s="32"/>
    </row>
    <row r="3504" spans="2:46" ht="18.649999999999999" customHeight="1" thickTop="1" thickBot="1">
      <c r="B3504" s="36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9">
        <f t="shared" ref="L3504" si="15917">IF(0=(1-$J$9*$K$9*$B3504^2),10^14,$B3504*$K$9/(1-$J$9*$K$9*$B3504^2))</f>
        <v>-0.33793763109780567</v>
      </c>
      <c r="N3504" s="1">
        <f t="shared" ref="N3504" si="15918">D3504*I3504+F3504*I3507-E3504*J3504-G3504*J3507</f>
        <v>1</v>
      </c>
      <c r="O3504" s="9">
        <f t="shared" ref="O3504" si="15919">(D3504*J3504+E3504*I3504+F3504*J3507+G3504*I3507)</f>
        <v>0</v>
      </c>
      <c r="P3504" s="2">
        <f t="shared" ref="P3504" si="15920">D3504*K3504+F3504*K3507-E3504*L3504-G3504*L3507</f>
        <v>0</v>
      </c>
      <c r="Q3504" s="8">
        <f t="shared" ref="Q3504" si="15921">(D3504*L3504+E3504*K3504+F3504*L3507+G3504*K3507)</f>
        <v>-0.33793763109780567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15922">N3504*S3504+P3504*S3507-O3504*T3504-Q3504*T3507</f>
        <v>5.0948192710608184</v>
      </c>
      <c r="Y3504" s="9">
        <f t="shared" ref="Y3504" si="15923">(N3504*T3504+O3504*S3504+P3504*T3507+Q3504*S3507)</f>
        <v>0</v>
      </c>
      <c r="Z3504" s="2">
        <f t="shared" ref="Z3504" si="15924">N3504*U3504+P3504*U3507-O3504*V3504-Q3504*V3507</f>
        <v>0</v>
      </c>
      <c r="AA3504" s="8">
        <f t="shared" ref="AA3504" si="15925">(N3504*V3504+O3504*U3504+P3504*V3507+Q3504*U3507)</f>
        <v>-0.33793763109780567</v>
      </c>
      <c r="AB3504" s="22"/>
      <c r="AC3504" s="1">
        <v>1</v>
      </c>
      <c r="AD3504" s="9">
        <v>0</v>
      </c>
      <c r="AE3504" s="2">
        <v>0</v>
      </c>
      <c r="AF3504" s="9">
        <f t="shared" ref="AF3504" si="15926">$B3504*$AE$9</f>
        <v>8.1231137999999188</v>
      </c>
      <c r="AH3504" s="1">
        <f t="shared" ref="AH3504" si="15927">X3504*AC3504+Z3504*AC3507-Y3504*AD3504-AA3504*AD3507</f>
        <v>5.0948192710608184</v>
      </c>
      <c r="AI3504" s="9">
        <f t="shared" ref="AI3504" si="15928">(X3504*AD3504+Y3504*AC3504+Z3504*AD3507+AA3504*AC3507)</f>
        <v>0</v>
      </c>
      <c r="AJ3504" s="2">
        <f t="shared" ref="AJ3504" si="15929">X3504*AE3504+Z3504*AE3507-Y3504*AF3504-AA3504*AF3507</f>
        <v>0</v>
      </c>
      <c r="AK3504" s="8">
        <f t="shared" ref="AK3504" si="15930">(X3504*AF3504+Y3504*AE3504+Z3504*AF3507+AA3504*AE3507)</f>
        <v>41.047859098161851</v>
      </c>
      <c r="AM3504" s="26">
        <f t="shared" ref="AM3504" si="15931">20*LOG((2*$AH$9)/(($AH$9*AH3504+AJ3504+$AH$9*AH3507+AJ3507)^2+($AH$9*AI3504+AK3504+$AH$9*AI3507+AK3507)^2)^0.5)</f>
        <v>-44.496274249895876</v>
      </c>
      <c r="AO3504" s="133">
        <f t="shared" ref="AO3504" si="15932">((AI3504^2+AJ3504^2+AK3504^2+AL3504^2)/(AI3507^2+AJ3507^2+AK3507^2+AL3507^2))^0.5</f>
        <v>0.12324641713346765</v>
      </c>
      <c r="AP3504" s="13"/>
      <c r="AQ3504" s="32"/>
      <c r="AR3504" s="32"/>
      <c r="AS3504" s="32"/>
      <c r="AT3504" s="32"/>
    </row>
    <row r="3505" spans="4:46" ht="18.649999999999999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O3505" s="134"/>
      <c r="AP3505" s="33"/>
      <c r="AQ3505" s="32"/>
      <c r="AR3505" s="32"/>
      <c r="AS3505" s="32"/>
      <c r="AT3505" s="32"/>
    </row>
    <row r="3506" spans="4:46" ht="18.649999999999999" customHeight="1" thickBot="1">
      <c r="D3506" s="209" t="s">
        <v>66</v>
      </c>
      <c r="E3506" s="210"/>
      <c r="F3506" s="211" t="s">
        <v>67</v>
      </c>
      <c r="G3506" s="212"/>
      <c r="H3506" s="204"/>
      <c r="I3506" s="209" t="s">
        <v>68</v>
      </c>
      <c r="J3506" s="210"/>
      <c r="K3506" s="211" t="s">
        <v>69</v>
      </c>
      <c r="L3506" s="212"/>
      <c r="N3506" s="213" t="s">
        <v>70</v>
      </c>
      <c r="O3506" s="214"/>
      <c r="P3506" s="215" t="s">
        <v>71</v>
      </c>
      <c r="Q3506" s="216"/>
      <c r="S3506" s="209" t="s">
        <v>72</v>
      </c>
      <c r="T3506" s="210"/>
      <c r="U3506" s="211" t="s">
        <v>73</v>
      </c>
      <c r="V3506" s="212"/>
      <c r="W3506" s="22"/>
      <c r="X3506" s="213" t="s">
        <v>74</v>
      </c>
      <c r="Y3506" s="214"/>
      <c r="Z3506" s="215" t="s">
        <v>75</v>
      </c>
      <c r="AA3506" s="216"/>
      <c r="AB3506" s="22"/>
      <c r="AC3506" s="209" t="s">
        <v>76</v>
      </c>
      <c r="AD3506" s="210"/>
      <c r="AE3506" s="211" t="s">
        <v>77</v>
      </c>
      <c r="AF3506" s="212"/>
      <c r="AG3506" s="22"/>
      <c r="AH3506" s="213" t="s">
        <v>78</v>
      </c>
      <c r="AI3506" s="214"/>
      <c r="AJ3506" s="215" t="s">
        <v>79</v>
      </c>
      <c r="AK3506" s="216"/>
      <c r="AL3506" s="22"/>
      <c r="AM3506" s="44" t="s">
        <v>6</v>
      </c>
      <c r="AO3506" s="135" t="s">
        <v>42</v>
      </c>
      <c r="AP3506" s="33"/>
      <c r="AQ3506" s="32"/>
      <c r="AR3506" s="32"/>
      <c r="AS3506" s="32"/>
      <c r="AT3506" s="32"/>
    </row>
    <row r="3507" spans="4:46" ht="18.649999999999999" customHeight="1" thickTop="1" thickBot="1">
      <c r="D3507" s="1">
        <v>0</v>
      </c>
      <c r="E3507" s="8">
        <f t="shared" ref="E3507" si="15933">$E$9*$B3504</f>
        <v>5.6784341999999439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15934">D3507*I3504+F3507*I3507-E3507*J3504-G3507*J3507</f>
        <v>0</v>
      </c>
      <c r="O3507" s="9">
        <f t="shared" ref="O3507" si="15935">(D3507*J3504+E3507*I3504+F3507*J3507+G3507*I3507)</f>
        <v>5.6784341999999439</v>
      </c>
      <c r="P3507" s="2">
        <f t="shared" ref="P3507" si="15936">D3507*K3504+F3507*K3507-E3507*L3504-G3507*L3507</f>
        <v>2.9189566018927442</v>
      </c>
      <c r="Q3507" s="8">
        <f t="shared" ref="Q3507" si="15937">(D3507*L3504+E3507*K3504+F3507*L3507+G3507*K3507)</f>
        <v>0</v>
      </c>
      <c r="S3507" s="1">
        <v>0</v>
      </c>
      <c r="T3507" s="8">
        <f t="shared" ref="T3507" si="15938">$T$9*$B3504</f>
        <v>12.117085799999879</v>
      </c>
      <c r="U3507" s="2">
        <v>1</v>
      </c>
      <c r="V3507" s="8">
        <v>0</v>
      </c>
      <c r="X3507" s="1">
        <f t="shared" ref="X3507" si="15939">N3507*S3504+P3507*S3507-O3507*T3504-Q3507*T3507</f>
        <v>0</v>
      </c>
      <c r="Y3507" s="9">
        <f t="shared" ref="Y3507" si="15940">(N3507*T3504+O3507*S3504+P3507*T3507+Q3507*S3507)</f>
        <v>41.047681791610415</v>
      </c>
      <c r="Z3507" s="2">
        <f t="shared" ref="Z3507" si="15941">N3507*U3504+P3507*U3507-O3507*V3504-Q3507*V3507</f>
        <v>2.9189566018927442</v>
      </c>
      <c r="AA3507" s="8">
        <f t="shared" ref="AA3507" si="15942">(N3507*V3504+O3507*U3504+P3507*V3507+Q3507*U3507)</f>
        <v>0</v>
      </c>
      <c r="AB3507" s="22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15943">X3507*AC3504+Z3507*AC3507-Y3507*AD3504-AA3507*AD3507</f>
        <v>0</v>
      </c>
      <c r="AI3507" s="9">
        <f t="shared" ref="AI3507" si="15944">(X3507*AD3504+Y3507*AC3504+Z3507*AD3507+AA3507*AC3507)</f>
        <v>41.047681791610415</v>
      </c>
      <c r="AJ3507" s="2">
        <f t="shared" ref="AJ3507" si="15945">X3507*AE3504+Z3507*AE3507-Y3507*AF3504-AA3507*AF3507</f>
        <v>-330.51603381754325</v>
      </c>
      <c r="AK3507" s="8">
        <f t="shared" ref="AK3507" si="15946">(X3507*AF3504+Y3507*AE3504+Z3507*AF3507+AA3507*AE3507)</f>
        <v>0</v>
      </c>
      <c r="AM3507" s="45">
        <f t="shared" ref="AM3507" si="15947">(180/PI())*ATAN(-1*(($AH$9*AJ3504+AL3504+$AH$9*AJ3507+AL3507)/($AH$9*AI3504+AK3504+$AH$9*AI3507+AK3507)))</f>
        <v>76.050827588019558</v>
      </c>
      <c r="AO3507" s="206">
        <f t="shared" ref="AO3507" si="15948">20*LOG(((($AH$9*AH3504+AJ3504-$AH$9*AH3507-AJ3507)^2+($AH$9*AI3504+AK3504-$AH$9*AI3507-AK3507)^2)/(($AH$9*AH3504+AJ3504+$AH$9*AH3507+AJ3507)^2+($AH$9*AI3504+AK3504+$AH$9*AI3507+AK3507)^2))^0.5)</f>
        <v>-1.5422848685253627E-4</v>
      </c>
      <c r="AP3507" s="33"/>
      <c r="AQ3507" s="32"/>
      <c r="AR3507" s="32"/>
      <c r="AS3507" s="32"/>
      <c r="AT3507" s="32"/>
    </row>
    <row r="3508" spans="4:46">
      <c r="AO3508" s="33"/>
      <c r="AP3508" s="33"/>
    </row>
  </sheetData>
  <sheetProtection algorithmName="SHA-512" hashValue="67OtL/5EJL4LWJbA70J5HFhLWyT2PLh8kJOWAku19VDNH4xj0bV+Oq6djqYptghxG57I3m9bK77Lg/rcVKUKag==" saltValue="J03d6XqNaLjYREciuXoi0g==" spinCount="100000" sheet="1" objects="1" scenarios="1"/>
  <mergeCells count="13978">
    <mergeCell ref="AH17:AI17"/>
    <mergeCell ref="AJ17:AK17"/>
    <mergeCell ref="S17:T17"/>
    <mergeCell ref="U17:V17"/>
    <mergeCell ref="X17:Y17"/>
    <mergeCell ref="Z17:AA17"/>
    <mergeCell ref="D20:E20"/>
    <mergeCell ref="F20:G20"/>
    <mergeCell ref="I20:J20"/>
    <mergeCell ref="K20:L20"/>
    <mergeCell ref="N20:O20"/>
    <mergeCell ref="P20:Q20"/>
    <mergeCell ref="AC17:AD17"/>
    <mergeCell ref="AE17:AF17"/>
    <mergeCell ref="D17:E17"/>
    <mergeCell ref="F17:G17"/>
    <mergeCell ref="I17:J17"/>
    <mergeCell ref="K17:L17"/>
    <mergeCell ref="N17:O17"/>
    <mergeCell ref="P17:Q17"/>
    <mergeCell ref="N1:O1"/>
    <mergeCell ref="P1:Q1"/>
    <mergeCell ref="AH1:AI1"/>
    <mergeCell ref="AJ1:AK1"/>
    <mergeCell ref="AH6:AI6"/>
    <mergeCell ref="AJ6:AK6"/>
    <mergeCell ref="S20:T20"/>
    <mergeCell ref="U20:V20"/>
    <mergeCell ref="X20:Y20"/>
    <mergeCell ref="Z20:AA20"/>
    <mergeCell ref="AC20:AD20"/>
    <mergeCell ref="AE20:AF20"/>
    <mergeCell ref="AH20:AI20"/>
    <mergeCell ref="AJ20:AK20"/>
    <mergeCell ref="AH31:AI31"/>
    <mergeCell ref="AJ31:AK31"/>
    <mergeCell ref="S31:T31"/>
    <mergeCell ref="U31:V31"/>
    <mergeCell ref="X31:Y31"/>
    <mergeCell ref="Z31:AA31"/>
    <mergeCell ref="AC31:AD31"/>
    <mergeCell ref="AE31:AF31"/>
    <mergeCell ref="D31:E31"/>
    <mergeCell ref="F31:G31"/>
    <mergeCell ref="I31:J31"/>
    <mergeCell ref="K31:L31"/>
    <mergeCell ref="N31:O31"/>
    <mergeCell ref="P31:Q31"/>
    <mergeCell ref="X24:Y24"/>
    <mergeCell ref="Z24:AA24"/>
    <mergeCell ref="AC24:AD24"/>
    <mergeCell ref="AE24:AF24"/>
    <mergeCell ref="AH24:AI24"/>
    <mergeCell ref="AJ24:AK24"/>
    <mergeCell ref="D27:E27"/>
    <mergeCell ref="F27:G27"/>
    <mergeCell ref="I27:J27"/>
    <mergeCell ref="K27:L27"/>
    <mergeCell ref="N27:O27"/>
    <mergeCell ref="P27:Q27"/>
    <mergeCell ref="S27:T27"/>
    <mergeCell ref="U27:V27"/>
    <mergeCell ref="X27:Y27"/>
    <mergeCell ref="Z27:AA27"/>
    <mergeCell ref="AC27:AD27"/>
    <mergeCell ref="AE27:AF27"/>
    <mergeCell ref="AH27:AI27"/>
    <mergeCell ref="AJ27:AK27"/>
    <mergeCell ref="D24:E24"/>
    <mergeCell ref="F24:G24"/>
    <mergeCell ref="I24:J24"/>
    <mergeCell ref="K24:L24"/>
    <mergeCell ref="N24:O24"/>
    <mergeCell ref="P24:Q24"/>
    <mergeCell ref="S24:T24"/>
    <mergeCell ref="U24:V24"/>
    <mergeCell ref="AH45:AI45"/>
    <mergeCell ref="AJ45:AK45"/>
    <mergeCell ref="S45:T45"/>
    <mergeCell ref="U45:V45"/>
    <mergeCell ref="X45:Y45"/>
    <mergeCell ref="Z45:AA45"/>
    <mergeCell ref="D66:E66"/>
    <mergeCell ref="F66:G66"/>
    <mergeCell ref="I66:J66"/>
    <mergeCell ref="K66:L66"/>
    <mergeCell ref="N66:O66"/>
    <mergeCell ref="P66:Q66"/>
    <mergeCell ref="S66:T66"/>
    <mergeCell ref="U66:V66"/>
    <mergeCell ref="AH59:AI59"/>
    <mergeCell ref="AJ59:AK59"/>
    <mergeCell ref="S59:T59"/>
    <mergeCell ref="U59:V59"/>
    <mergeCell ref="X59:Y59"/>
    <mergeCell ref="Z59:AA59"/>
    <mergeCell ref="AC59:AD59"/>
    <mergeCell ref="AE59:AF59"/>
    <mergeCell ref="D59:E59"/>
    <mergeCell ref="F59:G59"/>
    <mergeCell ref="I59:J59"/>
    <mergeCell ref="K59:L59"/>
    <mergeCell ref="N59:O59"/>
    <mergeCell ref="P59:Q59"/>
    <mergeCell ref="AC45:AD45"/>
    <mergeCell ref="AE45:AF45"/>
    <mergeCell ref="D45:E45"/>
    <mergeCell ref="F45:G45"/>
    <mergeCell ref="I45:J45"/>
    <mergeCell ref="K45:L45"/>
    <mergeCell ref="N45:O45"/>
    <mergeCell ref="P45:Q45"/>
    <mergeCell ref="X52:Y52"/>
    <mergeCell ref="Z52:AA52"/>
    <mergeCell ref="AC52:AD52"/>
    <mergeCell ref="AE52:AF52"/>
    <mergeCell ref="AH52:AI52"/>
    <mergeCell ref="AJ52:AK52"/>
    <mergeCell ref="D52:E52"/>
    <mergeCell ref="F52:G52"/>
    <mergeCell ref="I52:J52"/>
    <mergeCell ref="K52:L52"/>
    <mergeCell ref="D48:E48"/>
    <mergeCell ref="F48:G48"/>
    <mergeCell ref="I48:J48"/>
    <mergeCell ref="K48:L48"/>
    <mergeCell ref="N48:O48"/>
    <mergeCell ref="P48:Q48"/>
    <mergeCell ref="S48:T48"/>
    <mergeCell ref="U48:V48"/>
    <mergeCell ref="X48:Y48"/>
    <mergeCell ref="Z48:AA48"/>
    <mergeCell ref="AC48:AD48"/>
    <mergeCell ref="AE48:AF48"/>
    <mergeCell ref="AH48:AI48"/>
    <mergeCell ref="AJ48:AK48"/>
    <mergeCell ref="D62:E62"/>
    <mergeCell ref="F62:G62"/>
    <mergeCell ref="I62:J62"/>
    <mergeCell ref="K62:L62"/>
    <mergeCell ref="AC115:AD115"/>
    <mergeCell ref="AE115:AF115"/>
    <mergeCell ref="D115:E115"/>
    <mergeCell ref="F115:G115"/>
    <mergeCell ref="I115:J115"/>
    <mergeCell ref="K115:L115"/>
    <mergeCell ref="N115:O115"/>
    <mergeCell ref="P115:Q115"/>
    <mergeCell ref="AC101:AD101"/>
    <mergeCell ref="AE101:AF101"/>
    <mergeCell ref="D101:E101"/>
    <mergeCell ref="F101:G101"/>
    <mergeCell ref="I101:J101"/>
    <mergeCell ref="K101:L101"/>
    <mergeCell ref="N101:O101"/>
    <mergeCell ref="P101:Q101"/>
    <mergeCell ref="X108:Y108"/>
    <mergeCell ref="Z108:AA108"/>
    <mergeCell ref="AC108:AD108"/>
    <mergeCell ref="AE108:AF108"/>
    <mergeCell ref="AH108:AI108"/>
    <mergeCell ref="AJ108:AK108"/>
    <mergeCell ref="D108:E108"/>
    <mergeCell ref="F108:G108"/>
    <mergeCell ref="I108:J108"/>
    <mergeCell ref="K108:L108"/>
    <mergeCell ref="AH80:AI80"/>
    <mergeCell ref="AJ80:AK80"/>
    <mergeCell ref="D80:E80"/>
    <mergeCell ref="F80:G80"/>
    <mergeCell ref="I80:J80"/>
    <mergeCell ref="K80:L80"/>
    <mergeCell ref="N80:O80"/>
    <mergeCell ref="P80:Q80"/>
    <mergeCell ref="I83:J83"/>
    <mergeCell ref="K83:L83"/>
    <mergeCell ref="N83:O83"/>
    <mergeCell ref="P83:Q83"/>
    <mergeCell ref="S83:T83"/>
    <mergeCell ref="U83:V83"/>
    <mergeCell ref="X83:Y83"/>
    <mergeCell ref="Z83:AA83"/>
    <mergeCell ref="AC83:AD83"/>
    <mergeCell ref="AE83:AF83"/>
    <mergeCell ref="AH83:AI83"/>
    <mergeCell ref="AJ83:AK83"/>
    <mergeCell ref="S80:T80"/>
    <mergeCell ref="U80:V80"/>
    <mergeCell ref="AH87:AI87"/>
    <mergeCell ref="AJ87:AK87"/>
    <mergeCell ref="S87:T87"/>
    <mergeCell ref="U87:V87"/>
    <mergeCell ref="X87:Y87"/>
    <mergeCell ref="Z87:AA87"/>
    <mergeCell ref="AC87:AD87"/>
    <mergeCell ref="AE87:AF87"/>
    <mergeCell ref="D87:E87"/>
    <mergeCell ref="F87:G87"/>
    <mergeCell ref="I87:J87"/>
    <mergeCell ref="K87:L87"/>
    <mergeCell ref="N87:O87"/>
    <mergeCell ref="P87:Q87"/>
    <mergeCell ref="X80:Y80"/>
    <mergeCell ref="Z80:AA80"/>
    <mergeCell ref="AH220:AI220"/>
    <mergeCell ref="AJ220:AK220"/>
    <mergeCell ref="D220:E220"/>
    <mergeCell ref="F220:G220"/>
    <mergeCell ref="I220:J220"/>
    <mergeCell ref="K220:L220"/>
    <mergeCell ref="AH192:AI192"/>
    <mergeCell ref="AJ192:AK192"/>
    <mergeCell ref="D192:E192"/>
    <mergeCell ref="F192:G192"/>
    <mergeCell ref="I192:J192"/>
    <mergeCell ref="K192:L192"/>
    <mergeCell ref="N192:O192"/>
    <mergeCell ref="P192:Q192"/>
    <mergeCell ref="S164:T164"/>
    <mergeCell ref="U164:V164"/>
    <mergeCell ref="AH157:AI157"/>
    <mergeCell ref="AJ157:AK157"/>
    <mergeCell ref="S157:T157"/>
    <mergeCell ref="U157:V157"/>
    <mergeCell ref="X157:Y157"/>
    <mergeCell ref="Z157:AA157"/>
    <mergeCell ref="D178:E178"/>
    <mergeCell ref="F178:G178"/>
    <mergeCell ref="I178:J178"/>
    <mergeCell ref="K178:L178"/>
    <mergeCell ref="N178:O178"/>
    <mergeCell ref="P178:Q178"/>
    <mergeCell ref="S178:T178"/>
    <mergeCell ref="U178:V178"/>
    <mergeCell ref="AH171:AI171"/>
    <mergeCell ref="AJ171:AK171"/>
    <mergeCell ref="S171:T171"/>
    <mergeCell ref="U171:V171"/>
    <mergeCell ref="X171:Y171"/>
    <mergeCell ref="Z171:AA171"/>
    <mergeCell ref="AC171:AD171"/>
    <mergeCell ref="AE171:AF171"/>
    <mergeCell ref="D171:E171"/>
    <mergeCell ref="F171:G171"/>
    <mergeCell ref="I171:J171"/>
    <mergeCell ref="K171:L171"/>
    <mergeCell ref="N171:O171"/>
    <mergeCell ref="P171:Q171"/>
    <mergeCell ref="AC157:AD157"/>
    <mergeCell ref="AE157:AF157"/>
    <mergeCell ref="D157:E157"/>
    <mergeCell ref="F157:G157"/>
    <mergeCell ref="I157:J157"/>
    <mergeCell ref="K157:L157"/>
    <mergeCell ref="N157:O157"/>
    <mergeCell ref="P157:Q157"/>
    <mergeCell ref="X164:Y164"/>
    <mergeCell ref="Z164:AA164"/>
    <mergeCell ref="AC164:AD164"/>
    <mergeCell ref="AE164:AF164"/>
    <mergeCell ref="AH164:AI164"/>
    <mergeCell ref="AJ164:AK164"/>
    <mergeCell ref="D164:E164"/>
    <mergeCell ref="F164:G164"/>
    <mergeCell ref="I164:J164"/>
    <mergeCell ref="K164:L164"/>
    <mergeCell ref="N164:O164"/>
    <mergeCell ref="P164:Q164"/>
    <mergeCell ref="AH332:AI332"/>
    <mergeCell ref="AJ332:AK332"/>
    <mergeCell ref="D332:E332"/>
    <mergeCell ref="F332:G332"/>
    <mergeCell ref="I332:J332"/>
    <mergeCell ref="K332:L332"/>
    <mergeCell ref="AH304:AI304"/>
    <mergeCell ref="AJ304:AK304"/>
    <mergeCell ref="D304:E304"/>
    <mergeCell ref="F304:G304"/>
    <mergeCell ref="I304:J304"/>
    <mergeCell ref="K304:L304"/>
    <mergeCell ref="N304:O304"/>
    <mergeCell ref="P304:Q304"/>
    <mergeCell ref="S276:T276"/>
    <mergeCell ref="U276:V276"/>
    <mergeCell ref="AH269:AI269"/>
    <mergeCell ref="AJ269:AK269"/>
    <mergeCell ref="S269:T269"/>
    <mergeCell ref="U269:V269"/>
    <mergeCell ref="X269:Y269"/>
    <mergeCell ref="Z269:AA269"/>
    <mergeCell ref="D290:E290"/>
    <mergeCell ref="F290:G290"/>
    <mergeCell ref="I290:J290"/>
    <mergeCell ref="K290:L290"/>
    <mergeCell ref="N290:O290"/>
    <mergeCell ref="P290:Q290"/>
    <mergeCell ref="S290:T290"/>
    <mergeCell ref="U290:V290"/>
    <mergeCell ref="AH283:AI283"/>
    <mergeCell ref="AJ283:AK283"/>
    <mergeCell ref="S283:T283"/>
    <mergeCell ref="U283:V283"/>
    <mergeCell ref="X283:Y283"/>
    <mergeCell ref="Z283:AA283"/>
    <mergeCell ref="AC283:AD283"/>
    <mergeCell ref="AE283:AF283"/>
    <mergeCell ref="D283:E283"/>
    <mergeCell ref="F283:G283"/>
    <mergeCell ref="I283:J283"/>
    <mergeCell ref="K283:L283"/>
    <mergeCell ref="N283:O283"/>
    <mergeCell ref="P283:Q283"/>
    <mergeCell ref="AC269:AD269"/>
    <mergeCell ref="AE269:AF269"/>
    <mergeCell ref="D269:E269"/>
    <mergeCell ref="F269:G269"/>
    <mergeCell ref="I269:J269"/>
    <mergeCell ref="K269:L269"/>
    <mergeCell ref="N269:O269"/>
    <mergeCell ref="P269:Q269"/>
    <mergeCell ref="X276:Y276"/>
    <mergeCell ref="Z276:AA276"/>
    <mergeCell ref="AC276:AD276"/>
    <mergeCell ref="AE276:AF276"/>
    <mergeCell ref="AH276:AI276"/>
    <mergeCell ref="AJ276:AK276"/>
    <mergeCell ref="D276:E276"/>
    <mergeCell ref="F276:G276"/>
    <mergeCell ref="I276:J276"/>
    <mergeCell ref="K276:L276"/>
    <mergeCell ref="N276:O276"/>
    <mergeCell ref="P276:Q276"/>
    <mergeCell ref="AH444:AI444"/>
    <mergeCell ref="AJ444:AK444"/>
    <mergeCell ref="D444:E444"/>
    <mergeCell ref="F444:G444"/>
    <mergeCell ref="I444:J444"/>
    <mergeCell ref="K444:L444"/>
    <mergeCell ref="AH416:AI416"/>
    <mergeCell ref="AJ416:AK416"/>
    <mergeCell ref="D416:E416"/>
    <mergeCell ref="F416:G416"/>
    <mergeCell ref="I416:J416"/>
    <mergeCell ref="K416:L416"/>
    <mergeCell ref="N416:O416"/>
    <mergeCell ref="P416:Q416"/>
    <mergeCell ref="S388:T388"/>
    <mergeCell ref="U388:V388"/>
    <mergeCell ref="AH381:AI381"/>
    <mergeCell ref="AJ381:AK381"/>
    <mergeCell ref="S381:T381"/>
    <mergeCell ref="U381:V381"/>
    <mergeCell ref="X381:Y381"/>
    <mergeCell ref="Z381:AA381"/>
    <mergeCell ref="D402:E402"/>
    <mergeCell ref="F402:G402"/>
    <mergeCell ref="I402:J402"/>
    <mergeCell ref="K402:L402"/>
    <mergeCell ref="N402:O402"/>
    <mergeCell ref="P402:Q402"/>
    <mergeCell ref="S402:T402"/>
    <mergeCell ref="U402:V402"/>
    <mergeCell ref="AH395:AI395"/>
    <mergeCell ref="AJ395:AK395"/>
    <mergeCell ref="S395:T395"/>
    <mergeCell ref="U395:V395"/>
    <mergeCell ref="X395:Y395"/>
    <mergeCell ref="Z395:AA395"/>
    <mergeCell ref="AC395:AD395"/>
    <mergeCell ref="AE395:AF395"/>
    <mergeCell ref="D395:E395"/>
    <mergeCell ref="F395:G395"/>
    <mergeCell ref="I395:J395"/>
    <mergeCell ref="K395:L395"/>
    <mergeCell ref="N395:O395"/>
    <mergeCell ref="P395:Q395"/>
    <mergeCell ref="AC381:AD381"/>
    <mergeCell ref="AE381:AF381"/>
    <mergeCell ref="D381:E381"/>
    <mergeCell ref="F381:G381"/>
    <mergeCell ref="I381:J381"/>
    <mergeCell ref="K381:L381"/>
    <mergeCell ref="N381:O381"/>
    <mergeCell ref="P381:Q381"/>
    <mergeCell ref="X388:Y388"/>
    <mergeCell ref="Z388:AA388"/>
    <mergeCell ref="AC388:AD388"/>
    <mergeCell ref="AE388:AF388"/>
    <mergeCell ref="AH388:AI388"/>
    <mergeCell ref="AJ388:AK388"/>
    <mergeCell ref="D388:E388"/>
    <mergeCell ref="F388:G388"/>
    <mergeCell ref="I388:J388"/>
    <mergeCell ref="K388:L388"/>
    <mergeCell ref="N388:O388"/>
    <mergeCell ref="P388:Q388"/>
    <mergeCell ref="AH556:AI556"/>
    <mergeCell ref="AJ556:AK556"/>
    <mergeCell ref="D556:E556"/>
    <mergeCell ref="F556:G556"/>
    <mergeCell ref="I556:J556"/>
    <mergeCell ref="K556:L556"/>
    <mergeCell ref="AH528:AI528"/>
    <mergeCell ref="AJ528:AK528"/>
    <mergeCell ref="D528:E528"/>
    <mergeCell ref="F528:G528"/>
    <mergeCell ref="I528:J528"/>
    <mergeCell ref="K528:L528"/>
    <mergeCell ref="N528:O528"/>
    <mergeCell ref="P528:Q528"/>
    <mergeCell ref="S500:T500"/>
    <mergeCell ref="U500:V500"/>
    <mergeCell ref="AH493:AI493"/>
    <mergeCell ref="AJ493:AK493"/>
    <mergeCell ref="S493:T493"/>
    <mergeCell ref="U493:V493"/>
    <mergeCell ref="X493:Y493"/>
    <mergeCell ref="Z493:AA493"/>
    <mergeCell ref="D514:E514"/>
    <mergeCell ref="F514:G514"/>
    <mergeCell ref="I514:J514"/>
    <mergeCell ref="K514:L514"/>
    <mergeCell ref="N514:O514"/>
    <mergeCell ref="P514:Q514"/>
    <mergeCell ref="S514:T514"/>
    <mergeCell ref="U514:V514"/>
    <mergeCell ref="AH507:AI507"/>
    <mergeCell ref="AJ507:AK507"/>
    <mergeCell ref="S507:T507"/>
    <mergeCell ref="U507:V507"/>
    <mergeCell ref="X507:Y507"/>
    <mergeCell ref="Z507:AA507"/>
    <mergeCell ref="AC507:AD507"/>
    <mergeCell ref="AE507:AF507"/>
    <mergeCell ref="D507:E507"/>
    <mergeCell ref="F507:G507"/>
    <mergeCell ref="I507:J507"/>
    <mergeCell ref="K507:L507"/>
    <mergeCell ref="N507:O507"/>
    <mergeCell ref="P507:Q507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X500:Y500"/>
    <mergeCell ref="Z500:AA500"/>
    <mergeCell ref="AC500:AD500"/>
    <mergeCell ref="AE500:AF500"/>
    <mergeCell ref="AH500:AI500"/>
    <mergeCell ref="AJ500:AK500"/>
    <mergeCell ref="D500:E500"/>
    <mergeCell ref="F500:G500"/>
    <mergeCell ref="I500:J500"/>
    <mergeCell ref="K500:L500"/>
    <mergeCell ref="N500:O500"/>
    <mergeCell ref="P500:Q500"/>
    <mergeCell ref="AH668:AI668"/>
    <mergeCell ref="AJ668:AK668"/>
    <mergeCell ref="D668:E668"/>
    <mergeCell ref="F668:G668"/>
    <mergeCell ref="I668:J668"/>
    <mergeCell ref="K668:L668"/>
    <mergeCell ref="AH640:AI640"/>
    <mergeCell ref="AJ640:AK640"/>
    <mergeCell ref="D640:E640"/>
    <mergeCell ref="F640:G640"/>
    <mergeCell ref="I640:J640"/>
    <mergeCell ref="K640:L640"/>
    <mergeCell ref="N640:O640"/>
    <mergeCell ref="P640:Q640"/>
    <mergeCell ref="S612:T612"/>
    <mergeCell ref="U612:V612"/>
    <mergeCell ref="AH605:AI605"/>
    <mergeCell ref="AJ605:AK605"/>
    <mergeCell ref="S605:T605"/>
    <mergeCell ref="U605:V605"/>
    <mergeCell ref="X605:Y605"/>
    <mergeCell ref="Z605:AA605"/>
    <mergeCell ref="D626:E626"/>
    <mergeCell ref="F626:G626"/>
    <mergeCell ref="I626:J626"/>
    <mergeCell ref="K626:L626"/>
    <mergeCell ref="N626:O626"/>
    <mergeCell ref="P626:Q626"/>
    <mergeCell ref="S626:T626"/>
    <mergeCell ref="U626:V626"/>
    <mergeCell ref="AH619:AI619"/>
    <mergeCell ref="AJ619:AK619"/>
    <mergeCell ref="S619:T619"/>
    <mergeCell ref="U619:V619"/>
    <mergeCell ref="X619:Y619"/>
    <mergeCell ref="Z619:AA619"/>
    <mergeCell ref="AC619:AD619"/>
    <mergeCell ref="AE619:AF619"/>
    <mergeCell ref="D619:E619"/>
    <mergeCell ref="F619:G619"/>
    <mergeCell ref="I619:J619"/>
    <mergeCell ref="K619:L619"/>
    <mergeCell ref="N619:O619"/>
    <mergeCell ref="P619:Q619"/>
    <mergeCell ref="AC605:AD605"/>
    <mergeCell ref="AE605:AF605"/>
    <mergeCell ref="D605:E605"/>
    <mergeCell ref="F605:G605"/>
    <mergeCell ref="I605:J605"/>
    <mergeCell ref="K605:L605"/>
    <mergeCell ref="N605:O605"/>
    <mergeCell ref="P605:Q605"/>
    <mergeCell ref="X612:Y612"/>
    <mergeCell ref="Z612:AA612"/>
    <mergeCell ref="AC612:AD612"/>
    <mergeCell ref="AE612:AF612"/>
    <mergeCell ref="AH612:AI612"/>
    <mergeCell ref="AJ612:AK612"/>
    <mergeCell ref="D612:E612"/>
    <mergeCell ref="F612:G612"/>
    <mergeCell ref="I612:J612"/>
    <mergeCell ref="K612:L612"/>
    <mergeCell ref="N612:O612"/>
    <mergeCell ref="P612:Q612"/>
    <mergeCell ref="AH780:AI780"/>
    <mergeCell ref="AJ780:AK780"/>
    <mergeCell ref="D780:E780"/>
    <mergeCell ref="F780:G780"/>
    <mergeCell ref="I780:J780"/>
    <mergeCell ref="K780:L780"/>
    <mergeCell ref="AH752:AI752"/>
    <mergeCell ref="AJ752:AK752"/>
    <mergeCell ref="D752:E752"/>
    <mergeCell ref="F752:G752"/>
    <mergeCell ref="I752:J752"/>
    <mergeCell ref="K752:L752"/>
    <mergeCell ref="N752:O752"/>
    <mergeCell ref="P752:Q752"/>
    <mergeCell ref="S724:T724"/>
    <mergeCell ref="U724:V724"/>
    <mergeCell ref="AH717:AI717"/>
    <mergeCell ref="AJ717:AK717"/>
    <mergeCell ref="S717:T717"/>
    <mergeCell ref="U717:V717"/>
    <mergeCell ref="X717:Y717"/>
    <mergeCell ref="Z717:AA717"/>
    <mergeCell ref="D738:E738"/>
    <mergeCell ref="F738:G738"/>
    <mergeCell ref="I738:J738"/>
    <mergeCell ref="K738:L738"/>
    <mergeCell ref="N738:O738"/>
    <mergeCell ref="P738:Q738"/>
    <mergeCell ref="S738:T738"/>
    <mergeCell ref="U738:V738"/>
    <mergeCell ref="AH731:AI731"/>
    <mergeCell ref="AJ731:AK731"/>
    <mergeCell ref="S731:T731"/>
    <mergeCell ref="U731:V731"/>
    <mergeCell ref="X731:Y731"/>
    <mergeCell ref="Z731:AA731"/>
    <mergeCell ref="AC731:AD731"/>
    <mergeCell ref="AE731:AF731"/>
    <mergeCell ref="D731:E731"/>
    <mergeCell ref="F731:G731"/>
    <mergeCell ref="I731:J731"/>
    <mergeCell ref="K731:L731"/>
    <mergeCell ref="N731:O731"/>
    <mergeCell ref="P731:Q731"/>
    <mergeCell ref="AC717:AD717"/>
    <mergeCell ref="AE717:AF717"/>
    <mergeCell ref="D717:E717"/>
    <mergeCell ref="F717:G717"/>
    <mergeCell ref="I717:J717"/>
    <mergeCell ref="K717:L717"/>
    <mergeCell ref="N717:O717"/>
    <mergeCell ref="P717:Q717"/>
    <mergeCell ref="X724:Y724"/>
    <mergeCell ref="Z724:AA724"/>
    <mergeCell ref="AC724:AD724"/>
    <mergeCell ref="AE724:AF724"/>
    <mergeCell ref="AH724:AI724"/>
    <mergeCell ref="AJ724:AK724"/>
    <mergeCell ref="D724:E724"/>
    <mergeCell ref="F724:G724"/>
    <mergeCell ref="I724:J724"/>
    <mergeCell ref="K724:L724"/>
    <mergeCell ref="N724:O724"/>
    <mergeCell ref="P724:Q724"/>
    <mergeCell ref="AH892:AI892"/>
    <mergeCell ref="AJ892:AK892"/>
    <mergeCell ref="D892:E892"/>
    <mergeCell ref="F892:G892"/>
    <mergeCell ref="I892:J892"/>
    <mergeCell ref="K892:L892"/>
    <mergeCell ref="AH864:AI864"/>
    <mergeCell ref="AJ864:AK864"/>
    <mergeCell ref="D864:E864"/>
    <mergeCell ref="F864:G864"/>
    <mergeCell ref="I864:J864"/>
    <mergeCell ref="K864:L864"/>
    <mergeCell ref="N864:O864"/>
    <mergeCell ref="P864:Q864"/>
    <mergeCell ref="S836:T836"/>
    <mergeCell ref="U836:V836"/>
    <mergeCell ref="AH829:AI829"/>
    <mergeCell ref="AJ829:AK829"/>
    <mergeCell ref="S829:T829"/>
    <mergeCell ref="U829:V829"/>
    <mergeCell ref="X829:Y829"/>
    <mergeCell ref="Z829:AA829"/>
    <mergeCell ref="D850:E850"/>
    <mergeCell ref="F850:G850"/>
    <mergeCell ref="I850:J850"/>
    <mergeCell ref="K850:L850"/>
    <mergeCell ref="N850:O850"/>
    <mergeCell ref="P850:Q850"/>
    <mergeCell ref="S850:T850"/>
    <mergeCell ref="U850:V850"/>
    <mergeCell ref="AH843:AI843"/>
    <mergeCell ref="AJ843:AK843"/>
    <mergeCell ref="S843:T843"/>
    <mergeCell ref="U843:V843"/>
    <mergeCell ref="X843:Y843"/>
    <mergeCell ref="Z843:AA843"/>
    <mergeCell ref="AC843:AD843"/>
    <mergeCell ref="AE843:AF843"/>
    <mergeCell ref="D843:E843"/>
    <mergeCell ref="F843:G843"/>
    <mergeCell ref="I843:J843"/>
    <mergeCell ref="K843:L843"/>
    <mergeCell ref="N843:O843"/>
    <mergeCell ref="P843:Q843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X836:Y836"/>
    <mergeCell ref="Z836:AA836"/>
    <mergeCell ref="AC836:AD836"/>
    <mergeCell ref="AE836:AF836"/>
    <mergeCell ref="AH836:AI836"/>
    <mergeCell ref="AJ836:AK836"/>
    <mergeCell ref="D836:E836"/>
    <mergeCell ref="F836:G836"/>
    <mergeCell ref="I836:J836"/>
    <mergeCell ref="K836:L836"/>
    <mergeCell ref="N836:O836"/>
    <mergeCell ref="P836:Q836"/>
    <mergeCell ref="AH1004:AI1004"/>
    <mergeCell ref="AJ1004:AK1004"/>
    <mergeCell ref="D1004:E1004"/>
    <mergeCell ref="F1004:G1004"/>
    <mergeCell ref="I1004:J1004"/>
    <mergeCell ref="K1004:L1004"/>
    <mergeCell ref="AH976:AI976"/>
    <mergeCell ref="AJ976:AK976"/>
    <mergeCell ref="D976:E976"/>
    <mergeCell ref="F976:G976"/>
    <mergeCell ref="I976:J976"/>
    <mergeCell ref="K976:L976"/>
    <mergeCell ref="N976:O976"/>
    <mergeCell ref="P976:Q976"/>
    <mergeCell ref="S948:T948"/>
    <mergeCell ref="U948:V948"/>
    <mergeCell ref="AH941:AI941"/>
    <mergeCell ref="AJ941:AK941"/>
    <mergeCell ref="S941:T941"/>
    <mergeCell ref="U941:V941"/>
    <mergeCell ref="X941:Y941"/>
    <mergeCell ref="Z941:AA941"/>
    <mergeCell ref="D962:E962"/>
    <mergeCell ref="F962:G962"/>
    <mergeCell ref="I962:J962"/>
    <mergeCell ref="K962:L962"/>
    <mergeCell ref="N962:O962"/>
    <mergeCell ref="P962:Q962"/>
    <mergeCell ref="S962:T962"/>
    <mergeCell ref="U962:V962"/>
    <mergeCell ref="AH955:AI955"/>
    <mergeCell ref="AJ955:AK955"/>
    <mergeCell ref="S955:T955"/>
    <mergeCell ref="U955:V955"/>
    <mergeCell ref="X955:Y955"/>
    <mergeCell ref="Z955:AA955"/>
    <mergeCell ref="AC955:AD955"/>
    <mergeCell ref="AE955:AF955"/>
    <mergeCell ref="D955:E955"/>
    <mergeCell ref="F955:G955"/>
    <mergeCell ref="I955:J955"/>
    <mergeCell ref="K955:L955"/>
    <mergeCell ref="N955:O955"/>
    <mergeCell ref="P955:Q955"/>
    <mergeCell ref="AC941:AD941"/>
    <mergeCell ref="AE941:AF941"/>
    <mergeCell ref="D941:E941"/>
    <mergeCell ref="F941:G941"/>
    <mergeCell ref="I941:J941"/>
    <mergeCell ref="K941:L941"/>
    <mergeCell ref="N941:O941"/>
    <mergeCell ref="P941:Q941"/>
    <mergeCell ref="X948:Y948"/>
    <mergeCell ref="Z948:AA948"/>
    <mergeCell ref="AC948:AD948"/>
    <mergeCell ref="AE948:AF948"/>
    <mergeCell ref="AH948:AI948"/>
    <mergeCell ref="AJ948:AK948"/>
    <mergeCell ref="D948:E948"/>
    <mergeCell ref="F948:G948"/>
    <mergeCell ref="I948:J948"/>
    <mergeCell ref="K948:L948"/>
    <mergeCell ref="N948:O948"/>
    <mergeCell ref="P948:Q948"/>
    <mergeCell ref="AH1116:AI1116"/>
    <mergeCell ref="AJ1116:AK1116"/>
    <mergeCell ref="D1116:E1116"/>
    <mergeCell ref="F1116:G1116"/>
    <mergeCell ref="I1116:J1116"/>
    <mergeCell ref="K1116:L1116"/>
    <mergeCell ref="AH1088:AI1088"/>
    <mergeCell ref="AJ1088:AK1088"/>
    <mergeCell ref="D1088:E1088"/>
    <mergeCell ref="F1088:G1088"/>
    <mergeCell ref="I1088:J1088"/>
    <mergeCell ref="K1088:L1088"/>
    <mergeCell ref="N1088:O1088"/>
    <mergeCell ref="P1088:Q1088"/>
    <mergeCell ref="S1060:T1060"/>
    <mergeCell ref="U1060:V1060"/>
    <mergeCell ref="AH1053:AI1053"/>
    <mergeCell ref="AJ1053:AK1053"/>
    <mergeCell ref="S1053:T1053"/>
    <mergeCell ref="U1053:V1053"/>
    <mergeCell ref="X1053:Y1053"/>
    <mergeCell ref="Z1053:AA1053"/>
    <mergeCell ref="D1074:E1074"/>
    <mergeCell ref="F1074:G1074"/>
    <mergeCell ref="I1074:J1074"/>
    <mergeCell ref="K1074:L1074"/>
    <mergeCell ref="N1074:O1074"/>
    <mergeCell ref="P1074:Q1074"/>
    <mergeCell ref="S1074:T1074"/>
    <mergeCell ref="U1074:V1074"/>
    <mergeCell ref="AH1067:AI1067"/>
    <mergeCell ref="AJ1067:AK1067"/>
    <mergeCell ref="S1067:T1067"/>
    <mergeCell ref="U1067:V1067"/>
    <mergeCell ref="X1067:Y1067"/>
    <mergeCell ref="Z1067:AA1067"/>
    <mergeCell ref="AC1067:AD1067"/>
    <mergeCell ref="AE1067:AF1067"/>
    <mergeCell ref="D1067:E1067"/>
    <mergeCell ref="F1067:G1067"/>
    <mergeCell ref="I1067:J1067"/>
    <mergeCell ref="K1067:L1067"/>
    <mergeCell ref="N1067:O1067"/>
    <mergeCell ref="P1067:Q1067"/>
    <mergeCell ref="AC1053:AD1053"/>
    <mergeCell ref="AE1053:AF1053"/>
    <mergeCell ref="D1053:E1053"/>
    <mergeCell ref="F1053:G1053"/>
    <mergeCell ref="I1053:J1053"/>
    <mergeCell ref="K1053:L1053"/>
    <mergeCell ref="N1053:O1053"/>
    <mergeCell ref="P1053:Q1053"/>
    <mergeCell ref="X1060:Y1060"/>
    <mergeCell ref="Z1060:AA1060"/>
    <mergeCell ref="AC1060:AD1060"/>
    <mergeCell ref="AE1060:AF1060"/>
    <mergeCell ref="AH1060:AI1060"/>
    <mergeCell ref="AJ1060:AK1060"/>
    <mergeCell ref="D1060:E1060"/>
    <mergeCell ref="F1060:G1060"/>
    <mergeCell ref="I1060:J1060"/>
    <mergeCell ref="K1060:L1060"/>
    <mergeCell ref="N1060:O1060"/>
    <mergeCell ref="P1060:Q1060"/>
    <mergeCell ref="AH1228:AI1228"/>
    <mergeCell ref="AJ1228:AK1228"/>
    <mergeCell ref="D1228:E1228"/>
    <mergeCell ref="F1228:G1228"/>
    <mergeCell ref="I1228:J1228"/>
    <mergeCell ref="K1228:L1228"/>
    <mergeCell ref="AH1200:AI1200"/>
    <mergeCell ref="AJ1200:AK1200"/>
    <mergeCell ref="D1200:E1200"/>
    <mergeCell ref="F1200:G1200"/>
    <mergeCell ref="I1200:J1200"/>
    <mergeCell ref="K1200:L1200"/>
    <mergeCell ref="N1200:O1200"/>
    <mergeCell ref="P1200:Q1200"/>
    <mergeCell ref="S1172:T1172"/>
    <mergeCell ref="U1172:V1172"/>
    <mergeCell ref="AH1165:AI1165"/>
    <mergeCell ref="AJ1165:AK1165"/>
    <mergeCell ref="S1165:T1165"/>
    <mergeCell ref="U1165:V1165"/>
    <mergeCell ref="X1165:Y1165"/>
    <mergeCell ref="Z1165:AA1165"/>
    <mergeCell ref="D1186:E1186"/>
    <mergeCell ref="F1186:G1186"/>
    <mergeCell ref="I1186:J1186"/>
    <mergeCell ref="K1186:L1186"/>
    <mergeCell ref="N1186:O1186"/>
    <mergeCell ref="P1186:Q1186"/>
    <mergeCell ref="S1186:T1186"/>
    <mergeCell ref="U1186:V1186"/>
    <mergeCell ref="AH1179:AI1179"/>
    <mergeCell ref="AJ1179:AK1179"/>
    <mergeCell ref="S1179:T1179"/>
    <mergeCell ref="U1179:V1179"/>
    <mergeCell ref="X1179:Y1179"/>
    <mergeCell ref="Z1179:AA1179"/>
    <mergeCell ref="AC1179:AD1179"/>
    <mergeCell ref="AE1179:AF1179"/>
    <mergeCell ref="D1179:E1179"/>
    <mergeCell ref="F1179:G1179"/>
    <mergeCell ref="I1179:J1179"/>
    <mergeCell ref="K1179:L1179"/>
    <mergeCell ref="N1179:O1179"/>
    <mergeCell ref="P1179:Q1179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X1172:Y1172"/>
    <mergeCell ref="Z1172:AA1172"/>
    <mergeCell ref="AC1172:AD1172"/>
    <mergeCell ref="AE1172:AF1172"/>
    <mergeCell ref="AH1172:AI1172"/>
    <mergeCell ref="AJ1172:AK1172"/>
    <mergeCell ref="D1172:E1172"/>
    <mergeCell ref="F1172:G1172"/>
    <mergeCell ref="I1172:J1172"/>
    <mergeCell ref="K1172:L1172"/>
    <mergeCell ref="N1172:O1172"/>
    <mergeCell ref="P1172:Q1172"/>
    <mergeCell ref="AH1340:AI1340"/>
    <mergeCell ref="AJ1340:AK1340"/>
    <mergeCell ref="D1340:E1340"/>
    <mergeCell ref="F1340:G1340"/>
    <mergeCell ref="I1340:J1340"/>
    <mergeCell ref="K1340:L1340"/>
    <mergeCell ref="AH1312:AI1312"/>
    <mergeCell ref="AJ1312:AK1312"/>
    <mergeCell ref="D1312:E1312"/>
    <mergeCell ref="F1312:G1312"/>
    <mergeCell ref="I1312:J1312"/>
    <mergeCell ref="K1312:L1312"/>
    <mergeCell ref="N1312:O1312"/>
    <mergeCell ref="P1312:Q1312"/>
    <mergeCell ref="S1284:T1284"/>
    <mergeCell ref="U1284:V1284"/>
    <mergeCell ref="AH1277:AI1277"/>
    <mergeCell ref="AJ1277:AK1277"/>
    <mergeCell ref="S1277:T1277"/>
    <mergeCell ref="U1277:V1277"/>
    <mergeCell ref="X1277:Y1277"/>
    <mergeCell ref="Z1277:AA1277"/>
    <mergeCell ref="D1298:E1298"/>
    <mergeCell ref="F1298:G1298"/>
    <mergeCell ref="I1298:J1298"/>
    <mergeCell ref="K1298:L1298"/>
    <mergeCell ref="N1298:O1298"/>
    <mergeCell ref="P1298:Q1298"/>
    <mergeCell ref="S1298:T1298"/>
    <mergeCell ref="U1298:V1298"/>
    <mergeCell ref="AH1291:AI1291"/>
    <mergeCell ref="AJ1291:AK1291"/>
    <mergeCell ref="S1291:T1291"/>
    <mergeCell ref="U1291:V1291"/>
    <mergeCell ref="X1291:Y1291"/>
    <mergeCell ref="Z1291:AA1291"/>
    <mergeCell ref="AC1291:AD1291"/>
    <mergeCell ref="AE1291:AF1291"/>
    <mergeCell ref="D1291:E1291"/>
    <mergeCell ref="F1291:G1291"/>
    <mergeCell ref="I1291:J1291"/>
    <mergeCell ref="K1291:L1291"/>
    <mergeCell ref="N1291:O1291"/>
    <mergeCell ref="P1291:Q1291"/>
    <mergeCell ref="AC1277:AD1277"/>
    <mergeCell ref="AE1277:AF1277"/>
    <mergeCell ref="D1277:E1277"/>
    <mergeCell ref="F1277:G1277"/>
    <mergeCell ref="I1277:J1277"/>
    <mergeCell ref="K1277:L1277"/>
    <mergeCell ref="N1277:O1277"/>
    <mergeCell ref="P1277:Q1277"/>
    <mergeCell ref="X1284:Y1284"/>
    <mergeCell ref="Z1284:AA1284"/>
    <mergeCell ref="AC1284:AD1284"/>
    <mergeCell ref="AE1284:AF1284"/>
    <mergeCell ref="AH1284:AI1284"/>
    <mergeCell ref="AJ1284:AK1284"/>
    <mergeCell ref="D1284:E1284"/>
    <mergeCell ref="F1284:G1284"/>
    <mergeCell ref="I1284:J1284"/>
    <mergeCell ref="K1284:L1284"/>
    <mergeCell ref="N1284:O1284"/>
    <mergeCell ref="P1284:Q1284"/>
    <mergeCell ref="AH1452:AI1452"/>
    <mergeCell ref="AJ1452:AK1452"/>
    <mergeCell ref="D1452:E1452"/>
    <mergeCell ref="F1452:G1452"/>
    <mergeCell ref="I1452:J1452"/>
    <mergeCell ref="K1452:L1452"/>
    <mergeCell ref="AH1424:AI1424"/>
    <mergeCell ref="AJ1424:AK1424"/>
    <mergeCell ref="D1424:E1424"/>
    <mergeCell ref="F1424:G1424"/>
    <mergeCell ref="I1424:J1424"/>
    <mergeCell ref="K1424:L1424"/>
    <mergeCell ref="N1424:O1424"/>
    <mergeCell ref="P1424:Q1424"/>
    <mergeCell ref="S1396:T1396"/>
    <mergeCell ref="U1396:V1396"/>
    <mergeCell ref="AH1389:AI1389"/>
    <mergeCell ref="AJ1389:AK1389"/>
    <mergeCell ref="S1389:T1389"/>
    <mergeCell ref="U1389:V1389"/>
    <mergeCell ref="X1389:Y1389"/>
    <mergeCell ref="Z1389:AA1389"/>
    <mergeCell ref="D1410:E1410"/>
    <mergeCell ref="F1410:G1410"/>
    <mergeCell ref="I1410:J1410"/>
    <mergeCell ref="K1410:L1410"/>
    <mergeCell ref="N1410:O1410"/>
    <mergeCell ref="P1410:Q1410"/>
    <mergeCell ref="S1410:T1410"/>
    <mergeCell ref="U1410:V1410"/>
    <mergeCell ref="AH1403:AI1403"/>
    <mergeCell ref="AJ1403:AK1403"/>
    <mergeCell ref="S1403:T1403"/>
    <mergeCell ref="U1403:V1403"/>
    <mergeCell ref="X1403:Y1403"/>
    <mergeCell ref="Z1403:AA1403"/>
    <mergeCell ref="AC1403:AD1403"/>
    <mergeCell ref="AE1403:AF1403"/>
    <mergeCell ref="D1403:E1403"/>
    <mergeCell ref="F1403:G1403"/>
    <mergeCell ref="I1403:J1403"/>
    <mergeCell ref="K1403:L1403"/>
    <mergeCell ref="N1403:O1403"/>
    <mergeCell ref="P1403:Q1403"/>
    <mergeCell ref="AC1389:AD1389"/>
    <mergeCell ref="AE1389:AF1389"/>
    <mergeCell ref="D1389:E1389"/>
    <mergeCell ref="F1389:G1389"/>
    <mergeCell ref="I1389:J1389"/>
    <mergeCell ref="K1389:L1389"/>
    <mergeCell ref="N1389:O1389"/>
    <mergeCell ref="P1389:Q1389"/>
    <mergeCell ref="X1396:Y1396"/>
    <mergeCell ref="Z1396:AA1396"/>
    <mergeCell ref="AC1396:AD1396"/>
    <mergeCell ref="AE1396:AF1396"/>
    <mergeCell ref="AH1396:AI1396"/>
    <mergeCell ref="AJ1396:AK1396"/>
    <mergeCell ref="D1396:E1396"/>
    <mergeCell ref="F1396:G1396"/>
    <mergeCell ref="I1396:J1396"/>
    <mergeCell ref="K1396:L1396"/>
    <mergeCell ref="N1396:O1396"/>
    <mergeCell ref="P1396:Q1396"/>
    <mergeCell ref="AH1564:AI1564"/>
    <mergeCell ref="AJ1564:AK1564"/>
    <mergeCell ref="D1564:E1564"/>
    <mergeCell ref="F1564:G1564"/>
    <mergeCell ref="I1564:J1564"/>
    <mergeCell ref="K1564:L1564"/>
    <mergeCell ref="AH1536:AI1536"/>
    <mergeCell ref="AJ1536:AK1536"/>
    <mergeCell ref="D1536:E1536"/>
    <mergeCell ref="F1536:G1536"/>
    <mergeCell ref="I1536:J1536"/>
    <mergeCell ref="K1536:L1536"/>
    <mergeCell ref="N1536:O1536"/>
    <mergeCell ref="P1536:Q1536"/>
    <mergeCell ref="S1508:T1508"/>
    <mergeCell ref="U1508:V1508"/>
    <mergeCell ref="AH1501:AI1501"/>
    <mergeCell ref="AJ1501:AK1501"/>
    <mergeCell ref="S1501:T1501"/>
    <mergeCell ref="U1501:V1501"/>
    <mergeCell ref="X1501:Y1501"/>
    <mergeCell ref="Z1501:AA1501"/>
    <mergeCell ref="D1522:E1522"/>
    <mergeCell ref="F1522:G1522"/>
    <mergeCell ref="I1522:J1522"/>
    <mergeCell ref="K1522:L1522"/>
    <mergeCell ref="N1522:O1522"/>
    <mergeCell ref="P1522:Q1522"/>
    <mergeCell ref="S1522:T1522"/>
    <mergeCell ref="U1522:V1522"/>
    <mergeCell ref="AH1515:AI1515"/>
    <mergeCell ref="AJ1515:AK1515"/>
    <mergeCell ref="S1515:T1515"/>
    <mergeCell ref="U1515:V1515"/>
    <mergeCell ref="X1515:Y1515"/>
    <mergeCell ref="Z1515:AA1515"/>
    <mergeCell ref="AC1515:AD1515"/>
    <mergeCell ref="AE1515:AF1515"/>
    <mergeCell ref="D1515:E1515"/>
    <mergeCell ref="F1515:G1515"/>
    <mergeCell ref="I1515:J1515"/>
    <mergeCell ref="K1515:L1515"/>
    <mergeCell ref="N1515:O1515"/>
    <mergeCell ref="P1515:Q1515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X1508:Y1508"/>
    <mergeCell ref="Z1508:AA1508"/>
    <mergeCell ref="AC1508:AD1508"/>
    <mergeCell ref="AE1508:AF1508"/>
    <mergeCell ref="AH1508:AI1508"/>
    <mergeCell ref="AJ1508:AK1508"/>
    <mergeCell ref="D1508:E1508"/>
    <mergeCell ref="F1508:G1508"/>
    <mergeCell ref="I1508:J1508"/>
    <mergeCell ref="K1508:L1508"/>
    <mergeCell ref="N1508:O1508"/>
    <mergeCell ref="P1508:Q1508"/>
    <mergeCell ref="AH1676:AI1676"/>
    <mergeCell ref="AJ1676:AK1676"/>
    <mergeCell ref="D1676:E1676"/>
    <mergeCell ref="F1676:G1676"/>
    <mergeCell ref="I1676:J1676"/>
    <mergeCell ref="K1676:L1676"/>
    <mergeCell ref="AH1648:AI1648"/>
    <mergeCell ref="AJ1648:AK1648"/>
    <mergeCell ref="D1648:E1648"/>
    <mergeCell ref="F1648:G1648"/>
    <mergeCell ref="I1648:J1648"/>
    <mergeCell ref="K1648:L1648"/>
    <mergeCell ref="N1648:O1648"/>
    <mergeCell ref="P1648:Q1648"/>
    <mergeCell ref="S1620:T1620"/>
    <mergeCell ref="U1620:V1620"/>
    <mergeCell ref="AH1613:AI1613"/>
    <mergeCell ref="AJ1613:AK1613"/>
    <mergeCell ref="S1613:T1613"/>
    <mergeCell ref="U1613:V1613"/>
    <mergeCell ref="X1613:Y1613"/>
    <mergeCell ref="Z1613:AA1613"/>
    <mergeCell ref="D1634:E1634"/>
    <mergeCell ref="F1634:G1634"/>
    <mergeCell ref="I1634:J1634"/>
    <mergeCell ref="K1634:L1634"/>
    <mergeCell ref="N1634:O1634"/>
    <mergeCell ref="P1634:Q1634"/>
    <mergeCell ref="S1634:T1634"/>
    <mergeCell ref="U1634:V1634"/>
    <mergeCell ref="AH1627:AI1627"/>
    <mergeCell ref="AJ1627:AK1627"/>
    <mergeCell ref="S1627:T1627"/>
    <mergeCell ref="U1627:V1627"/>
    <mergeCell ref="X1627:Y1627"/>
    <mergeCell ref="Z1627:AA1627"/>
    <mergeCell ref="AC1627:AD1627"/>
    <mergeCell ref="AE1627:AF1627"/>
    <mergeCell ref="D1627:E1627"/>
    <mergeCell ref="F1627:G1627"/>
    <mergeCell ref="I1627:J1627"/>
    <mergeCell ref="K1627:L1627"/>
    <mergeCell ref="N1627:O1627"/>
    <mergeCell ref="P1627:Q1627"/>
    <mergeCell ref="AC1613:AD1613"/>
    <mergeCell ref="AE1613:AF1613"/>
    <mergeCell ref="D1613:E1613"/>
    <mergeCell ref="F1613:G1613"/>
    <mergeCell ref="I1613:J1613"/>
    <mergeCell ref="K1613:L1613"/>
    <mergeCell ref="N1613:O1613"/>
    <mergeCell ref="P1613:Q1613"/>
    <mergeCell ref="X1620:Y1620"/>
    <mergeCell ref="Z1620:AA1620"/>
    <mergeCell ref="AC1620:AD1620"/>
    <mergeCell ref="AE1620:AF1620"/>
    <mergeCell ref="AH1620:AI1620"/>
    <mergeCell ref="AJ1620:AK1620"/>
    <mergeCell ref="D1620:E1620"/>
    <mergeCell ref="F1620:G1620"/>
    <mergeCell ref="I1620:J1620"/>
    <mergeCell ref="K1620:L1620"/>
    <mergeCell ref="N1620:O1620"/>
    <mergeCell ref="P1620:Q1620"/>
    <mergeCell ref="AH1788:AI1788"/>
    <mergeCell ref="AJ1788:AK1788"/>
    <mergeCell ref="D1788:E1788"/>
    <mergeCell ref="F1788:G1788"/>
    <mergeCell ref="I1788:J1788"/>
    <mergeCell ref="K1788:L1788"/>
    <mergeCell ref="AH1760:AI1760"/>
    <mergeCell ref="AJ1760:AK1760"/>
    <mergeCell ref="D1760:E1760"/>
    <mergeCell ref="F1760:G1760"/>
    <mergeCell ref="I1760:J1760"/>
    <mergeCell ref="K1760:L1760"/>
    <mergeCell ref="N1760:O1760"/>
    <mergeCell ref="P1760:Q1760"/>
    <mergeCell ref="S1732:T1732"/>
    <mergeCell ref="U1732:V1732"/>
    <mergeCell ref="AH1725:AI1725"/>
    <mergeCell ref="AJ1725:AK1725"/>
    <mergeCell ref="S1725:T1725"/>
    <mergeCell ref="U1725:V1725"/>
    <mergeCell ref="X1725:Y1725"/>
    <mergeCell ref="Z1725:AA1725"/>
    <mergeCell ref="D1746:E1746"/>
    <mergeCell ref="F1746:G1746"/>
    <mergeCell ref="I1746:J1746"/>
    <mergeCell ref="K1746:L1746"/>
    <mergeCell ref="N1746:O1746"/>
    <mergeCell ref="P1746:Q1746"/>
    <mergeCell ref="S1746:T1746"/>
    <mergeCell ref="U1746:V1746"/>
    <mergeCell ref="AH1739:AI1739"/>
    <mergeCell ref="AJ1739:AK1739"/>
    <mergeCell ref="S1739:T1739"/>
    <mergeCell ref="U1739:V1739"/>
    <mergeCell ref="X1739:Y1739"/>
    <mergeCell ref="Z1739:AA1739"/>
    <mergeCell ref="AC1739:AD1739"/>
    <mergeCell ref="AE1739:AF1739"/>
    <mergeCell ref="D1739:E1739"/>
    <mergeCell ref="F1739:G1739"/>
    <mergeCell ref="I1739:J1739"/>
    <mergeCell ref="K1739:L1739"/>
    <mergeCell ref="N1739:O1739"/>
    <mergeCell ref="P1739:Q1739"/>
    <mergeCell ref="AC1725:AD1725"/>
    <mergeCell ref="AE1725:AF1725"/>
    <mergeCell ref="D1725:E1725"/>
    <mergeCell ref="F1725:G1725"/>
    <mergeCell ref="I1725:J1725"/>
    <mergeCell ref="K1725:L1725"/>
    <mergeCell ref="N1725:O1725"/>
    <mergeCell ref="P1725:Q1725"/>
    <mergeCell ref="X1732:Y1732"/>
    <mergeCell ref="Z1732:AA1732"/>
    <mergeCell ref="AC1732:AD1732"/>
    <mergeCell ref="AE1732:AF1732"/>
    <mergeCell ref="AH1732:AI1732"/>
    <mergeCell ref="AJ1732:AK1732"/>
    <mergeCell ref="D1732:E1732"/>
    <mergeCell ref="F1732:G1732"/>
    <mergeCell ref="I1732:J1732"/>
    <mergeCell ref="K1732:L1732"/>
    <mergeCell ref="N1732:O1732"/>
    <mergeCell ref="P1732:Q1732"/>
    <mergeCell ref="AH1900:AI1900"/>
    <mergeCell ref="AJ1900:AK1900"/>
    <mergeCell ref="D1900:E1900"/>
    <mergeCell ref="F1900:G1900"/>
    <mergeCell ref="I1900:J1900"/>
    <mergeCell ref="K1900:L1900"/>
    <mergeCell ref="AH1872:AI1872"/>
    <mergeCell ref="AJ1872:AK1872"/>
    <mergeCell ref="D1872:E1872"/>
    <mergeCell ref="F1872:G1872"/>
    <mergeCell ref="I1872:J1872"/>
    <mergeCell ref="K1872:L1872"/>
    <mergeCell ref="N1872:O1872"/>
    <mergeCell ref="P1872:Q1872"/>
    <mergeCell ref="S1844:T1844"/>
    <mergeCell ref="U1844:V1844"/>
    <mergeCell ref="AH1837:AI1837"/>
    <mergeCell ref="AJ1837:AK1837"/>
    <mergeCell ref="S1837:T1837"/>
    <mergeCell ref="U1837:V1837"/>
    <mergeCell ref="X1837:Y1837"/>
    <mergeCell ref="Z1837:AA1837"/>
    <mergeCell ref="D1858:E1858"/>
    <mergeCell ref="F1858:G1858"/>
    <mergeCell ref="I1858:J1858"/>
    <mergeCell ref="K1858:L1858"/>
    <mergeCell ref="N1858:O1858"/>
    <mergeCell ref="P1858:Q1858"/>
    <mergeCell ref="S1858:T1858"/>
    <mergeCell ref="U1858:V1858"/>
    <mergeCell ref="AH1851:AI1851"/>
    <mergeCell ref="AJ1851:AK1851"/>
    <mergeCell ref="S1851:T1851"/>
    <mergeCell ref="U1851:V1851"/>
    <mergeCell ref="X1851:Y1851"/>
    <mergeCell ref="Z1851:AA1851"/>
    <mergeCell ref="AC1851:AD1851"/>
    <mergeCell ref="AE1851:AF1851"/>
    <mergeCell ref="D1851:E1851"/>
    <mergeCell ref="F1851:G1851"/>
    <mergeCell ref="I1851:J1851"/>
    <mergeCell ref="K1851:L1851"/>
    <mergeCell ref="N1851:O1851"/>
    <mergeCell ref="P1851:Q1851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X1844:Y1844"/>
    <mergeCell ref="Z1844:AA1844"/>
    <mergeCell ref="AC1844:AD1844"/>
    <mergeCell ref="AE1844:AF1844"/>
    <mergeCell ref="AH1844:AI1844"/>
    <mergeCell ref="AJ1844:AK1844"/>
    <mergeCell ref="D1844:E1844"/>
    <mergeCell ref="F1844:G1844"/>
    <mergeCell ref="I1844:J1844"/>
    <mergeCell ref="K1844:L1844"/>
    <mergeCell ref="N1844:O1844"/>
    <mergeCell ref="P1844:Q1844"/>
    <mergeCell ref="AH2012:AI2012"/>
    <mergeCell ref="AJ2012:AK2012"/>
    <mergeCell ref="D2012:E2012"/>
    <mergeCell ref="F2012:G2012"/>
    <mergeCell ref="I2012:J2012"/>
    <mergeCell ref="K2012:L2012"/>
    <mergeCell ref="AH1984:AI1984"/>
    <mergeCell ref="AJ1984:AK1984"/>
    <mergeCell ref="D1984:E1984"/>
    <mergeCell ref="F1984:G1984"/>
    <mergeCell ref="I1984:J1984"/>
    <mergeCell ref="K1984:L1984"/>
    <mergeCell ref="N1984:O1984"/>
    <mergeCell ref="P1984:Q1984"/>
    <mergeCell ref="S1956:T1956"/>
    <mergeCell ref="U1956:V1956"/>
    <mergeCell ref="AH1949:AI1949"/>
    <mergeCell ref="AJ1949:AK1949"/>
    <mergeCell ref="S1949:T1949"/>
    <mergeCell ref="U1949:V1949"/>
    <mergeCell ref="X1949:Y1949"/>
    <mergeCell ref="Z1949:AA1949"/>
    <mergeCell ref="D1970:E1970"/>
    <mergeCell ref="F1970:G1970"/>
    <mergeCell ref="I1970:J1970"/>
    <mergeCell ref="K1970:L1970"/>
    <mergeCell ref="N1970:O1970"/>
    <mergeCell ref="P1970:Q1970"/>
    <mergeCell ref="S1970:T1970"/>
    <mergeCell ref="U1970:V1970"/>
    <mergeCell ref="AH1963:AI1963"/>
    <mergeCell ref="AJ1963:AK1963"/>
    <mergeCell ref="S1963:T1963"/>
    <mergeCell ref="U1963:V1963"/>
    <mergeCell ref="X1963:Y1963"/>
    <mergeCell ref="Z1963:AA1963"/>
    <mergeCell ref="AC1963:AD1963"/>
    <mergeCell ref="AE1963:AF1963"/>
    <mergeCell ref="D1963:E1963"/>
    <mergeCell ref="F1963:G1963"/>
    <mergeCell ref="I1963:J1963"/>
    <mergeCell ref="K1963:L1963"/>
    <mergeCell ref="N1963:O1963"/>
    <mergeCell ref="P1963:Q1963"/>
    <mergeCell ref="AC1949:AD1949"/>
    <mergeCell ref="AE1949:AF1949"/>
    <mergeCell ref="D1949:E1949"/>
    <mergeCell ref="F1949:G1949"/>
    <mergeCell ref="I1949:J1949"/>
    <mergeCell ref="K1949:L1949"/>
    <mergeCell ref="N1949:O1949"/>
    <mergeCell ref="P1949:Q1949"/>
    <mergeCell ref="X1956:Y1956"/>
    <mergeCell ref="Z1956:AA1956"/>
    <mergeCell ref="AC1956:AD1956"/>
    <mergeCell ref="AE1956:AF1956"/>
    <mergeCell ref="AH1956:AI1956"/>
    <mergeCell ref="AJ1956:AK1956"/>
    <mergeCell ref="D1956:E1956"/>
    <mergeCell ref="F1956:G1956"/>
    <mergeCell ref="I1956:J1956"/>
    <mergeCell ref="K1956:L1956"/>
    <mergeCell ref="N1956:O1956"/>
    <mergeCell ref="P1956:Q1956"/>
    <mergeCell ref="AH2124:AI2124"/>
    <mergeCell ref="AJ2124:AK2124"/>
    <mergeCell ref="D2124:E2124"/>
    <mergeCell ref="F2124:G2124"/>
    <mergeCell ref="I2124:J2124"/>
    <mergeCell ref="K2124:L2124"/>
    <mergeCell ref="AH2096:AI2096"/>
    <mergeCell ref="AJ2096:AK2096"/>
    <mergeCell ref="D2096:E2096"/>
    <mergeCell ref="F2096:G2096"/>
    <mergeCell ref="I2096:J2096"/>
    <mergeCell ref="K2096:L2096"/>
    <mergeCell ref="N2096:O2096"/>
    <mergeCell ref="P2096:Q2096"/>
    <mergeCell ref="S2068:T2068"/>
    <mergeCell ref="U2068:V2068"/>
    <mergeCell ref="AH2061:AI2061"/>
    <mergeCell ref="AJ2061:AK2061"/>
    <mergeCell ref="S2061:T2061"/>
    <mergeCell ref="U2061:V2061"/>
    <mergeCell ref="X2061:Y2061"/>
    <mergeCell ref="Z2061:AA2061"/>
    <mergeCell ref="D2082:E2082"/>
    <mergeCell ref="F2082:G2082"/>
    <mergeCell ref="I2082:J2082"/>
    <mergeCell ref="K2082:L2082"/>
    <mergeCell ref="N2082:O2082"/>
    <mergeCell ref="P2082:Q2082"/>
    <mergeCell ref="S2082:T2082"/>
    <mergeCell ref="U2082:V2082"/>
    <mergeCell ref="AH2075:AI2075"/>
    <mergeCell ref="AJ2075:AK2075"/>
    <mergeCell ref="S2075:T2075"/>
    <mergeCell ref="U2075:V2075"/>
    <mergeCell ref="X2075:Y2075"/>
    <mergeCell ref="Z2075:AA2075"/>
    <mergeCell ref="AC2075:AD2075"/>
    <mergeCell ref="AE2075:AF2075"/>
    <mergeCell ref="D2075:E2075"/>
    <mergeCell ref="F2075:G2075"/>
    <mergeCell ref="I2075:J2075"/>
    <mergeCell ref="K2075:L2075"/>
    <mergeCell ref="N2075:O2075"/>
    <mergeCell ref="P2075:Q2075"/>
    <mergeCell ref="AC2061:AD2061"/>
    <mergeCell ref="AE2061:AF2061"/>
    <mergeCell ref="D2061:E2061"/>
    <mergeCell ref="F2061:G2061"/>
    <mergeCell ref="I2061:J2061"/>
    <mergeCell ref="K2061:L2061"/>
    <mergeCell ref="N2061:O2061"/>
    <mergeCell ref="P2061:Q2061"/>
    <mergeCell ref="X2068:Y2068"/>
    <mergeCell ref="Z2068:AA2068"/>
    <mergeCell ref="AC2068:AD2068"/>
    <mergeCell ref="AE2068:AF2068"/>
    <mergeCell ref="AH2068:AI2068"/>
    <mergeCell ref="AJ2068:AK2068"/>
    <mergeCell ref="D2068:E2068"/>
    <mergeCell ref="F2068:G2068"/>
    <mergeCell ref="I2068:J2068"/>
    <mergeCell ref="K2068:L2068"/>
    <mergeCell ref="N2068:O2068"/>
    <mergeCell ref="P2068:Q2068"/>
    <mergeCell ref="AH2236:AI2236"/>
    <mergeCell ref="AJ2236:AK2236"/>
    <mergeCell ref="D2236:E2236"/>
    <mergeCell ref="F2236:G2236"/>
    <mergeCell ref="I2236:J2236"/>
    <mergeCell ref="K2236:L2236"/>
    <mergeCell ref="AH2208:AI2208"/>
    <mergeCell ref="AJ2208:AK2208"/>
    <mergeCell ref="D2208:E2208"/>
    <mergeCell ref="F2208:G2208"/>
    <mergeCell ref="I2208:J2208"/>
    <mergeCell ref="K2208:L2208"/>
    <mergeCell ref="N2208:O2208"/>
    <mergeCell ref="P2208:Q2208"/>
    <mergeCell ref="S2180:T2180"/>
    <mergeCell ref="U2180:V2180"/>
    <mergeCell ref="AH2173:AI2173"/>
    <mergeCell ref="AJ2173:AK2173"/>
    <mergeCell ref="S2173:T2173"/>
    <mergeCell ref="U2173:V2173"/>
    <mergeCell ref="X2173:Y2173"/>
    <mergeCell ref="Z2173:AA2173"/>
    <mergeCell ref="D2194:E2194"/>
    <mergeCell ref="F2194:G2194"/>
    <mergeCell ref="I2194:J2194"/>
    <mergeCell ref="K2194:L2194"/>
    <mergeCell ref="N2194:O2194"/>
    <mergeCell ref="P2194:Q2194"/>
    <mergeCell ref="S2194:T2194"/>
    <mergeCell ref="U2194:V2194"/>
    <mergeCell ref="AH2187:AI2187"/>
    <mergeCell ref="AJ2187:AK2187"/>
    <mergeCell ref="S2187:T2187"/>
    <mergeCell ref="U2187:V2187"/>
    <mergeCell ref="X2187:Y2187"/>
    <mergeCell ref="Z2187:AA2187"/>
    <mergeCell ref="AC2187:AD2187"/>
    <mergeCell ref="AE2187:AF2187"/>
    <mergeCell ref="D2187:E2187"/>
    <mergeCell ref="F2187:G2187"/>
    <mergeCell ref="I2187:J2187"/>
    <mergeCell ref="K2187:L2187"/>
    <mergeCell ref="N2187:O2187"/>
    <mergeCell ref="P2187:Q2187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X2180:Y2180"/>
    <mergeCell ref="Z2180:AA2180"/>
    <mergeCell ref="AC2180:AD2180"/>
    <mergeCell ref="AE2180:AF2180"/>
    <mergeCell ref="AH2180:AI2180"/>
    <mergeCell ref="AJ2180:AK2180"/>
    <mergeCell ref="D2180:E2180"/>
    <mergeCell ref="F2180:G2180"/>
    <mergeCell ref="I2180:J2180"/>
    <mergeCell ref="K2180:L2180"/>
    <mergeCell ref="N2180:O2180"/>
    <mergeCell ref="P2180:Q2180"/>
    <mergeCell ref="AH2348:AI2348"/>
    <mergeCell ref="AJ2348:AK2348"/>
    <mergeCell ref="D2348:E2348"/>
    <mergeCell ref="F2348:G2348"/>
    <mergeCell ref="I2348:J2348"/>
    <mergeCell ref="K2348:L2348"/>
    <mergeCell ref="AH2320:AI2320"/>
    <mergeCell ref="AJ2320:AK2320"/>
    <mergeCell ref="D2320:E2320"/>
    <mergeCell ref="F2320:G2320"/>
    <mergeCell ref="I2320:J2320"/>
    <mergeCell ref="K2320:L2320"/>
    <mergeCell ref="N2320:O2320"/>
    <mergeCell ref="P2320:Q2320"/>
    <mergeCell ref="S2292:T2292"/>
    <mergeCell ref="U2292:V2292"/>
    <mergeCell ref="AH2285:AI2285"/>
    <mergeCell ref="AJ2285:AK2285"/>
    <mergeCell ref="S2285:T2285"/>
    <mergeCell ref="U2285:V2285"/>
    <mergeCell ref="X2285:Y2285"/>
    <mergeCell ref="Z2285:AA2285"/>
    <mergeCell ref="D2306:E2306"/>
    <mergeCell ref="F2306:G2306"/>
    <mergeCell ref="I2306:J2306"/>
    <mergeCell ref="K2306:L2306"/>
    <mergeCell ref="N2306:O2306"/>
    <mergeCell ref="P2306:Q2306"/>
    <mergeCell ref="S2306:T2306"/>
    <mergeCell ref="U2306:V2306"/>
    <mergeCell ref="AH2299:AI2299"/>
    <mergeCell ref="AJ2299:AK2299"/>
    <mergeCell ref="S2299:T2299"/>
    <mergeCell ref="U2299:V2299"/>
    <mergeCell ref="X2299:Y2299"/>
    <mergeCell ref="Z2299:AA2299"/>
    <mergeCell ref="AC2299:AD2299"/>
    <mergeCell ref="AE2299:AF2299"/>
    <mergeCell ref="D2299:E2299"/>
    <mergeCell ref="F2299:G2299"/>
    <mergeCell ref="I2299:J2299"/>
    <mergeCell ref="K2299:L2299"/>
    <mergeCell ref="N2299:O2299"/>
    <mergeCell ref="P2299:Q2299"/>
    <mergeCell ref="AC2285:AD2285"/>
    <mergeCell ref="AE2285:AF2285"/>
    <mergeCell ref="D2285:E2285"/>
    <mergeCell ref="F2285:G2285"/>
    <mergeCell ref="I2285:J2285"/>
    <mergeCell ref="K2285:L2285"/>
    <mergeCell ref="N2285:O2285"/>
    <mergeCell ref="P2285:Q2285"/>
    <mergeCell ref="X2292:Y2292"/>
    <mergeCell ref="Z2292:AA2292"/>
    <mergeCell ref="AC2292:AD2292"/>
    <mergeCell ref="AE2292:AF2292"/>
    <mergeCell ref="AH2292:AI2292"/>
    <mergeCell ref="AJ2292:AK2292"/>
    <mergeCell ref="D2292:E2292"/>
    <mergeCell ref="F2292:G2292"/>
    <mergeCell ref="I2292:J2292"/>
    <mergeCell ref="K2292:L2292"/>
    <mergeCell ref="N2292:O2292"/>
    <mergeCell ref="P2292:Q2292"/>
    <mergeCell ref="AH2460:AI2460"/>
    <mergeCell ref="AJ2460:AK2460"/>
    <mergeCell ref="D2460:E2460"/>
    <mergeCell ref="F2460:G2460"/>
    <mergeCell ref="I2460:J2460"/>
    <mergeCell ref="K2460:L2460"/>
    <mergeCell ref="AH2432:AI2432"/>
    <mergeCell ref="AJ2432:AK2432"/>
    <mergeCell ref="D2432:E2432"/>
    <mergeCell ref="F2432:G2432"/>
    <mergeCell ref="I2432:J2432"/>
    <mergeCell ref="K2432:L2432"/>
    <mergeCell ref="N2432:O2432"/>
    <mergeCell ref="P2432:Q2432"/>
    <mergeCell ref="S2404:T2404"/>
    <mergeCell ref="U2404:V2404"/>
    <mergeCell ref="AH2397:AI2397"/>
    <mergeCell ref="AJ2397:AK2397"/>
    <mergeCell ref="S2397:T2397"/>
    <mergeCell ref="U2397:V2397"/>
    <mergeCell ref="X2397:Y2397"/>
    <mergeCell ref="Z2397:AA2397"/>
    <mergeCell ref="D2418:E2418"/>
    <mergeCell ref="F2418:G2418"/>
    <mergeCell ref="I2418:J2418"/>
    <mergeCell ref="K2418:L2418"/>
    <mergeCell ref="N2418:O2418"/>
    <mergeCell ref="P2418:Q2418"/>
    <mergeCell ref="S2418:T2418"/>
    <mergeCell ref="U2418:V2418"/>
    <mergeCell ref="AH2411:AI2411"/>
    <mergeCell ref="AJ2411:AK2411"/>
    <mergeCell ref="S2411:T2411"/>
    <mergeCell ref="U2411:V2411"/>
    <mergeCell ref="X2411:Y2411"/>
    <mergeCell ref="Z2411:AA2411"/>
    <mergeCell ref="AC2411:AD2411"/>
    <mergeCell ref="AE2411:AF2411"/>
    <mergeCell ref="D2411:E2411"/>
    <mergeCell ref="F2411:G2411"/>
    <mergeCell ref="I2411:J2411"/>
    <mergeCell ref="K2411:L2411"/>
    <mergeCell ref="N2411:O2411"/>
    <mergeCell ref="P2411:Q2411"/>
    <mergeCell ref="AC2397:AD2397"/>
    <mergeCell ref="AE2397:AF2397"/>
    <mergeCell ref="D2397:E2397"/>
    <mergeCell ref="F2397:G2397"/>
    <mergeCell ref="I2397:J2397"/>
    <mergeCell ref="K2397:L2397"/>
    <mergeCell ref="N2397:O2397"/>
    <mergeCell ref="P2397:Q2397"/>
    <mergeCell ref="X2404:Y2404"/>
    <mergeCell ref="Z2404:AA2404"/>
    <mergeCell ref="AC2404:AD2404"/>
    <mergeCell ref="AE2404:AF2404"/>
    <mergeCell ref="AH2404:AI2404"/>
    <mergeCell ref="AJ2404:AK2404"/>
    <mergeCell ref="D2404:E2404"/>
    <mergeCell ref="F2404:G2404"/>
    <mergeCell ref="I2404:J2404"/>
    <mergeCell ref="K2404:L2404"/>
    <mergeCell ref="N2404:O2404"/>
    <mergeCell ref="P2404:Q2404"/>
    <mergeCell ref="AH2572:AI2572"/>
    <mergeCell ref="AJ2572:AK2572"/>
    <mergeCell ref="D2572:E2572"/>
    <mergeCell ref="F2572:G2572"/>
    <mergeCell ref="I2572:J2572"/>
    <mergeCell ref="K2572:L2572"/>
    <mergeCell ref="AH2544:AI2544"/>
    <mergeCell ref="AJ2544:AK2544"/>
    <mergeCell ref="D2544:E2544"/>
    <mergeCell ref="F2544:G2544"/>
    <mergeCell ref="I2544:J2544"/>
    <mergeCell ref="K2544:L2544"/>
    <mergeCell ref="N2544:O2544"/>
    <mergeCell ref="P2544:Q2544"/>
    <mergeCell ref="S2516:T2516"/>
    <mergeCell ref="U2516:V2516"/>
    <mergeCell ref="AH2509:AI2509"/>
    <mergeCell ref="AJ2509:AK2509"/>
    <mergeCell ref="S2509:T2509"/>
    <mergeCell ref="U2509:V2509"/>
    <mergeCell ref="X2509:Y2509"/>
    <mergeCell ref="Z2509:AA2509"/>
    <mergeCell ref="D2530:E2530"/>
    <mergeCell ref="F2530:G2530"/>
    <mergeCell ref="I2530:J2530"/>
    <mergeCell ref="K2530:L2530"/>
    <mergeCell ref="N2530:O2530"/>
    <mergeCell ref="P2530:Q2530"/>
    <mergeCell ref="S2530:T2530"/>
    <mergeCell ref="U2530:V2530"/>
    <mergeCell ref="AH2523:AI2523"/>
    <mergeCell ref="AJ2523:AK2523"/>
    <mergeCell ref="S2523:T2523"/>
    <mergeCell ref="U2523:V2523"/>
    <mergeCell ref="X2523:Y2523"/>
    <mergeCell ref="Z2523:AA2523"/>
    <mergeCell ref="AC2523:AD2523"/>
    <mergeCell ref="AE2523:AF2523"/>
    <mergeCell ref="D2523:E2523"/>
    <mergeCell ref="F2523:G2523"/>
    <mergeCell ref="I2523:J2523"/>
    <mergeCell ref="K2523:L2523"/>
    <mergeCell ref="N2523:O2523"/>
    <mergeCell ref="P2523:Q2523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X2516:Y2516"/>
    <mergeCell ref="Z2516:AA2516"/>
    <mergeCell ref="AC2516:AD2516"/>
    <mergeCell ref="AE2516:AF2516"/>
    <mergeCell ref="AH2516:AI2516"/>
    <mergeCell ref="AJ2516:AK2516"/>
    <mergeCell ref="D2516:E2516"/>
    <mergeCell ref="F2516:G2516"/>
    <mergeCell ref="I2516:J2516"/>
    <mergeCell ref="K2516:L2516"/>
    <mergeCell ref="N2516:O2516"/>
    <mergeCell ref="P2516:Q2516"/>
    <mergeCell ref="AH2684:AI2684"/>
    <mergeCell ref="AJ2684:AK2684"/>
    <mergeCell ref="D2684:E2684"/>
    <mergeCell ref="F2684:G2684"/>
    <mergeCell ref="I2684:J2684"/>
    <mergeCell ref="K2684:L2684"/>
    <mergeCell ref="AH2656:AI2656"/>
    <mergeCell ref="AJ2656:AK2656"/>
    <mergeCell ref="D2656:E2656"/>
    <mergeCell ref="F2656:G2656"/>
    <mergeCell ref="I2656:J2656"/>
    <mergeCell ref="K2656:L2656"/>
    <mergeCell ref="N2656:O2656"/>
    <mergeCell ref="P2656:Q2656"/>
    <mergeCell ref="S2628:T2628"/>
    <mergeCell ref="U2628:V2628"/>
    <mergeCell ref="AH2621:AI2621"/>
    <mergeCell ref="AJ2621:AK2621"/>
    <mergeCell ref="S2621:T2621"/>
    <mergeCell ref="U2621:V2621"/>
    <mergeCell ref="X2621:Y2621"/>
    <mergeCell ref="Z2621:AA2621"/>
    <mergeCell ref="D2642:E2642"/>
    <mergeCell ref="F2642:G2642"/>
    <mergeCell ref="I2642:J2642"/>
    <mergeCell ref="K2642:L2642"/>
    <mergeCell ref="N2642:O2642"/>
    <mergeCell ref="P2642:Q2642"/>
    <mergeCell ref="S2642:T2642"/>
    <mergeCell ref="U2642:V2642"/>
    <mergeCell ref="AH2635:AI2635"/>
    <mergeCell ref="AJ2635:AK2635"/>
    <mergeCell ref="S2635:T2635"/>
    <mergeCell ref="U2635:V2635"/>
    <mergeCell ref="X2635:Y2635"/>
    <mergeCell ref="Z2635:AA2635"/>
    <mergeCell ref="AC2635:AD2635"/>
    <mergeCell ref="AE2635:AF2635"/>
    <mergeCell ref="D2635:E2635"/>
    <mergeCell ref="F2635:G2635"/>
    <mergeCell ref="I2635:J2635"/>
    <mergeCell ref="K2635:L2635"/>
    <mergeCell ref="N2635:O2635"/>
    <mergeCell ref="P2635:Q2635"/>
    <mergeCell ref="AC2621:AD2621"/>
    <mergeCell ref="AE2621:AF2621"/>
    <mergeCell ref="D2621:E2621"/>
    <mergeCell ref="F2621:G2621"/>
    <mergeCell ref="I2621:J2621"/>
    <mergeCell ref="K2621:L2621"/>
    <mergeCell ref="N2621:O2621"/>
    <mergeCell ref="P2621:Q2621"/>
    <mergeCell ref="X2628:Y2628"/>
    <mergeCell ref="Z2628:AA2628"/>
    <mergeCell ref="AC2628:AD2628"/>
    <mergeCell ref="AE2628:AF2628"/>
    <mergeCell ref="AH2628:AI2628"/>
    <mergeCell ref="AJ2628:AK2628"/>
    <mergeCell ref="D2628:E2628"/>
    <mergeCell ref="F2628:G2628"/>
    <mergeCell ref="I2628:J2628"/>
    <mergeCell ref="K2628:L2628"/>
    <mergeCell ref="N2628:O2628"/>
    <mergeCell ref="P2628:Q2628"/>
    <mergeCell ref="AH2796:AI2796"/>
    <mergeCell ref="AJ2796:AK2796"/>
    <mergeCell ref="D2796:E2796"/>
    <mergeCell ref="F2796:G2796"/>
    <mergeCell ref="I2796:J2796"/>
    <mergeCell ref="K2796:L2796"/>
    <mergeCell ref="AH2768:AI2768"/>
    <mergeCell ref="AJ2768:AK2768"/>
    <mergeCell ref="D2768:E2768"/>
    <mergeCell ref="F2768:G2768"/>
    <mergeCell ref="I2768:J2768"/>
    <mergeCell ref="K2768:L2768"/>
    <mergeCell ref="N2768:O2768"/>
    <mergeCell ref="P2768:Q2768"/>
    <mergeCell ref="S2740:T2740"/>
    <mergeCell ref="U2740:V2740"/>
    <mergeCell ref="AH2733:AI2733"/>
    <mergeCell ref="AJ2733:AK2733"/>
    <mergeCell ref="S2733:T2733"/>
    <mergeCell ref="U2733:V2733"/>
    <mergeCell ref="X2733:Y2733"/>
    <mergeCell ref="Z2733:AA2733"/>
    <mergeCell ref="D2754:E2754"/>
    <mergeCell ref="F2754:G2754"/>
    <mergeCell ref="I2754:J2754"/>
    <mergeCell ref="K2754:L2754"/>
    <mergeCell ref="N2754:O2754"/>
    <mergeCell ref="P2754:Q2754"/>
    <mergeCell ref="S2754:T2754"/>
    <mergeCell ref="U2754:V2754"/>
    <mergeCell ref="AH2747:AI2747"/>
    <mergeCell ref="AJ2747:AK2747"/>
    <mergeCell ref="S2747:T2747"/>
    <mergeCell ref="U2747:V2747"/>
    <mergeCell ref="X2747:Y2747"/>
    <mergeCell ref="Z2747:AA2747"/>
    <mergeCell ref="AC2747:AD2747"/>
    <mergeCell ref="AE2747:AF2747"/>
    <mergeCell ref="D2747:E2747"/>
    <mergeCell ref="F2747:G2747"/>
    <mergeCell ref="I2747:J2747"/>
    <mergeCell ref="K2747:L2747"/>
    <mergeCell ref="N2747:O2747"/>
    <mergeCell ref="P2747:Q2747"/>
    <mergeCell ref="AC2733:AD2733"/>
    <mergeCell ref="AE2733:AF2733"/>
    <mergeCell ref="D2733:E2733"/>
    <mergeCell ref="F2733:G2733"/>
    <mergeCell ref="I2733:J2733"/>
    <mergeCell ref="K2733:L2733"/>
    <mergeCell ref="N2733:O2733"/>
    <mergeCell ref="P2733:Q2733"/>
    <mergeCell ref="X2740:Y2740"/>
    <mergeCell ref="Z2740:AA2740"/>
    <mergeCell ref="AC2740:AD2740"/>
    <mergeCell ref="AE2740:AF2740"/>
    <mergeCell ref="AH2740:AI2740"/>
    <mergeCell ref="AJ2740:AK2740"/>
    <mergeCell ref="D2740:E2740"/>
    <mergeCell ref="F2740:G2740"/>
    <mergeCell ref="I2740:J2740"/>
    <mergeCell ref="K2740:L2740"/>
    <mergeCell ref="N2740:O2740"/>
    <mergeCell ref="P2740:Q2740"/>
    <mergeCell ref="AH2908:AI2908"/>
    <mergeCell ref="AJ2908:AK2908"/>
    <mergeCell ref="D2908:E2908"/>
    <mergeCell ref="F2908:G2908"/>
    <mergeCell ref="I2908:J2908"/>
    <mergeCell ref="K2908:L2908"/>
    <mergeCell ref="AH2880:AI2880"/>
    <mergeCell ref="AJ2880:AK2880"/>
    <mergeCell ref="D2880:E2880"/>
    <mergeCell ref="F2880:G2880"/>
    <mergeCell ref="I2880:J2880"/>
    <mergeCell ref="K2880:L2880"/>
    <mergeCell ref="N2880:O2880"/>
    <mergeCell ref="P2880:Q2880"/>
    <mergeCell ref="S2852:T2852"/>
    <mergeCell ref="U2852:V2852"/>
    <mergeCell ref="AH2845:AI2845"/>
    <mergeCell ref="AJ2845:AK2845"/>
    <mergeCell ref="S2845:T2845"/>
    <mergeCell ref="U2845:V2845"/>
    <mergeCell ref="X2845:Y2845"/>
    <mergeCell ref="Z2845:AA2845"/>
    <mergeCell ref="D2866:E2866"/>
    <mergeCell ref="F2866:G2866"/>
    <mergeCell ref="I2866:J2866"/>
    <mergeCell ref="K2866:L2866"/>
    <mergeCell ref="N2866:O2866"/>
    <mergeCell ref="P2866:Q2866"/>
    <mergeCell ref="S2866:T2866"/>
    <mergeCell ref="U2866:V2866"/>
    <mergeCell ref="AH2859:AI2859"/>
    <mergeCell ref="AJ2859:AK2859"/>
    <mergeCell ref="S2859:T2859"/>
    <mergeCell ref="U2859:V2859"/>
    <mergeCell ref="X2859:Y2859"/>
    <mergeCell ref="Z2859:AA2859"/>
    <mergeCell ref="AC2859:AD2859"/>
    <mergeCell ref="AE2859:AF2859"/>
    <mergeCell ref="D2859:E2859"/>
    <mergeCell ref="F2859:G2859"/>
    <mergeCell ref="I2859:J2859"/>
    <mergeCell ref="K2859:L2859"/>
    <mergeCell ref="N2859:O2859"/>
    <mergeCell ref="P2859:Q2859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X2852:Y2852"/>
    <mergeCell ref="Z2852:AA2852"/>
    <mergeCell ref="AC2852:AD2852"/>
    <mergeCell ref="AE2852:AF2852"/>
    <mergeCell ref="AH2852:AI2852"/>
    <mergeCell ref="AJ2852:AK2852"/>
    <mergeCell ref="D2852:E2852"/>
    <mergeCell ref="F2852:G2852"/>
    <mergeCell ref="I2852:J2852"/>
    <mergeCell ref="K2852:L2852"/>
    <mergeCell ref="N2852:O2852"/>
    <mergeCell ref="P2852:Q2852"/>
    <mergeCell ref="AH3020:AI3020"/>
    <mergeCell ref="AJ3020:AK3020"/>
    <mergeCell ref="D3020:E3020"/>
    <mergeCell ref="F3020:G3020"/>
    <mergeCell ref="I3020:J3020"/>
    <mergeCell ref="K3020:L3020"/>
    <mergeCell ref="AH2992:AI2992"/>
    <mergeCell ref="AJ2992:AK2992"/>
    <mergeCell ref="D2992:E2992"/>
    <mergeCell ref="F2992:G2992"/>
    <mergeCell ref="I2992:J2992"/>
    <mergeCell ref="K2992:L2992"/>
    <mergeCell ref="N2992:O2992"/>
    <mergeCell ref="P2992:Q2992"/>
    <mergeCell ref="S2964:T2964"/>
    <mergeCell ref="U2964:V2964"/>
    <mergeCell ref="AH2957:AI2957"/>
    <mergeCell ref="AJ2957:AK2957"/>
    <mergeCell ref="S2957:T2957"/>
    <mergeCell ref="U2957:V2957"/>
    <mergeCell ref="X2957:Y2957"/>
    <mergeCell ref="Z2957:AA2957"/>
    <mergeCell ref="D2978:E2978"/>
    <mergeCell ref="F2978:G2978"/>
    <mergeCell ref="I2978:J2978"/>
    <mergeCell ref="K2978:L2978"/>
    <mergeCell ref="N2978:O2978"/>
    <mergeCell ref="P2978:Q2978"/>
    <mergeCell ref="S2978:T2978"/>
    <mergeCell ref="U2978:V2978"/>
    <mergeCell ref="AH2971:AI2971"/>
    <mergeCell ref="AJ2971:AK2971"/>
    <mergeCell ref="S2971:T2971"/>
    <mergeCell ref="U2971:V2971"/>
    <mergeCell ref="X2971:Y2971"/>
    <mergeCell ref="Z2971:AA2971"/>
    <mergeCell ref="AC2971:AD2971"/>
    <mergeCell ref="AE2971:AF2971"/>
    <mergeCell ref="D2971:E2971"/>
    <mergeCell ref="F2971:G2971"/>
    <mergeCell ref="I2971:J2971"/>
    <mergeCell ref="K2971:L2971"/>
    <mergeCell ref="N2971:O2971"/>
    <mergeCell ref="P2971:Q2971"/>
    <mergeCell ref="AC2957:AD2957"/>
    <mergeCell ref="AE2957:AF2957"/>
    <mergeCell ref="D2957:E2957"/>
    <mergeCell ref="F2957:G2957"/>
    <mergeCell ref="I2957:J2957"/>
    <mergeCell ref="K2957:L2957"/>
    <mergeCell ref="N2957:O2957"/>
    <mergeCell ref="P2957:Q2957"/>
    <mergeCell ref="X2964:Y2964"/>
    <mergeCell ref="Z2964:AA2964"/>
    <mergeCell ref="AC2964:AD2964"/>
    <mergeCell ref="AE2964:AF2964"/>
    <mergeCell ref="AH2964:AI2964"/>
    <mergeCell ref="AJ2964:AK2964"/>
    <mergeCell ref="D2964:E2964"/>
    <mergeCell ref="F2964:G2964"/>
    <mergeCell ref="I2964:J2964"/>
    <mergeCell ref="K2964:L2964"/>
    <mergeCell ref="N2964:O2964"/>
    <mergeCell ref="P2964:Q2964"/>
    <mergeCell ref="AH3132:AI3132"/>
    <mergeCell ref="AJ3132:AK3132"/>
    <mergeCell ref="D3132:E3132"/>
    <mergeCell ref="F3132:G3132"/>
    <mergeCell ref="I3132:J3132"/>
    <mergeCell ref="K3132:L3132"/>
    <mergeCell ref="AH3104:AI3104"/>
    <mergeCell ref="AJ3104:AK3104"/>
    <mergeCell ref="D3104:E3104"/>
    <mergeCell ref="F3104:G3104"/>
    <mergeCell ref="I3104:J3104"/>
    <mergeCell ref="K3104:L3104"/>
    <mergeCell ref="N3104:O3104"/>
    <mergeCell ref="P3104:Q3104"/>
    <mergeCell ref="S3076:T3076"/>
    <mergeCell ref="U3076:V3076"/>
    <mergeCell ref="AH3069:AI3069"/>
    <mergeCell ref="AJ3069:AK3069"/>
    <mergeCell ref="S3069:T3069"/>
    <mergeCell ref="U3069:V3069"/>
    <mergeCell ref="X3069:Y3069"/>
    <mergeCell ref="Z3069:AA3069"/>
    <mergeCell ref="D3090:E3090"/>
    <mergeCell ref="F3090:G3090"/>
    <mergeCell ref="I3090:J3090"/>
    <mergeCell ref="K3090:L3090"/>
    <mergeCell ref="N3090:O3090"/>
    <mergeCell ref="P3090:Q3090"/>
    <mergeCell ref="S3090:T3090"/>
    <mergeCell ref="U3090:V3090"/>
    <mergeCell ref="AH3083:AI3083"/>
    <mergeCell ref="AJ3083:AK3083"/>
    <mergeCell ref="S3083:T3083"/>
    <mergeCell ref="U3083:V3083"/>
    <mergeCell ref="X3083:Y3083"/>
    <mergeCell ref="Z3083:AA3083"/>
    <mergeCell ref="AC3083:AD3083"/>
    <mergeCell ref="AE3083:AF3083"/>
    <mergeCell ref="D3083:E3083"/>
    <mergeCell ref="F3083:G3083"/>
    <mergeCell ref="I3083:J3083"/>
    <mergeCell ref="K3083:L3083"/>
    <mergeCell ref="N3083:O3083"/>
    <mergeCell ref="P3083:Q3083"/>
    <mergeCell ref="AC3069:AD3069"/>
    <mergeCell ref="AE3069:AF3069"/>
    <mergeCell ref="D3069:E3069"/>
    <mergeCell ref="F3069:G3069"/>
    <mergeCell ref="I3069:J3069"/>
    <mergeCell ref="K3069:L3069"/>
    <mergeCell ref="N3069:O3069"/>
    <mergeCell ref="P3069:Q3069"/>
    <mergeCell ref="X3076:Y3076"/>
    <mergeCell ref="Z3076:AA3076"/>
    <mergeCell ref="AC3076:AD3076"/>
    <mergeCell ref="AE3076:AF3076"/>
    <mergeCell ref="AH3076:AI3076"/>
    <mergeCell ref="AJ3076:AK3076"/>
    <mergeCell ref="D3076:E3076"/>
    <mergeCell ref="F3076:G3076"/>
    <mergeCell ref="I3076:J3076"/>
    <mergeCell ref="K3076:L3076"/>
    <mergeCell ref="N3076:O3076"/>
    <mergeCell ref="P3076:Q3076"/>
    <mergeCell ref="AH3244:AI3244"/>
    <mergeCell ref="AJ3244:AK3244"/>
    <mergeCell ref="D3244:E3244"/>
    <mergeCell ref="F3244:G3244"/>
    <mergeCell ref="I3244:J3244"/>
    <mergeCell ref="K3244:L3244"/>
    <mergeCell ref="AH3216:AI3216"/>
    <mergeCell ref="AJ3216:AK3216"/>
    <mergeCell ref="D3216:E3216"/>
    <mergeCell ref="F3216:G3216"/>
    <mergeCell ref="I3216:J3216"/>
    <mergeCell ref="K3216:L3216"/>
    <mergeCell ref="N3216:O3216"/>
    <mergeCell ref="P3216:Q3216"/>
    <mergeCell ref="S3188:T3188"/>
    <mergeCell ref="U3188:V3188"/>
    <mergeCell ref="AH3181:AI3181"/>
    <mergeCell ref="AJ3181:AK3181"/>
    <mergeCell ref="S3181:T3181"/>
    <mergeCell ref="U3181:V3181"/>
    <mergeCell ref="X3181:Y3181"/>
    <mergeCell ref="Z3181:AA3181"/>
    <mergeCell ref="D3202:E3202"/>
    <mergeCell ref="F3202:G3202"/>
    <mergeCell ref="I3202:J3202"/>
    <mergeCell ref="K3202:L3202"/>
    <mergeCell ref="N3202:O3202"/>
    <mergeCell ref="P3202:Q3202"/>
    <mergeCell ref="S3202:T3202"/>
    <mergeCell ref="U3202:V3202"/>
    <mergeCell ref="AH3195:AI3195"/>
    <mergeCell ref="AJ3195:AK3195"/>
    <mergeCell ref="S3195:T3195"/>
    <mergeCell ref="U3195:V3195"/>
    <mergeCell ref="X3195:Y3195"/>
    <mergeCell ref="Z3195:AA3195"/>
    <mergeCell ref="AC3195:AD3195"/>
    <mergeCell ref="AE3195:AF3195"/>
    <mergeCell ref="D3195:E3195"/>
    <mergeCell ref="F3195:G3195"/>
    <mergeCell ref="I3195:J3195"/>
    <mergeCell ref="K3195:L3195"/>
    <mergeCell ref="N3195:O3195"/>
    <mergeCell ref="P3195:Q3195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X3188:Y3188"/>
    <mergeCell ref="Z3188:AA3188"/>
    <mergeCell ref="AC3188:AD3188"/>
    <mergeCell ref="AE3188:AF3188"/>
    <mergeCell ref="AH3188:AI3188"/>
    <mergeCell ref="AJ3188:AK3188"/>
    <mergeCell ref="D3188:E3188"/>
    <mergeCell ref="F3188:G3188"/>
    <mergeCell ref="I3188:J3188"/>
    <mergeCell ref="K3188:L3188"/>
    <mergeCell ref="N3188:O3188"/>
    <mergeCell ref="P3188:Q3188"/>
    <mergeCell ref="AH3356:AI3356"/>
    <mergeCell ref="AJ3356:AK3356"/>
    <mergeCell ref="D3356:E3356"/>
    <mergeCell ref="F3356:G3356"/>
    <mergeCell ref="I3356:J3356"/>
    <mergeCell ref="K3356:L3356"/>
    <mergeCell ref="AH3328:AI3328"/>
    <mergeCell ref="AJ3328:AK3328"/>
    <mergeCell ref="D3328:E3328"/>
    <mergeCell ref="F3328:G3328"/>
    <mergeCell ref="I3328:J3328"/>
    <mergeCell ref="K3328:L3328"/>
    <mergeCell ref="N3328:O3328"/>
    <mergeCell ref="P3328:Q3328"/>
    <mergeCell ref="S3300:T3300"/>
    <mergeCell ref="U3300:V3300"/>
    <mergeCell ref="AH3293:AI3293"/>
    <mergeCell ref="AJ3293:AK3293"/>
    <mergeCell ref="S3293:T3293"/>
    <mergeCell ref="U3293:V3293"/>
    <mergeCell ref="X3293:Y3293"/>
    <mergeCell ref="Z3293:AA3293"/>
    <mergeCell ref="D3314:E3314"/>
    <mergeCell ref="F3314:G3314"/>
    <mergeCell ref="I3314:J3314"/>
    <mergeCell ref="K3314:L3314"/>
    <mergeCell ref="N3314:O3314"/>
    <mergeCell ref="P3314:Q3314"/>
    <mergeCell ref="S3314:T3314"/>
    <mergeCell ref="U3314:V3314"/>
    <mergeCell ref="AH3307:AI3307"/>
    <mergeCell ref="AJ3307:AK3307"/>
    <mergeCell ref="S3307:T3307"/>
    <mergeCell ref="U3307:V3307"/>
    <mergeCell ref="X3307:Y3307"/>
    <mergeCell ref="Z3307:AA3307"/>
    <mergeCell ref="AC3307:AD3307"/>
    <mergeCell ref="AE3307:AF3307"/>
    <mergeCell ref="D3307:E3307"/>
    <mergeCell ref="F3307:G3307"/>
    <mergeCell ref="I3307:J3307"/>
    <mergeCell ref="K3307:L3307"/>
    <mergeCell ref="N3307:O3307"/>
    <mergeCell ref="P3307:Q3307"/>
    <mergeCell ref="AC3293:AD3293"/>
    <mergeCell ref="AE3293:AF3293"/>
    <mergeCell ref="D3293:E3293"/>
    <mergeCell ref="F3293:G3293"/>
    <mergeCell ref="I3293:J3293"/>
    <mergeCell ref="K3293:L3293"/>
    <mergeCell ref="N3293:O3293"/>
    <mergeCell ref="P3293:Q3293"/>
    <mergeCell ref="X3300:Y3300"/>
    <mergeCell ref="Z3300:AA3300"/>
    <mergeCell ref="AC3300:AD3300"/>
    <mergeCell ref="AE3300:AF3300"/>
    <mergeCell ref="AH3300:AI3300"/>
    <mergeCell ref="AJ3300:AK3300"/>
    <mergeCell ref="D3300:E3300"/>
    <mergeCell ref="F3300:G3300"/>
    <mergeCell ref="I3300:J3300"/>
    <mergeCell ref="K3300:L3300"/>
    <mergeCell ref="N3300:O3300"/>
    <mergeCell ref="P3300:Q3300"/>
    <mergeCell ref="S3496:T3496"/>
    <mergeCell ref="U3496:V3496"/>
    <mergeCell ref="AH3489:AI3489"/>
    <mergeCell ref="AJ3489:AK3489"/>
    <mergeCell ref="S3489:T3489"/>
    <mergeCell ref="U3489:V3489"/>
    <mergeCell ref="AH3440:AI3440"/>
    <mergeCell ref="AJ3440:AK3440"/>
    <mergeCell ref="D3440:E3440"/>
    <mergeCell ref="F3440:G3440"/>
    <mergeCell ref="I3440:J3440"/>
    <mergeCell ref="K3440:L3440"/>
    <mergeCell ref="N3440:O3440"/>
    <mergeCell ref="P3440:Q3440"/>
    <mergeCell ref="S3412:T3412"/>
    <mergeCell ref="U3412:V3412"/>
    <mergeCell ref="AH3405:AI3405"/>
    <mergeCell ref="AJ3405:AK3405"/>
    <mergeCell ref="S3405:T3405"/>
    <mergeCell ref="U3405:V3405"/>
    <mergeCell ref="X3405:Y3405"/>
    <mergeCell ref="Z3405:AA3405"/>
    <mergeCell ref="D3426:E3426"/>
    <mergeCell ref="F3426:G3426"/>
    <mergeCell ref="I3426:J3426"/>
    <mergeCell ref="K3426:L3426"/>
    <mergeCell ref="N3426:O3426"/>
    <mergeCell ref="P3426:Q3426"/>
    <mergeCell ref="S3426:T3426"/>
    <mergeCell ref="U3426:V3426"/>
    <mergeCell ref="AH3419:AI3419"/>
    <mergeCell ref="AJ3419:AK3419"/>
    <mergeCell ref="S3419:T3419"/>
    <mergeCell ref="U3419:V3419"/>
    <mergeCell ref="X3419:Y3419"/>
    <mergeCell ref="Z3419:AA3419"/>
    <mergeCell ref="AC3419:AD3419"/>
    <mergeCell ref="AE3419:AF3419"/>
    <mergeCell ref="D3419:E3419"/>
    <mergeCell ref="F3419:G3419"/>
    <mergeCell ref="I3419:J3419"/>
    <mergeCell ref="K3419:L3419"/>
    <mergeCell ref="N3419:O3419"/>
    <mergeCell ref="P3419:Q3419"/>
    <mergeCell ref="AC3405:AD3405"/>
    <mergeCell ref="AE3405:AF3405"/>
    <mergeCell ref="D3405:E3405"/>
    <mergeCell ref="F3405:G3405"/>
    <mergeCell ref="I3405:J3405"/>
    <mergeCell ref="K3405:L3405"/>
    <mergeCell ref="N3405:O3405"/>
    <mergeCell ref="P3405:Q3405"/>
    <mergeCell ref="X3412:Y3412"/>
    <mergeCell ref="Z3412:AA3412"/>
    <mergeCell ref="AC3412:AD3412"/>
    <mergeCell ref="AE3412:AF3412"/>
    <mergeCell ref="AH3412:AI3412"/>
    <mergeCell ref="AJ3412:AK3412"/>
    <mergeCell ref="D3412:E3412"/>
    <mergeCell ref="F3412:G3412"/>
    <mergeCell ref="I3412:J3412"/>
    <mergeCell ref="K3412:L3412"/>
    <mergeCell ref="N3412:O3412"/>
    <mergeCell ref="P3412:Q3412"/>
    <mergeCell ref="N62:O62"/>
    <mergeCell ref="P62:Q62"/>
    <mergeCell ref="S62:T62"/>
    <mergeCell ref="U62:V62"/>
    <mergeCell ref="X62:Y62"/>
    <mergeCell ref="Z62:AA62"/>
    <mergeCell ref="AC62:AD62"/>
    <mergeCell ref="AE62:AF62"/>
    <mergeCell ref="X3496:Y3496"/>
    <mergeCell ref="Z3496:AA3496"/>
    <mergeCell ref="AC3496:AD3496"/>
    <mergeCell ref="AE3496:AF3496"/>
    <mergeCell ref="AH62:AI62"/>
    <mergeCell ref="AJ62:AK62"/>
    <mergeCell ref="AH3496:AI3496"/>
    <mergeCell ref="AJ3496:AK3496"/>
    <mergeCell ref="D3496:E3496"/>
    <mergeCell ref="F3496:G3496"/>
    <mergeCell ref="I3496:J3496"/>
    <mergeCell ref="K3496:L3496"/>
    <mergeCell ref="N3496:O3496"/>
    <mergeCell ref="P3496:Q3496"/>
    <mergeCell ref="S3468:T3468"/>
    <mergeCell ref="U3468:V3468"/>
    <mergeCell ref="AH3461:AI3461"/>
    <mergeCell ref="AJ3461:AK3461"/>
    <mergeCell ref="S3461:T3461"/>
    <mergeCell ref="U3461:V3461"/>
    <mergeCell ref="X3461:Y3461"/>
    <mergeCell ref="Z3461:AA3461"/>
    <mergeCell ref="D3482:E3482"/>
    <mergeCell ref="F3482:G3482"/>
    <mergeCell ref="I3482:J3482"/>
    <mergeCell ref="K3482:L3482"/>
    <mergeCell ref="N3482:O3482"/>
    <mergeCell ref="P3482:Q3482"/>
    <mergeCell ref="S3482:T3482"/>
    <mergeCell ref="U3482:V3482"/>
    <mergeCell ref="AH3475:AI3475"/>
    <mergeCell ref="AJ3475:AK3475"/>
    <mergeCell ref="S3475:T3475"/>
    <mergeCell ref="U3475:V3475"/>
    <mergeCell ref="X3475:Y3475"/>
    <mergeCell ref="Z3475:AA3475"/>
    <mergeCell ref="AC3475:AD3475"/>
    <mergeCell ref="AE3475:AF3475"/>
    <mergeCell ref="AH66:AI66"/>
    <mergeCell ref="AJ66:AK66"/>
    <mergeCell ref="D90:E90"/>
    <mergeCell ref="F90:G90"/>
    <mergeCell ref="I90:J90"/>
    <mergeCell ref="K90:L90"/>
    <mergeCell ref="N90:O90"/>
    <mergeCell ref="P90:Q90"/>
    <mergeCell ref="S90:T90"/>
    <mergeCell ref="U90:V90"/>
    <mergeCell ref="X90:Y90"/>
    <mergeCell ref="Z90:AA90"/>
    <mergeCell ref="AC90:AD90"/>
    <mergeCell ref="AE90:AF90"/>
    <mergeCell ref="AH90:AI90"/>
    <mergeCell ref="AJ90:AK90"/>
    <mergeCell ref="D83:E83"/>
    <mergeCell ref="F83:G83"/>
    <mergeCell ref="D41:E41"/>
    <mergeCell ref="F41:G41"/>
    <mergeCell ref="I41:J41"/>
    <mergeCell ref="K41:L41"/>
    <mergeCell ref="N41:O41"/>
    <mergeCell ref="P41:Q41"/>
    <mergeCell ref="S41:T41"/>
    <mergeCell ref="U41:V41"/>
    <mergeCell ref="X41:Y41"/>
    <mergeCell ref="Z41:AA41"/>
    <mergeCell ref="AC41:AD41"/>
    <mergeCell ref="AE41:AF41"/>
    <mergeCell ref="AH41:AI41"/>
    <mergeCell ref="AJ41:AK41"/>
    <mergeCell ref="D34:E34"/>
    <mergeCell ref="F34:G34"/>
    <mergeCell ref="I34:J34"/>
    <mergeCell ref="K34:L34"/>
    <mergeCell ref="N34:O34"/>
    <mergeCell ref="P34:Q34"/>
    <mergeCell ref="S34:T34"/>
    <mergeCell ref="U34:V34"/>
    <mergeCell ref="X34:Y34"/>
    <mergeCell ref="Z34:AA34"/>
    <mergeCell ref="AC34:AD34"/>
    <mergeCell ref="AE34:AF34"/>
    <mergeCell ref="AH34:AI34"/>
    <mergeCell ref="AJ34:AK34"/>
    <mergeCell ref="X38:Y38"/>
    <mergeCell ref="Z38:AA38"/>
    <mergeCell ref="AC38:AD38"/>
    <mergeCell ref="AE38:AF38"/>
    <mergeCell ref="AH38:AI38"/>
    <mergeCell ref="AJ38:AK38"/>
    <mergeCell ref="D38:E38"/>
    <mergeCell ref="F38:G38"/>
    <mergeCell ref="I38:J38"/>
    <mergeCell ref="K38:L38"/>
    <mergeCell ref="N38:O38"/>
    <mergeCell ref="P38:Q38"/>
    <mergeCell ref="S38:T38"/>
    <mergeCell ref="U38:V38"/>
    <mergeCell ref="D55:E55"/>
    <mergeCell ref="F55:G55"/>
    <mergeCell ref="I55:J55"/>
    <mergeCell ref="K55:L55"/>
    <mergeCell ref="N55:O55"/>
    <mergeCell ref="P55:Q55"/>
    <mergeCell ref="S55:T55"/>
    <mergeCell ref="U55:V55"/>
    <mergeCell ref="X55:Y55"/>
    <mergeCell ref="Z55:AA55"/>
    <mergeCell ref="AC55:AD55"/>
    <mergeCell ref="AE55:AF55"/>
    <mergeCell ref="AH55:AI55"/>
    <mergeCell ref="AJ55:AK55"/>
    <mergeCell ref="N52:O52"/>
    <mergeCell ref="P52:Q52"/>
    <mergeCell ref="D76:E76"/>
    <mergeCell ref="F76:G76"/>
    <mergeCell ref="I76:J76"/>
    <mergeCell ref="K76:L76"/>
    <mergeCell ref="N76:O76"/>
    <mergeCell ref="P76:Q76"/>
    <mergeCell ref="S76:T76"/>
    <mergeCell ref="U76:V76"/>
    <mergeCell ref="X76:Y76"/>
    <mergeCell ref="Z76:AA76"/>
    <mergeCell ref="AC76:AD76"/>
    <mergeCell ref="AE76:AF76"/>
    <mergeCell ref="AH76:AI76"/>
    <mergeCell ref="AJ76:AK76"/>
    <mergeCell ref="D69:E69"/>
    <mergeCell ref="F69:G69"/>
    <mergeCell ref="I69:J69"/>
    <mergeCell ref="K69:L69"/>
    <mergeCell ref="N69:O69"/>
    <mergeCell ref="P69:Q69"/>
    <mergeCell ref="S69:T69"/>
    <mergeCell ref="U69:V69"/>
    <mergeCell ref="X69:Y69"/>
    <mergeCell ref="Z69:AA69"/>
    <mergeCell ref="AC69:AD69"/>
    <mergeCell ref="AE69:AF69"/>
    <mergeCell ref="AH69:AI69"/>
    <mergeCell ref="AJ69:AK69"/>
    <mergeCell ref="AH73:AI73"/>
    <mergeCell ref="AJ73:AK73"/>
    <mergeCell ref="S52:T52"/>
    <mergeCell ref="U52:V52"/>
    <mergeCell ref="S73:T73"/>
    <mergeCell ref="U73:V73"/>
    <mergeCell ref="X73:Y73"/>
    <mergeCell ref="Z73:AA73"/>
    <mergeCell ref="AC73:AD73"/>
    <mergeCell ref="AE73:AF73"/>
    <mergeCell ref="D73:E73"/>
    <mergeCell ref="F73:G73"/>
    <mergeCell ref="I73:J73"/>
    <mergeCell ref="K73:L73"/>
    <mergeCell ref="N73:O73"/>
    <mergeCell ref="P73:Q73"/>
    <mergeCell ref="X66:Y66"/>
    <mergeCell ref="Z66:AA66"/>
    <mergeCell ref="AC66:AD66"/>
    <mergeCell ref="AE66:AF66"/>
    <mergeCell ref="AC80:AD80"/>
    <mergeCell ref="AE80:AF80"/>
    <mergeCell ref="D104:E104"/>
    <mergeCell ref="F104:G104"/>
    <mergeCell ref="I104:J104"/>
    <mergeCell ref="K104:L104"/>
    <mergeCell ref="N104:O104"/>
    <mergeCell ref="P104:Q104"/>
    <mergeCell ref="S104:T104"/>
    <mergeCell ref="U104:V104"/>
    <mergeCell ref="X104:Y104"/>
    <mergeCell ref="Z104:AA104"/>
    <mergeCell ref="AC104:AD104"/>
    <mergeCell ref="AE104:AF104"/>
    <mergeCell ref="AH104:AI104"/>
    <mergeCell ref="AJ104:AK104"/>
    <mergeCell ref="D97:E97"/>
    <mergeCell ref="F97:G97"/>
    <mergeCell ref="I97:J97"/>
    <mergeCell ref="K97:L97"/>
    <mergeCell ref="N97:O97"/>
    <mergeCell ref="P97:Q97"/>
    <mergeCell ref="S97:T97"/>
    <mergeCell ref="U97:V97"/>
    <mergeCell ref="X97:Y97"/>
    <mergeCell ref="Z97:AA97"/>
    <mergeCell ref="AC97:AD97"/>
    <mergeCell ref="AE97:AF97"/>
    <mergeCell ref="AH97:AI97"/>
    <mergeCell ref="AJ97:AK97"/>
    <mergeCell ref="X94:Y94"/>
    <mergeCell ref="Z94:AA94"/>
    <mergeCell ref="AH101:AI101"/>
    <mergeCell ref="AJ101:AK101"/>
    <mergeCell ref="S101:T101"/>
    <mergeCell ref="U101:V101"/>
    <mergeCell ref="X101:Y101"/>
    <mergeCell ref="Z101:AA101"/>
    <mergeCell ref="X122:Y122"/>
    <mergeCell ref="Z122:AA122"/>
    <mergeCell ref="AC122:AD122"/>
    <mergeCell ref="AE122:AF122"/>
    <mergeCell ref="AH122:AI122"/>
    <mergeCell ref="AJ122:AK122"/>
    <mergeCell ref="AC94:AD94"/>
    <mergeCell ref="AE94:AF94"/>
    <mergeCell ref="AH94:AI94"/>
    <mergeCell ref="AJ94:AK94"/>
    <mergeCell ref="D94:E94"/>
    <mergeCell ref="F94:G94"/>
    <mergeCell ref="I94:J94"/>
    <mergeCell ref="K94:L94"/>
    <mergeCell ref="N94:O94"/>
    <mergeCell ref="P94:Q94"/>
    <mergeCell ref="S94:T94"/>
    <mergeCell ref="U94:V94"/>
    <mergeCell ref="D118:E118"/>
    <mergeCell ref="F118:G118"/>
    <mergeCell ref="I118:J118"/>
    <mergeCell ref="K118:L118"/>
    <mergeCell ref="N118:O118"/>
    <mergeCell ref="P118:Q118"/>
    <mergeCell ref="S118:T118"/>
    <mergeCell ref="U118:V118"/>
    <mergeCell ref="X118:Y118"/>
    <mergeCell ref="Z118:AA118"/>
    <mergeCell ref="AC118:AD118"/>
    <mergeCell ref="AE118:AF118"/>
    <mergeCell ref="AH118:AI118"/>
    <mergeCell ref="AJ118:AK118"/>
    <mergeCell ref="D111:E111"/>
    <mergeCell ref="F111:G111"/>
    <mergeCell ref="I111:J111"/>
    <mergeCell ref="K111:L111"/>
    <mergeCell ref="N111:O111"/>
    <mergeCell ref="P111:Q111"/>
    <mergeCell ref="S111:T111"/>
    <mergeCell ref="U111:V111"/>
    <mergeCell ref="X111:Y111"/>
    <mergeCell ref="Z111:AA111"/>
    <mergeCell ref="AC111:AD111"/>
    <mergeCell ref="AE111:AF111"/>
    <mergeCell ref="AH111:AI111"/>
    <mergeCell ref="AJ111:AK111"/>
    <mergeCell ref="N108:O108"/>
    <mergeCell ref="P108:Q108"/>
    <mergeCell ref="S108:T108"/>
    <mergeCell ref="U108:V108"/>
    <mergeCell ref="D122:E122"/>
    <mergeCell ref="F122:G122"/>
    <mergeCell ref="I122:J122"/>
    <mergeCell ref="K122:L122"/>
    <mergeCell ref="N122:O122"/>
    <mergeCell ref="P122:Q122"/>
    <mergeCell ref="S122:T122"/>
    <mergeCell ref="U122:V122"/>
    <mergeCell ref="AH115:AI115"/>
    <mergeCell ref="AJ115:AK115"/>
    <mergeCell ref="S115:T115"/>
    <mergeCell ref="U115:V115"/>
    <mergeCell ref="X115:Y115"/>
    <mergeCell ref="Z115:AA115"/>
    <mergeCell ref="D132:E132"/>
    <mergeCell ref="F132:G132"/>
    <mergeCell ref="I132:J132"/>
    <mergeCell ref="K132:L132"/>
    <mergeCell ref="N132:O132"/>
    <mergeCell ref="P132:Q132"/>
    <mergeCell ref="S132:T132"/>
    <mergeCell ref="U132:V132"/>
    <mergeCell ref="X132:Y132"/>
    <mergeCell ref="Z132:AA132"/>
    <mergeCell ref="AC132:AD132"/>
    <mergeCell ref="AE132:AF132"/>
    <mergeCell ref="AH132:AI132"/>
    <mergeCell ref="AJ132:AK132"/>
    <mergeCell ref="D125:E125"/>
    <mergeCell ref="F125:G125"/>
    <mergeCell ref="I125:J125"/>
    <mergeCell ref="K125:L125"/>
    <mergeCell ref="N125:O125"/>
    <mergeCell ref="P125:Q125"/>
    <mergeCell ref="S125:T125"/>
    <mergeCell ref="U125:V125"/>
    <mergeCell ref="X125:Y125"/>
    <mergeCell ref="Z125:AA125"/>
    <mergeCell ref="AC125:AD125"/>
    <mergeCell ref="AE125:AF125"/>
    <mergeCell ref="AH125:AI125"/>
    <mergeCell ref="AJ125:AK125"/>
    <mergeCell ref="AH129:AI129"/>
    <mergeCell ref="AJ129:AK129"/>
    <mergeCell ref="S129:T129"/>
    <mergeCell ref="U129:V129"/>
    <mergeCell ref="X129:Y129"/>
    <mergeCell ref="Z129:AA129"/>
    <mergeCell ref="AC129:AD129"/>
    <mergeCell ref="AE129:AF129"/>
    <mergeCell ref="D129:E129"/>
    <mergeCell ref="F129:G129"/>
    <mergeCell ref="I129:J129"/>
    <mergeCell ref="K129:L129"/>
    <mergeCell ref="N129:O129"/>
    <mergeCell ref="P129:Q129"/>
    <mergeCell ref="D146:E146"/>
    <mergeCell ref="F146:G146"/>
    <mergeCell ref="I146:J146"/>
    <mergeCell ref="K146:L146"/>
    <mergeCell ref="N146:O146"/>
    <mergeCell ref="P146:Q146"/>
    <mergeCell ref="S146:T146"/>
    <mergeCell ref="U146:V146"/>
    <mergeCell ref="X146:Y146"/>
    <mergeCell ref="Z146:AA146"/>
    <mergeCell ref="AC146:AD146"/>
    <mergeCell ref="AE146:AF146"/>
    <mergeCell ref="AH146:AI146"/>
    <mergeCell ref="AJ146:AK146"/>
    <mergeCell ref="D139:E139"/>
    <mergeCell ref="F139:G139"/>
    <mergeCell ref="I139:J139"/>
    <mergeCell ref="K139:L139"/>
    <mergeCell ref="N139:O139"/>
    <mergeCell ref="P139:Q139"/>
    <mergeCell ref="S139:T139"/>
    <mergeCell ref="U139:V139"/>
    <mergeCell ref="X139:Y139"/>
    <mergeCell ref="Z139:AA139"/>
    <mergeCell ref="AC139:AD139"/>
    <mergeCell ref="AE139:AF139"/>
    <mergeCell ref="AH139:AI139"/>
    <mergeCell ref="AJ139:AK139"/>
    <mergeCell ref="S136:T136"/>
    <mergeCell ref="U136:V136"/>
    <mergeCell ref="AH143:AI143"/>
    <mergeCell ref="AJ143:AK143"/>
    <mergeCell ref="S143:T143"/>
    <mergeCell ref="U143:V143"/>
    <mergeCell ref="X143:Y143"/>
    <mergeCell ref="Z143:AA143"/>
    <mergeCell ref="AC143:AD143"/>
    <mergeCell ref="AE143:AF143"/>
    <mergeCell ref="D143:E143"/>
    <mergeCell ref="F143:G143"/>
    <mergeCell ref="I143:J143"/>
    <mergeCell ref="K143:L143"/>
    <mergeCell ref="N143:O143"/>
    <mergeCell ref="P143:Q143"/>
    <mergeCell ref="X136:Y136"/>
    <mergeCell ref="Z136:AA136"/>
    <mergeCell ref="AC136:AD136"/>
    <mergeCell ref="AE136:AF136"/>
    <mergeCell ref="AH136:AI136"/>
    <mergeCell ref="AJ136:AK136"/>
    <mergeCell ref="D136:E136"/>
    <mergeCell ref="F136:G136"/>
    <mergeCell ref="I136:J136"/>
    <mergeCell ref="K136:L136"/>
    <mergeCell ref="N136:O136"/>
    <mergeCell ref="P136:Q136"/>
    <mergeCell ref="D160:E160"/>
    <mergeCell ref="F160:G160"/>
    <mergeCell ref="I160:J160"/>
    <mergeCell ref="K160:L160"/>
    <mergeCell ref="N160:O160"/>
    <mergeCell ref="P160:Q160"/>
    <mergeCell ref="S160:T160"/>
    <mergeCell ref="U160:V160"/>
    <mergeCell ref="X160:Y160"/>
    <mergeCell ref="Z160:AA160"/>
    <mergeCell ref="AC160:AD160"/>
    <mergeCell ref="AE160:AF160"/>
    <mergeCell ref="AH160:AI160"/>
    <mergeCell ref="AJ160:AK160"/>
    <mergeCell ref="D153:E153"/>
    <mergeCell ref="F153:G153"/>
    <mergeCell ref="I153:J153"/>
    <mergeCell ref="K153:L153"/>
    <mergeCell ref="N153:O153"/>
    <mergeCell ref="P153:Q153"/>
    <mergeCell ref="S153:T153"/>
    <mergeCell ref="U153:V153"/>
    <mergeCell ref="X153:Y153"/>
    <mergeCell ref="Z153:AA153"/>
    <mergeCell ref="AC153:AD153"/>
    <mergeCell ref="AE153:AF153"/>
    <mergeCell ref="AH153:AI153"/>
    <mergeCell ref="AJ153:AK153"/>
    <mergeCell ref="X150:Y150"/>
    <mergeCell ref="Z150:AA150"/>
    <mergeCell ref="AC150:AD150"/>
    <mergeCell ref="AE150:AF150"/>
    <mergeCell ref="AH150:AI150"/>
    <mergeCell ref="AJ150:AK150"/>
    <mergeCell ref="D150:E150"/>
    <mergeCell ref="F150:G150"/>
    <mergeCell ref="I150:J150"/>
    <mergeCell ref="K150:L150"/>
    <mergeCell ref="N150:O150"/>
    <mergeCell ref="P150:Q150"/>
    <mergeCell ref="S150:T150"/>
    <mergeCell ref="U150:V150"/>
    <mergeCell ref="X178:Y178"/>
    <mergeCell ref="Z178:AA178"/>
    <mergeCell ref="AC178:AD178"/>
    <mergeCell ref="AE178:AF178"/>
    <mergeCell ref="AH178:AI178"/>
    <mergeCell ref="AJ178:AK178"/>
    <mergeCell ref="D174:E174"/>
    <mergeCell ref="F174:G174"/>
    <mergeCell ref="I174:J174"/>
    <mergeCell ref="K174:L174"/>
    <mergeCell ref="N174:O174"/>
    <mergeCell ref="P174:Q174"/>
    <mergeCell ref="S174:T174"/>
    <mergeCell ref="U174:V174"/>
    <mergeCell ref="X174:Y174"/>
    <mergeCell ref="Z174:AA174"/>
    <mergeCell ref="AC174:AD174"/>
    <mergeCell ref="AE174:AF174"/>
    <mergeCell ref="AH174:AI174"/>
    <mergeCell ref="AJ174:AK174"/>
    <mergeCell ref="D167:E167"/>
    <mergeCell ref="F167:G167"/>
    <mergeCell ref="I167:J167"/>
    <mergeCell ref="K167:L167"/>
    <mergeCell ref="N167:O167"/>
    <mergeCell ref="P167:Q167"/>
    <mergeCell ref="S167:T167"/>
    <mergeCell ref="U167:V167"/>
    <mergeCell ref="X167:Y167"/>
    <mergeCell ref="Z167:AA167"/>
    <mergeCell ref="AC167:AD167"/>
    <mergeCell ref="AE167:AF167"/>
    <mergeCell ref="AH167:AI167"/>
    <mergeCell ref="AJ167:AK167"/>
    <mergeCell ref="D188:E188"/>
    <mergeCell ref="F188:G188"/>
    <mergeCell ref="I188:J188"/>
    <mergeCell ref="K188:L188"/>
    <mergeCell ref="N188:O188"/>
    <mergeCell ref="P188:Q188"/>
    <mergeCell ref="S188:T188"/>
    <mergeCell ref="U188:V188"/>
    <mergeCell ref="X188:Y188"/>
    <mergeCell ref="Z188:AA188"/>
    <mergeCell ref="AC188:AD188"/>
    <mergeCell ref="AE188:AF188"/>
    <mergeCell ref="AH188:AI188"/>
    <mergeCell ref="AJ188:AK188"/>
    <mergeCell ref="D181:E181"/>
    <mergeCell ref="F181:G181"/>
    <mergeCell ref="I181:J181"/>
    <mergeCell ref="K181:L181"/>
    <mergeCell ref="N181:O181"/>
    <mergeCell ref="P181:Q181"/>
    <mergeCell ref="S181:T181"/>
    <mergeCell ref="U181:V181"/>
    <mergeCell ref="X181:Y181"/>
    <mergeCell ref="Z181:AA181"/>
    <mergeCell ref="AC181:AD181"/>
    <mergeCell ref="AE181:AF181"/>
    <mergeCell ref="AH181:AI181"/>
    <mergeCell ref="AJ181:AK181"/>
    <mergeCell ref="AH185:AI185"/>
    <mergeCell ref="AJ185:AK185"/>
    <mergeCell ref="S185:T185"/>
    <mergeCell ref="U185:V185"/>
    <mergeCell ref="X185:Y185"/>
    <mergeCell ref="Z185:AA185"/>
    <mergeCell ref="AC185:AD185"/>
    <mergeCell ref="AE185:AF185"/>
    <mergeCell ref="D185:E185"/>
    <mergeCell ref="F185:G185"/>
    <mergeCell ref="I185:J185"/>
    <mergeCell ref="K185:L185"/>
    <mergeCell ref="N185:O185"/>
    <mergeCell ref="P185:Q185"/>
    <mergeCell ref="D202:E202"/>
    <mergeCell ref="F202:G202"/>
    <mergeCell ref="I202:J202"/>
    <mergeCell ref="K202:L202"/>
    <mergeCell ref="N202:O202"/>
    <mergeCell ref="P202:Q202"/>
    <mergeCell ref="S202:T202"/>
    <mergeCell ref="U202:V202"/>
    <mergeCell ref="X202:Y202"/>
    <mergeCell ref="Z202:AA202"/>
    <mergeCell ref="AC202:AD202"/>
    <mergeCell ref="AE202:AF202"/>
    <mergeCell ref="AH202:AI202"/>
    <mergeCell ref="AJ202:AK202"/>
    <mergeCell ref="D195:E195"/>
    <mergeCell ref="F195:G195"/>
    <mergeCell ref="I195:J195"/>
    <mergeCell ref="K195:L195"/>
    <mergeCell ref="N195:O195"/>
    <mergeCell ref="P195:Q195"/>
    <mergeCell ref="S195:T195"/>
    <mergeCell ref="U195:V195"/>
    <mergeCell ref="X195:Y195"/>
    <mergeCell ref="Z195:AA195"/>
    <mergeCell ref="AC195:AD195"/>
    <mergeCell ref="AE195:AF195"/>
    <mergeCell ref="AH195:AI195"/>
    <mergeCell ref="AJ195:AK195"/>
    <mergeCell ref="S192:T192"/>
    <mergeCell ref="U192:V192"/>
    <mergeCell ref="AH199:AI199"/>
    <mergeCell ref="AJ199:AK199"/>
    <mergeCell ref="S199:T199"/>
    <mergeCell ref="U199:V199"/>
    <mergeCell ref="X199:Y199"/>
    <mergeCell ref="Z199:AA199"/>
    <mergeCell ref="AC199:AD199"/>
    <mergeCell ref="AE199:AF199"/>
    <mergeCell ref="D199:E199"/>
    <mergeCell ref="F199:G199"/>
    <mergeCell ref="I199:J199"/>
    <mergeCell ref="K199:L199"/>
    <mergeCell ref="N199:O199"/>
    <mergeCell ref="P199:Q199"/>
    <mergeCell ref="X192:Y192"/>
    <mergeCell ref="Z192:AA192"/>
    <mergeCell ref="AC192:AD192"/>
    <mergeCell ref="AE192:AF192"/>
    <mergeCell ref="N220:O220"/>
    <mergeCell ref="P220:Q220"/>
    <mergeCell ref="D216:E216"/>
    <mergeCell ref="F216:G216"/>
    <mergeCell ref="I216:J216"/>
    <mergeCell ref="K216:L216"/>
    <mergeCell ref="N216:O216"/>
    <mergeCell ref="P216:Q216"/>
    <mergeCell ref="S216:T216"/>
    <mergeCell ref="U216:V216"/>
    <mergeCell ref="X216:Y216"/>
    <mergeCell ref="Z216:AA216"/>
    <mergeCell ref="AC216:AD216"/>
    <mergeCell ref="AE216:AF216"/>
    <mergeCell ref="AH216:AI216"/>
    <mergeCell ref="AJ216:AK216"/>
    <mergeCell ref="D209:E209"/>
    <mergeCell ref="F209:G209"/>
    <mergeCell ref="I209:J209"/>
    <mergeCell ref="K209:L209"/>
    <mergeCell ref="N209:O209"/>
    <mergeCell ref="P209:Q209"/>
    <mergeCell ref="S209:T209"/>
    <mergeCell ref="U209:V209"/>
    <mergeCell ref="X209:Y209"/>
    <mergeCell ref="Z209:AA209"/>
    <mergeCell ref="AC209:AD209"/>
    <mergeCell ref="AE209:AF209"/>
    <mergeCell ref="AH209:AI209"/>
    <mergeCell ref="AJ209:AK209"/>
    <mergeCell ref="X206:Y206"/>
    <mergeCell ref="Z206:AA206"/>
    <mergeCell ref="AC206:AD206"/>
    <mergeCell ref="AE206:AF206"/>
    <mergeCell ref="AH206:AI206"/>
    <mergeCell ref="AJ206:AK206"/>
    <mergeCell ref="D206:E206"/>
    <mergeCell ref="F206:G206"/>
    <mergeCell ref="I206:J206"/>
    <mergeCell ref="K206:L206"/>
    <mergeCell ref="N206:O206"/>
    <mergeCell ref="P206:Q206"/>
    <mergeCell ref="S206:T206"/>
    <mergeCell ref="U206:V206"/>
    <mergeCell ref="S220:T220"/>
    <mergeCell ref="U220:V220"/>
    <mergeCell ref="AH213:AI213"/>
    <mergeCell ref="AJ213:AK213"/>
    <mergeCell ref="S213:T213"/>
    <mergeCell ref="U213:V213"/>
    <mergeCell ref="X213:Y213"/>
    <mergeCell ref="Z213:AA213"/>
    <mergeCell ref="AC213:AD213"/>
    <mergeCell ref="AE213:AF213"/>
    <mergeCell ref="D213:E213"/>
    <mergeCell ref="F213:G213"/>
    <mergeCell ref="I213:J213"/>
    <mergeCell ref="K213:L213"/>
    <mergeCell ref="N213:O213"/>
    <mergeCell ref="P213:Q213"/>
    <mergeCell ref="X220:Y220"/>
    <mergeCell ref="Z220:AA220"/>
    <mergeCell ref="AC220:AD220"/>
    <mergeCell ref="AE220:AF220"/>
    <mergeCell ref="X234:Y234"/>
    <mergeCell ref="Z234:AA234"/>
    <mergeCell ref="AC234:AD234"/>
    <mergeCell ref="AE234:AF234"/>
    <mergeCell ref="AH234:AI234"/>
    <mergeCell ref="AJ234:AK234"/>
    <mergeCell ref="D230:E230"/>
    <mergeCell ref="F230:G230"/>
    <mergeCell ref="I230:J230"/>
    <mergeCell ref="K230:L230"/>
    <mergeCell ref="N230:O230"/>
    <mergeCell ref="P230:Q230"/>
    <mergeCell ref="S230:T230"/>
    <mergeCell ref="U230:V230"/>
    <mergeCell ref="X230:Y230"/>
    <mergeCell ref="Z230:AA230"/>
    <mergeCell ref="AC230:AD230"/>
    <mergeCell ref="AE230:AF230"/>
    <mergeCell ref="AH230:AI230"/>
    <mergeCell ref="AJ230:AK230"/>
    <mergeCell ref="D223:E223"/>
    <mergeCell ref="F223:G223"/>
    <mergeCell ref="I223:J223"/>
    <mergeCell ref="K223:L223"/>
    <mergeCell ref="N223:O223"/>
    <mergeCell ref="P223:Q223"/>
    <mergeCell ref="S223:T223"/>
    <mergeCell ref="U223:V223"/>
    <mergeCell ref="X223:Y223"/>
    <mergeCell ref="Z223:AA223"/>
    <mergeCell ref="AC223:AD223"/>
    <mergeCell ref="AE223:AF223"/>
    <mergeCell ref="AH223:AI223"/>
    <mergeCell ref="AJ223:AK223"/>
    <mergeCell ref="D234:E234"/>
    <mergeCell ref="F234:G234"/>
    <mergeCell ref="I234:J234"/>
    <mergeCell ref="K234:L234"/>
    <mergeCell ref="N234:O234"/>
    <mergeCell ref="P234:Q234"/>
    <mergeCell ref="S234:T234"/>
    <mergeCell ref="U234:V234"/>
    <mergeCell ref="AH227:AI227"/>
    <mergeCell ref="AJ227:AK227"/>
    <mergeCell ref="S227:T227"/>
    <mergeCell ref="U227:V227"/>
    <mergeCell ref="X227:Y227"/>
    <mergeCell ref="Z227:AA227"/>
    <mergeCell ref="AC227:AD227"/>
    <mergeCell ref="AE227:AF227"/>
    <mergeCell ref="D227:E227"/>
    <mergeCell ref="F227:G227"/>
    <mergeCell ref="I227:J227"/>
    <mergeCell ref="K227:L227"/>
    <mergeCell ref="N227:O227"/>
    <mergeCell ref="P227:Q227"/>
    <mergeCell ref="D244:E244"/>
    <mergeCell ref="F244:G244"/>
    <mergeCell ref="I244:J244"/>
    <mergeCell ref="K244:L244"/>
    <mergeCell ref="N244:O244"/>
    <mergeCell ref="P244:Q244"/>
    <mergeCell ref="S244:T244"/>
    <mergeCell ref="U244:V244"/>
    <mergeCell ref="X244:Y244"/>
    <mergeCell ref="Z244:AA244"/>
    <mergeCell ref="AC244:AD244"/>
    <mergeCell ref="AE244:AF244"/>
    <mergeCell ref="AH244:AI244"/>
    <mergeCell ref="AJ244:AK244"/>
    <mergeCell ref="D237:E237"/>
    <mergeCell ref="F237:G237"/>
    <mergeCell ref="I237:J237"/>
    <mergeCell ref="K237:L237"/>
    <mergeCell ref="N237:O237"/>
    <mergeCell ref="P237:Q237"/>
    <mergeCell ref="S237:T237"/>
    <mergeCell ref="U237:V237"/>
    <mergeCell ref="X237:Y237"/>
    <mergeCell ref="Z237:AA237"/>
    <mergeCell ref="AC237:AD237"/>
    <mergeCell ref="AE237:AF237"/>
    <mergeCell ref="AH237:AI237"/>
    <mergeCell ref="AJ237:AK237"/>
    <mergeCell ref="AH241:AI241"/>
    <mergeCell ref="AJ241:AK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D258:E258"/>
    <mergeCell ref="F258:G258"/>
    <mergeCell ref="I258:J258"/>
    <mergeCell ref="K258:L258"/>
    <mergeCell ref="N258:O258"/>
    <mergeCell ref="P258:Q258"/>
    <mergeCell ref="S258:T258"/>
    <mergeCell ref="U258:V258"/>
    <mergeCell ref="X258:Y258"/>
    <mergeCell ref="Z258:AA258"/>
    <mergeCell ref="AC258:AD258"/>
    <mergeCell ref="AE258:AF258"/>
    <mergeCell ref="AH258:AI258"/>
    <mergeCell ref="AJ258:AK258"/>
    <mergeCell ref="D251:E251"/>
    <mergeCell ref="F251:G251"/>
    <mergeCell ref="I251:J251"/>
    <mergeCell ref="K251:L251"/>
    <mergeCell ref="N251:O251"/>
    <mergeCell ref="P251:Q251"/>
    <mergeCell ref="S251:T251"/>
    <mergeCell ref="U251:V251"/>
    <mergeCell ref="X251:Y251"/>
    <mergeCell ref="Z251:AA251"/>
    <mergeCell ref="AC251:AD251"/>
    <mergeCell ref="AE251:AF251"/>
    <mergeCell ref="AH251:AI251"/>
    <mergeCell ref="AJ251:AK251"/>
    <mergeCell ref="S248:T248"/>
    <mergeCell ref="U248:V248"/>
    <mergeCell ref="AH255:AI255"/>
    <mergeCell ref="AJ255:AK255"/>
    <mergeCell ref="S255:T255"/>
    <mergeCell ref="U255:V255"/>
    <mergeCell ref="X255:Y255"/>
    <mergeCell ref="Z255:AA255"/>
    <mergeCell ref="AC255:AD255"/>
    <mergeCell ref="AE255:AF255"/>
    <mergeCell ref="D255:E255"/>
    <mergeCell ref="F255:G255"/>
    <mergeCell ref="I255:J255"/>
    <mergeCell ref="K255:L255"/>
    <mergeCell ref="N255:O255"/>
    <mergeCell ref="P255:Q255"/>
    <mergeCell ref="X248:Y248"/>
    <mergeCell ref="Z248:AA248"/>
    <mergeCell ref="AC248:AD248"/>
    <mergeCell ref="AE248:AF248"/>
    <mergeCell ref="AH248:AI248"/>
    <mergeCell ref="AJ248:AK248"/>
    <mergeCell ref="D248:E248"/>
    <mergeCell ref="F248:G248"/>
    <mergeCell ref="I248:J248"/>
    <mergeCell ref="K248:L248"/>
    <mergeCell ref="N248:O248"/>
    <mergeCell ref="P248:Q248"/>
    <mergeCell ref="D272:E272"/>
    <mergeCell ref="F272:G272"/>
    <mergeCell ref="I272:J272"/>
    <mergeCell ref="K272:L272"/>
    <mergeCell ref="N272:O272"/>
    <mergeCell ref="P272:Q272"/>
    <mergeCell ref="S272:T272"/>
    <mergeCell ref="U272:V272"/>
    <mergeCell ref="X272:Y272"/>
    <mergeCell ref="Z272:AA272"/>
    <mergeCell ref="AC272:AD272"/>
    <mergeCell ref="AE272:AF272"/>
    <mergeCell ref="AH272:AI272"/>
    <mergeCell ref="AJ272:AK272"/>
    <mergeCell ref="D265:E265"/>
    <mergeCell ref="F265:G265"/>
    <mergeCell ref="I265:J265"/>
    <mergeCell ref="K265:L265"/>
    <mergeCell ref="N265:O265"/>
    <mergeCell ref="P265:Q265"/>
    <mergeCell ref="S265:T265"/>
    <mergeCell ref="U265:V265"/>
    <mergeCell ref="X265:Y265"/>
    <mergeCell ref="Z265:AA265"/>
    <mergeCell ref="AC265:AD265"/>
    <mergeCell ref="AE265:AF265"/>
    <mergeCell ref="AH265:AI265"/>
    <mergeCell ref="AJ265:AK265"/>
    <mergeCell ref="X262:Y262"/>
    <mergeCell ref="Z262:AA262"/>
    <mergeCell ref="AC262:AD262"/>
    <mergeCell ref="AE262:AF262"/>
    <mergeCell ref="AH262:AI262"/>
    <mergeCell ref="AJ262:AK262"/>
    <mergeCell ref="D262:E262"/>
    <mergeCell ref="F262:G262"/>
    <mergeCell ref="I262:J262"/>
    <mergeCell ref="K262:L262"/>
    <mergeCell ref="N262:O262"/>
    <mergeCell ref="P262:Q262"/>
    <mergeCell ref="S262:T262"/>
    <mergeCell ref="U262:V262"/>
    <mergeCell ref="X290:Y290"/>
    <mergeCell ref="Z290:AA290"/>
    <mergeCell ref="AC290:AD290"/>
    <mergeCell ref="AE290:AF290"/>
    <mergeCell ref="AH290:AI290"/>
    <mergeCell ref="AJ290:AK290"/>
    <mergeCell ref="D286:E286"/>
    <mergeCell ref="F286:G286"/>
    <mergeCell ref="I286:J286"/>
    <mergeCell ref="K286:L286"/>
    <mergeCell ref="N286:O286"/>
    <mergeCell ref="P286:Q286"/>
    <mergeCell ref="S286:T286"/>
    <mergeCell ref="U286:V286"/>
    <mergeCell ref="X286:Y286"/>
    <mergeCell ref="Z286:AA286"/>
    <mergeCell ref="AC286:AD286"/>
    <mergeCell ref="AE286:AF286"/>
    <mergeCell ref="AH286:AI286"/>
    <mergeCell ref="AJ286:AK286"/>
    <mergeCell ref="D279:E279"/>
    <mergeCell ref="F279:G279"/>
    <mergeCell ref="I279:J279"/>
    <mergeCell ref="K279:L279"/>
    <mergeCell ref="N279:O279"/>
    <mergeCell ref="P279:Q279"/>
    <mergeCell ref="S279:T279"/>
    <mergeCell ref="U279:V279"/>
    <mergeCell ref="X279:Y279"/>
    <mergeCell ref="Z279:AA279"/>
    <mergeCell ref="AC279:AD279"/>
    <mergeCell ref="AE279:AF279"/>
    <mergeCell ref="AH279:AI279"/>
    <mergeCell ref="AJ279:AK279"/>
    <mergeCell ref="D300:E300"/>
    <mergeCell ref="F300:G300"/>
    <mergeCell ref="I300:J300"/>
    <mergeCell ref="K300:L300"/>
    <mergeCell ref="N300:O300"/>
    <mergeCell ref="P300:Q300"/>
    <mergeCell ref="S300:T300"/>
    <mergeCell ref="U300:V300"/>
    <mergeCell ref="X300:Y300"/>
    <mergeCell ref="Z300:AA300"/>
    <mergeCell ref="AC300:AD300"/>
    <mergeCell ref="AE300:AF300"/>
    <mergeCell ref="AH300:AI300"/>
    <mergeCell ref="AJ300:AK300"/>
    <mergeCell ref="D293:E293"/>
    <mergeCell ref="F293:G293"/>
    <mergeCell ref="I293:J293"/>
    <mergeCell ref="K293:L293"/>
    <mergeCell ref="N293:O293"/>
    <mergeCell ref="P293:Q293"/>
    <mergeCell ref="S293:T293"/>
    <mergeCell ref="U293:V293"/>
    <mergeCell ref="X293:Y293"/>
    <mergeCell ref="Z293:AA293"/>
    <mergeCell ref="AC293:AD293"/>
    <mergeCell ref="AE293:AF293"/>
    <mergeCell ref="AH293:AI293"/>
    <mergeCell ref="AJ293:AK293"/>
    <mergeCell ref="AH297:AI297"/>
    <mergeCell ref="AJ297:AK297"/>
    <mergeCell ref="S297:T297"/>
    <mergeCell ref="U297:V297"/>
    <mergeCell ref="X297:Y297"/>
    <mergeCell ref="Z297:AA297"/>
    <mergeCell ref="AC297:AD297"/>
    <mergeCell ref="AE297:AF297"/>
    <mergeCell ref="D297:E297"/>
    <mergeCell ref="F297:G297"/>
    <mergeCell ref="I297:J297"/>
    <mergeCell ref="K297:L297"/>
    <mergeCell ref="N297:O297"/>
    <mergeCell ref="P297:Q297"/>
    <mergeCell ref="D314:E314"/>
    <mergeCell ref="F314:G314"/>
    <mergeCell ref="I314:J314"/>
    <mergeCell ref="K314:L314"/>
    <mergeCell ref="N314:O314"/>
    <mergeCell ref="P314:Q314"/>
    <mergeCell ref="S314:T314"/>
    <mergeCell ref="U314:V314"/>
    <mergeCell ref="X314:Y314"/>
    <mergeCell ref="Z314:AA314"/>
    <mergeCell ref="AC314:AD314"/>
    <mergeCell ref="AE314:AF314"/>
    <mergeCell ref="AH314:AI314"/>
    <mergeCell ref="AJ314:AK314"/>
    <mergeCell ref="D307:E307"/>
    <mergeCell ref="F307:G307"/>
    <mergeCell ref="I307:J307"/>
    <mergeCell ref="K307:L307"/>
    <mergeCell ref="N307:O307"/>
    <mergeCell ref="P307:Q307"/>
    <mergeCell ref="S307:T307"/>
    <mergeCell ref="U307:V307"/>
    <mergeCell ref="X307:Y307"/>
    <mergeCell ref="Z307:AA307"/>
    <mergeCell ref="AC307:AD307"/>
    <mergeCell ref="AE307:AF307"/>
    <mergeCell ref="AH307:AI307"/>
    <mergeCell ref="AJ307:AK307"/>
    <mergeCell ref="S304:T304"/>
    <mergeCell ref="U304:V304"/>
    <mergeCell ref="AH311:AI311"/>
    <mergeCell ref="AJ311:AK311"/>
    <mergeCell ref="S311:T311"/>
    <mergeCell ref="U311:V311"/>
    <mergeCell ref="X311:Y311"/>
    <mergeCell ref="Z311:AA311"/>
    <mergeCell ref="AC311:AD311"/>
    <mergeCell ref="AE311:AF311"/>
    <mergeCell ref="D311:E311"/>
    <mergeCell ref="F311:G311"/>
    <mergeCell ref="I311:J311"/>
    <mergeCell ref="K311:L311"/>
    <mergeCell ref="N311:O311"/>
    <mergeCell ref="P311:Q311"/>
    <mergeCell ref="X304:Y304"/>
    <mergeCell ref="Z304:AA304"/>
    <mergeCell ref="AC304:AD304"/>
    <mergeCell ref="AE304:AF304"/>
    <mergeCell ref="N332:O332"/>
    <mergeCell ref="P332:Q332"/>
    <mergeCell ref="D328:E328"/>
    <mergeCell ref="F328:G328"/>
    <mergeCell ref="I328:J328"/>
    <mergeCell ref="K328:L328"/>
    <mergeCell ref="N328:O328"/>
    <mergeCell ref="P328:Q328"/>
    <mergeCell ref="S328:T328"/>
    <mergeCell ref="U328:V328"/>
    <mergeCell ref="X328:Y328"/>
    <mergeCell ref="Z328:AA328"/>
    <mergeCell ref="AC328:AD328"/>
    <mergeCell ref="AE328:AF328"/>
    <mergeCell ref="AH328:AI328"/>
    <mergeCell ref="AJ328:AK328"/>
    <mergeCell ref="D321:E321"/>
    <mergeCell ref="F321:G321"/>
    <mergeCell ref="I321:J321"/>
    <mergeCell ref="K321:L321"/>
    <mergeCell ref="N321:O321"/>
    <mergeCell ref="P321:Q321"/>
    <mergeCell ref="S321:T321"/>
    <mergeCell ref="U321:V321"/>
    <mergeCell ref="X321:Y321"/>
    <mergeCell ref="Z321:AA321"/>
    <mergeCell ref="AC321:AD321"/>
    <mergeCell ref="AE321:AF321"/>
    <mergeCell ref="AH321:AI321"/>
    <mergeCell ref="AJ321:AK321"/>
    <mergeCell ref="X318:Y318"/>
    <mergeCell ref="Z318:AA318"/>
    <mergeCell ref="AC318:AD318"/>
    <mergeCell ref="AE318:AF318"/>
    <mergeCell ref="AH318:AI318"/>
    <mergeCell ref="AJ318:AK318"/>
    <mergeCell ref="D318:E318"/>
    <mergeCell ref="F318:G318"/>
    <mergeCell ref="I318:J318"/>
    <mergeCell ref="K318:L318"/>
    <mergeCell ref="N318:O318"/>
    <mergeCell ref="P318:Q318"/>
    <mergeCell ref="S318:T318"/>
    <mergeCell ref="U318:V318"/>
    <mergeCell ref="S332:T332"/>
    <mergeCell ref="U332:V332"/>
    <mergeCell ref="AH325:AI325"/>
    <mergeCell ref="AJ325:AK325"/>
    <mergeCell ref="S325:T325"/>
    <mergeCell ref="U325:V325"/>
    <mergeCell ref="X325:Y325"/>
    <mergeCell ref="Z325:AA325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X332:Y332"/>
    <mergeCell ref="Z332:AA332"/>
    <mergeCell ref="AC332:AD332"/>
    <mergeCell ref="AE332:AF332"/>
    <mergeCell ref="X346:Y346"/>
    <mergeCell ref="Z346:AA346"/>
    <mergeCell ref="AC346:AD346"/>
    <mergeCell ref="AE346:AF346"/>
    <mergeCell ref="AH346:AI346"/>
    <mergeCell ref="AJ346:AK346"/>
    <mergeCell ref="D342:E342"/>
    <mergeCell ref="F342:G342"/>
    <mergeCell ref="I342:J342"/>
    <mergeCell ref="K342:L342"/>
    <mergeCell ref="N342:O342"/>
    <mergeCell ref="P342:Q342"/>
    <mergeCell ref="S342:T342"/>
    <mergeCell ref="U342:V342"/>
    <mergeCell ref="X342:Y342"/>
    <mergeCell ref="Z342:AA342"/>
    <mergeCell ref="AC342:AD342"/>
    <mergeCell ref="AE342:AF342"/>
    <mergeCell ref="AH342:AI342"/>
    <mergeCell ref="AJ342:AK342"/>
    <mergeCell ref="D335:E335"/>
    <mergeCell ref="F335:G335"/>
    <mergeCell ref="I335:J335"/>
    <mergeCell ref="K335:L335"/>
    <mergeCell ref="N335:O335"/>
    <mergeCell ref="P335:Q335"/>
    <mergeCell ref="S335:T335"/>
    <mergeCell ref="U335:V335"/>
    <mergeCell ref="X335:Y335"/>
    <mergeCell ref="Z335:AA335"/>
    <mergeCell ref="AC335:AD335"/>
    <mergeCell ref="AE335:AF335"/>
    <mergeCell ref="AH335:AI335"/>
    <mergeCell ref="AJ335:AK335"/>
    <mergeCell ref="D346:E346"/>
    <mergeCell ref="F346:G346"/>
    <mergeCell ref="I346:J346"/>
    <mergeCell ref="K346:L346"/>
    <mergeCell ref="N346:O346"/>
    <mergeCell ref="P346:Q346"/>
    <mergeCell ref="S346:T346"/>
    <mergeCell ref="U346:V346"/>
    <mergeCell ref="AH339:AI339"/>
    <mergeCell ref="AJ339:AK339"/>
    <mergeCell ref="S339:T339"/>
    <mergeCell ref="U339:V339"/>
    <mergeCell ref="X339:Y339"/>
    <mergeCell ref="Z339:AA339"/>
    <mergeCell ref="AC339:AD339"/>
    <mergeCell ref="AE339:AF339"/>
    <mergeCell ref="D339:E339"/>
    <mergeCell ref="F339:G339"/>
    <mergeCell ref="I339:J339"/>
    <mergeCell ref="K339:L339"/>
    <mergeCell ref="N339:O339"/>
    <mergeCell ref="P339:Q339"/>
    <mergeCell ref="D356:E356"/>
    <mergeCell ref="F356:G356"/>
    <mergeCell ref="I356:J356"/>
    <mergeCell ref="K356:L356"/>
    <mergeCell ref="N356:O356"/>
    <mergeCell ref="P356:Q356"/>
    <mergeCell ref="S356:T356"/>
    <mergeCell ref="U356:V356"/>
    <mergeCell ref="X356:Y356"/>
    <mergeCell ref="Z356:AA356"/>
    <mergeCell ref="AC356:AD356"/>
    <mergeCell ref="AE356:AF356"/>
    <mergeCell ref="AH356:AI356"/>
    <mergeCell ref="AJ356:AK356"/>
    <mergeCell ref="D349:E349"/>
    <mergeCell ref="F349:G349"/>
    <mergeCell ref="I349:J349"/>
    <mergeCell ref="K349:L349"/>
    <mergeCell ref="N349:O349"/>
    <mergeCell ref="P349:Q349"/>
    <mergeCell ref="S349:T349"/>
    <mergeCell ref="U349:V349"/>
    <mergeCell ref="X349:Y349"/>
    <mergeCell ref="Z349:AA349"/>
    <mergeCell ref="AC349:AD349"/>
    <mergeCell ref="AE349:AF349"/>
    <mergeCell ref="AH349:AI349"/>
    <mergeCell ref="AJ349:AK349"/>
    <mergeCell ref="AH353:AI353"/>
    <mergeCell ref="AJ353:AK353"/>
    <mergeCell ref="S353:T353"/>
    <mergeCell ref="U353:V353"/>
    <mergeCell ref="X353:Y353"/>
    <mergeCell ref="Z353:AA353"/>
    <mergeCell ref="AC353:AD353"/>
    <mergeCell ref="AE353:AF353"/>
    <mergeCell ref="D353:E353"/>
    <mergeCell ref="F353:G353"/>
    <mergeCell ref="I353:J353"/>
    <mergeCell ref="K353:L353"/>
    <mergeCell ref="N353:O353"/>
    <mergeCell ref="P353:Q353"/>
    <mergeCell ref="D370:E370"/>
    <mergeCell ref="F370:G370"/>
    <mergeCell ref="I370:J370"/>
    <mergeCell ref="K370:L370"/>
    <mergeCell ref="N370:O370"/>
    <mergeCell ref="P370:Q370"/>
    <mergeCell ref="S370:T370"/>
    <mergeCell ref="U370:V370"/>
    <mergeCell ref="X370:Y370"/>
    <mergeCell ref="Z370:AA370"/>
    <mergeCell ref="AC370:AD370"/>
    <mergeCell ref="AE370:AF370"/>
    <mergeCell ref="AH370:AI370"/>
    <mergeCell ref="AJ370:AK370"/>
    <mergeCell ref="D363:E363"/>
    <mergeCell ref="F363:G363"/>
    <mergeCell ref="I363:J363"/>
    <mergeCell ref="K363:L363"/>
    <mergeCell ref="N363:O363"/>
    <mergeCell ref="P363:Q363"/>
    <mergeCell ref="S363:T363"/>
    <mergeCell ref="U363:V363"/>
    <mergeCell ref="X363:Y363"/>
    <mergeCell ref="Z363:AA363"/>
    <mergeCell ref="AC363:AD363"/>
    <mergeCell ref="AE363:AF363"/>
    <mergeCell ref="AH363:AI363"/>
    <mergeCell ref="AJ363:AK363"/>
    <mergeCell ref="S360:T360"/>
    <mergeCell ref="U360:V360"/>
    <mergeCell ref="AH367:AI367"/>
    <mergeCell ref="AJ367:AK367"/>
    <mergeCell ref="S367:T367"/>
    <mergeCell ref="U367:V367"/>
    <mergeCell ref="X367:Y367"/>
    <mergeCell ref="Z367:AA367"/>
    <mergeCell ref="AC367:AD367"/>
    <mergeCell ref="AE367:AF367"/>
    <mergeCell ref="D367:E367"/>
    <mergeCell ref="F367:G367"/>
    <mergeCell ref="I367:J367"/>
    <mergeCell ref="K367:L367"/>
    <mergeCell ref="N367:O367"/>
    <mergeCell ref="P367:Q367"/>
    <mergeCell ref="X360:Y360"/>
    <mergeCell ref="Z360:AA360"/>
    <mergeCell ref="AC360:AD360"/>
    <mergeCell ref="AE360:AF360"/>
    <mergeCell ref="AH360:AI360"/>
    <mergeCell ref="AJ360:AK360"/>
    <mergeCell ref="D360:E360"/>
    <mergeCell ref="F360:G360"/>
    <mergeCell ref="I360:J360"/>
    <mergeCell ref="K360:L360"/>
    <mergeCell ref="N360:O360"/>
    <mergeCell ref="P360:Q360"/>
    <mergeCell ref="D384:E384"/>
    <mergeCell ref="F384:G384"/>
    <mergeCell ref="I384:J384"/>
    <mergeCell ref="K384:L384"/>
    <mergeCell ref="N384:O384"/>
    <mergeCell ref="P384:Q384"/>
    <mergeCell ref="S384:T384"/>
    <mergeCell ref="U384:V384"/>
    <mergeCell ref="X384:Y384"/>
    <mergeCell ref="Z384:AA384"/>
    <mergeCell ref="AC384:AD384"/>
    <mergeCell ref="AE384:AF384"/>
    <mergeCell ref="AH384:AI384"/>
    <mergeCell ref="AJ384:AK384"/>
    <mergeCell ref="D377:E377"/>
    <mergeCell ref="F377:G377"/>
    <mergeCell ref="I377:J377"/>
    <mergeCell ref="K377:L377"/>
    <mergeCell ref="N377:O377"/>
    <mergeCell ref="P377:Q377"/>
    <mergeCell ref="S377:T377"/>
    <mergeCell ref="U377:V377"/>
    <mergeCell ref="X377:Y377"/>
    <mergeCell ref="Z377:AA377"/>
    <mergeCell ref="AC377:AD377"/>
    <mergeCell ref="AE377:AF377"/>
    <mergeCell ref="AH377:AI377"/>
    <mergeCell ref="AJ377:AK377"/>
    <mergeCell ref="X374:Y374"/>
    <mergeCell ref="Z374:AA374"/>
    <mergeCell ref="AC374:AD374"/>
    <mergeCell ref="AE374:AF374"/>
    <mergeCell ref="AH374:AI374"/>
    <mergeCell ref="AJ374:AK374"/>
    <mergeCell ref="D374:E374"/>
    <mergeCell ref="F374:G374"/>
    <mergeCell ref="I374:J374"/>
    <mergeCell ref="K374:L374"/>
    <mergeCell ref="N374:O374"/>
    <mergeCell ref="P374:Q374"/>
    <mergeCell ref="S374:T374"/>
    <mergeCell ref="U374:V374"/>
    <mergeCell ref="X402:Y402"/>
    <mergeCell ref="Z402:AA402"/>
    <mergeCell ref="AC402:AD402"/>
    <mergeCell ref="AE402:AF402"/>
    <mergeCell ref="AH402:AI402"/>
    <mergeCell ref="AJ402:AK402"/>
    <mergeCell ref="D398:E398"/>
    <mergeCell ref="F398:G398"/>
    <mergeCell ref="I398:J398"/>
    <mergeCell ref="K398:L398"/>
    <mergeCell ref="N398:O398"/>
    <mergeCell ref="P398:Q398"/>
    <mergeCell ref="S398:T398"/>
    <mergeCell ref="U398:V398"/>
    <mergeCell ref="X398:Y398"/>
    <mergeCell ref="Z398:AA398"/>
    <mergeCell ref="AC398:AD398"/>
    <mergeCell ref="AE398:AF398"/>
    <mergeCell ref="AH398:AI398"/>
    <mergeCell ref="AJ398:AK398"/>
    <mergeCell ref="D391:E391"/>
    <mergeCell ref="F391:G391"/>
    <mergeCell ref="I391:J391"/>
    <mergeCell ref="K391:L391"/>
    <mergeCell ref="N391:O391"/>
    <mergeCell ref="P391:Q391"/>
    <mergeCell ref="S391:T391"/>
    <mergeCell ref="U391:V391"/>
    <mergeCell ref="X391:Y391"/>
    <mergeCell ref="Z391:AA391"/>
    <mergeCell ref="AC391:AD391"/>
    <mergeCell ref="AE391:AF391"/>
    <mergeCell ref="AH391:AI391"/>
    <mergeCell ref="AJ391:AK391"/>
    <mergeCell ref="D412:E412"/>
    <mergeCell ref="F412:G412"/>
    <mergeCell ref="I412:J412"/>
    <mergeCell ref="K412:L412"/>
    <mergeCell ref="N412:O412"/>
    <mergeCell ref="P412:Q412"/>
    <mergeCell ref="S412:T412"/>
    <mergeCell ref="U412:V412"/>
    <mergeCell ref="X412:Y412"/>
    <mergeCell ref="Z412:AA412"/>
    <mergeCell ref="AC412:AD412"/>
    <mergeCell ref="AE412:AF412"/>
    <mergeCell ref="AH412:AI412"/>
    <mergeCell ref="AJ412:AK412"/>
    <mergeCell ref="D405:E405"/>
    <mergeCell ref="F405:G405"/>
    <mergeCell ref="I405:J405"/>
    <mergeCell ref="K405:L405"/>
    <mergeCell ref="N405:O405"/>
    <mergeCell ref="P405:Q405"/>
    <mergeCell ref="S405:T405"/>
    <mergeCell ref="U405:V405"/>
    <mergeCell ref="X405:Y405"/>
    <mergeCell ref="Z405:AA405"/>
    <mergeCell ref="AC405:AD405"/>
    <mergeCell ref="AE405:AF405"/>
    <mergeCell ref="AH405:AI405"/>
    <mergeCell ref="AJ405:AK405"/>
    <mergeCell ref="AH409:AI409"/>
    <mergeCell ref="AJ409:AK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D426:E426"/>
    <mergeCell ref="F426:G426"/>
    <mergeCell ref="I426:J426"/>
    <mergeCell ref="K426:L426"/>
    <mergeCell ref="N426:O426"/>
    <mergeCell ref="P426:Q426"/>
    <mergeCell ref="S426:T426"/>
    <mergeCell ref="U426:V426"/>
    <mergeCell ref="X426:Y426"/>
    <mergeCell ref="Z426:AA426"/>
    <mergeCell ref="AC426:AD426"/>
    <mergeCell ref="AE426:AF426"/>
    <mergeCell ref="AH426:AI426"/>
    <mergeCell ref="AJ426:AK426"/>
    <mergeCell ref="D419:E419"/>
    <mergeCell ref="F419:G419"/>
    <mergeCell ref="I419:J419"/>
    <mergeCell ref="K419:L419"/>
    <mergeCell ref="N419:O419"/>
    <mergeCell ref="P419:Q419"/>
    <mergeCell ref="S419:T419"/>
    <mergeCell ref="U419:V419"/>
    <mergeCell ref="X419:Y419"/>
    <mergeCell ref="Z419:AA419"/>
    <mergeCell ref="AC419:AD419"/>
    <mergeCell ref="AE419:AF419"/>
    <mergeCell ref="AH419:AI419"/>
    <mergeCell ref="AJ419:AK419"/>
    <mergeCell ref="S416:T416"/>
    <mergeCell ref="U416:V416"/>
    <mergeCell ref="AH423:AI423"/>
    <mergeCell ref="AJ423:AK423"/>
    <mergeCell ref="S423:T423"/>
    <mergeCell ref="U423:V423"/>
    <mergeCell ref="X423:Y423"/>
    <mergeCell ref="Z423:AA423"/>
    <mergeCell ref="AC423:AD423"/>
    <mergeCell ref="AE423:AF423"/>
    <mergeCell ref="D423:E423"/>
    <mergeCell ref="F423:G423"/>
    <mergeCell ref="I423:J423"/>
    <mergeCell ref="K423:L423"/>
    <mergeCell ref="N423:O423"/>
    <mergeCell ref="P423:Q423"/>
    <mergeCell ref="X416:Y416"/>
    <mergeCell ref="Z416:AA416"/>
    <mergeCell ref="AC416:AD416"/>
    <mergeCell ref="AE416:AF416"/>
    <mergeCell ref="N444:O444"/>
    <mergeCell ref="P444:Q444"/>
    <mergeCell ref="D440:E440"/>
    <mergeCell ref="F440:G440"/>
    <mergeCell ref="I440:J440"/>
    <mergeCell ref="K440:L440"/>
    <mergeCell ref="N440:O440"/>
    <mergeCell ref="P440:Q440"/>
    <mergeCell ref="S440:T440"/>
    <mergeCell ref="U440:V440"/>
    <mergeCell ref="X440:Y440"/>
    <mergeCell ref="Z440:AA440"/>
    <mergeCell ref="AC440:AD440"/>
    <mergeCell ref="AE440:AF440"/>
    <mergeCell ref="AH440:AI440"/>
    <mergeCell ref="AJ440:AK440"/>
    <mergeCell ref="D433:E433"/>
    <mergeCell ref="F433:G433"/>
    <mergeCell ref="I433:J433"/>
    <mergeCell ref="K433:L433"/>
    <mergeCell ref="N433:O433"/>
    <mergeCell ref="P433:Q433"/>
    <mergeCell ref="S433:T433"/>
    <mergeCell ref="U433:V433"/>
    <mergeCell ref="X433:Y433"/>
    <mergeCell ref="Z433:AA433"/>
    <mergeCell ref="AC433:AD433"/>
    <mergeCell ref="AE433:AF433"/>
    <mergeCell ref="AH433:AI433"/>
    <mergeCell ref="AJ433:AK433"/>
    <mergeCell ref="X430:Y430"/>
    <mergeCell ref="Z430:AA430"/>
    <mergeCell ref="AC430:AD430"/>
    <mergeCell ref="AE430:AF430"/>
    <mergeCell ref="AH430:AI430"/>
    <mergeCell ref="AJ430:AK430"/>
    <mergeCell ref="D430:E430"/>
    <mergeCell ref="F430:G430"/>
    <mergeCell ref="I430:J430"/>
    <mergeCell ref="K430:L430"/>
    <mergeCell ref="N430:O430"/>
    <mergeCell ref="P430:Q430"/>
    <mergeCell ref="S430:T430"/>
    <mergeCell ref="U430:V430"/>
    <mergeCell ref="S444:T444"/>
    <mergeCell ref="U444:V444"/>
    <mergeCell ref="AH437:AI437"/>
    <mergeCell ref="AJ437:AK437"/>
    <mergeCell ref="S437:T437"/>
    <mergeCell ref="U437:V437"/>
    <mergeCell ref="X437:Y437"/>
    <mergeCell ref="Z437:AA437"/>
    <mergeCell ref="AC437:AD437"/>
    <mergeCell ref="AE437:AF437"/>
    <mergeCell ref="D437:E437"/>
    <mergeCell ref="F437:G437"/>
    <mergeCell ref="I437:J437"/>
    <mergeCell ref="K437:L437"/>
    <mergeCell ref="N437:O437"/>
    <mergeCell ref="P437:Q437"/>
    <mergeCell ref="X444:Y444"/>
    <mergeCell ref="Z444:AA444"/>
    <mergeCell ref="AC444:AD444"/>
    <mergeCell ref="AE444:AF444"/>
    <mergeCell ref="X458:Y458"/>
    <mergeCell ref="Z458:AA458"/>
    <mergeCell ref="AC458:AD458"/>
    <mergeCell ref="AE458:AF458"/>
    <mergeCell ref="AH458:AI458"/>
    <mergeCell ref="AJ458:AK458"/>
    <mergeCell ref="D454:E454"/>
    <mergeCell ref="F454:G454"/>
    <mergeCell ref="I454:J454"/>
    <mergeCell ref="K454:L454"/>
    <mergeCell ref="N454:O454"/>
    <mergeCell ref="P454:Q454"/>
    <mergeCell ref="S454:T454"/>
    <mergeCell ref="U454:V454"/>
    <mergeCell ref="X454:Y454"/>
    <mergeCell ref="Z454:AA454"/>
    <mergeCell ref="AC454:AD454"/>
    <mergeCell ref="AE454:AF454"/>
    <mergeCell ref="AH454:AI454"/>
    <mergeCell ref="AJ454:AK454"/>
    <mergeCell ref="D447:E447"/>
    <mergeCell ref="F447:G447"/>
    <mergeCell ref="I447:J447"/>
    <mergeCell ref="K447:L447"/>
    <mergeCell ref="N447:O447"/>
    <mergeCell ref="P447:Q447"/>
    <mergeCell ref="S447:T447"/>
    <mergeCell ref="U447:V447"/>
    <mergeCell ref="X447:Y447"/>
    <mergeCell ref="Z447:AA447"/>
    <mergeCell ref="AC447:AD447"/>
    <mergeCell ref="AE447:AF447"/>
    <mergeCell ref="AH447:AI447"/>
    <mergeCell ref="AJ447:AK447"/>
    <mergeCell ref="D458:E458"/>
    <mergeCell ref="F458:G458"/>
    <mergeCell ref="I458:J458"/>
    <mergeCell ref="K458:L458"/>
    <mergeCell ref="N458:O458"/>
    <mergeCell ref="P458:Q458"/>
    <mergeCell ref="S458:T458"/>
    <mergeCell ref="U458:V458"/>
    <mergeCell ref="AH451:AI451"/>
    <mergeCell ref="AJ451:AK451"/>
    <mergeCell ref="S451:T451"/>
    <mergeCell ref="U451:V451"/>
    <mergeCell ref="X451:Y451"/>
    <mergeCell ref="Z451:AA451"/>
    <mergeCell ref="AC451:AD451"/>
    <mergeCell ref="AE451:AF451"/>
    <mergeCell ref="D451:E451"/>
    <mergeCell ref="F451:G451"/>
    <mergeCell ref="I451:J451"/>
    <mergeCell ref="K451:L451"/>
    <mergeCell ref="N451:O451"/>
    <mergeCell ref="P451:Q451"/>
    <mergeCell ref="D468:E468"/>
    <mergeCell ref="F468:G468"/>
    <mergeCell ref="I468:J468"/>
    <mergeCell ref="K468:L468"/>
    <mergeCell ref="N468:O468"/>
    <mergeCell ref="P468:Q468"/>
    <mergeCell ref="S468:T468"/>
    <mergeCell ref="U468:V468"/>
    <mergeCell ref="X468:Y468"/>
    <mergeCell ref="Z468:AA468"/>
    <mergeCell ref="AC468:AD468"/>
    <mergeCell ref="AE468:AF468"/>
    <mergeCell ref="AH468:AI468"/>
    <mergeCell ref="AJ468:AK468"/>
    <mergeCell ref="D461:E461"/>
    <mergeCell ref="F461:G461"/>
    <mergeCell ref="I461:J461"/>
    <mergeCell ref="K461:L461"/>
    <mergeCell ref="N461:O461"/>
    <mergeCell ref="P461:Q461"/>
    <mergeCell ref="S461:T461"/>
    <mergeCell ref="U461:V461"/>
    <mergeCell ref="X461:Y461"/>
    <mergeCell ref="Z461:AA461"/>
    <mergeCell ref="AC461:AD461"/>
    <mergeCell ref="AE461:AF461"/>
    <mergeCell ref="AH461:AI461"/>
    <mergeCell ref="AJ461:AK461"/>
    <mergeCell ref="AH465:AI465"/>
    <mergeCell ref="AJ465:AK465"/>
    <mergeCell ref="S465:T465"/>
    <mergeCell ref="U465:V465"/>
    <mergeCell ref="X465:Y465"/>
    <mergeCell ref="Z465:AA465"/>
    <mergeCell ref="AC465:AD465"/>
    <mergeCell ref="AE465:AF465"/>
    <mergeCell ref="D465:E465"/>
    <mergeCell ref="F465:G465"/>
    <mergeCell ref="I465:J465"/>
    <mergeCell ref="K465:L465"/>
    <mergeCell ref="N465:O465"/>
    <mergeCell ref="P465:Q465"/>
    <mergeCell ref="D482:E482"/>
    <mergeCell ref="F482:G482"/>
    <mergeCell ref="I482:J482"/>
    <mergeCell ref="K482:L482"/>
    <mergeCell ref="N482:O482"/>
    <mergeCell ref="P482:Q482"/>
    <mergeCell ref="S482:T482"/>
    <mergeCell ref="U482:V482"/>
    <mergeCell ref="X482:Y482"/>
    <mergeCell ref="Z482:AA482"/>
    <mergeCell ref="AC482:AD482"/>
    <mergeCell ref="AE482:AF482"/>
    <mergeCell ref="AH482:AI482"/>
    <mergeCell ref="AJ482:AK482"/>
    <mergeCell ref="D475:E475"/>
    <mergeCell ref="F475:G475"/>
    <mergeCell ref="I475:J475"/>
    <mergeCell ref="K475:L475"/>
    <mergeCell ref="N475:O475"/>
    <mergeCell ref="P475:Q475"/>
    <mergeCell ref="S475:T475"/>
    <mergeCell ref="U475:V475"/>
    <mergeCell ref="X475:Y475"/>
    <mergeCell ref="Z475:AA475"/>
    <mergeCell ref="AC475:AD475"/>
    <mergeCell ref="AE475:AF475"/>
    <mergeCell ref="AH475:AI475"/>
    <mergeCell ref="AJ475:AK475"/>
    <mergeCell ref="S472:T472"/>
    <mergeCell ref="U472:V472"/>
    <mergeCell ref="AH479:AI479"/>
    <mergeCell ref="AJ479:AK479"/>
    <mergeCell ref="S479:T479"/>
    <mergeCell ref="U479:V479"/>
    <mergeCell ref="X479:Y479"/>
    <mergeCell ref="Z479:AA479"/>
    <mergeCell ref="AC479:AD479"/>
    <mergeCell ref="AE479:AF479"/>
    <mergeCell ref="D479:E479"/>
    <mergeCell ref="F479:G479"/>
    <mergeCell ref="I479:J479"/>
    <mergeCell ref="K479:L479"/>
    <mergeCell ref="N479:O479"/>
    <mergeCell ref="P479:Q479"/>
    <mergeCell ref="X472:Y472"/>
    <mergeCell ref="Z472:AA472"/>
    <mergeCell ref="AC472:AD472"/>
    <mergeCell ref="AE472:AF472"/>
    <mergeCell ref="AH472:AI472"/>
    <mergeCell ref="AJ472:AK472"/>
    <mergeCell ref="D472:E472"/>
    <mergeCell ref="F472:G472"/>
    <mergeCell ref="I472:J472"/>
    <mergeCell ref="K472:L472"/>
    <mergeCell ref="N472:O472"/>
    <mergeCell ref="P472:Q472"/>
    <mergeCell ref="D496:E496"/>
    <mergeCell ref="F496:G496"/>
    <mergeCell ref="I496:J496"/>
    <mergeCell ref="K496:L496"/>
    <mergeCell ref="N496:O496"/>
    <mergeCell ref="P496:Q496"/>
    <mergeCell ref="S496:T496"/>
    <mergeCell ref="U496:V496"/>
    <mergeCell ref="X496:Y496"/>
    <mergeCell ref="Z496:AA496"/>
    <mergeCell ref="AC496:AD496"/>
    <mergeCell ref="AE496:AF496"/>
    <mergeCell ref="AH496:AI496"/>
    <mergeCell ref="AJ496:AK496"/>
    <mergeCell ref="D489:E489"/>
    <mergeCell ref="F489:G489"/>
    <mergeCell ref="I489:J489"/>
    <mergeCell ref="K489:L489"/>
    <mergeCell ref="N489:O489"/>
    <mergeCell ref="P489:Q489"/>
    <mergeCell ref="S489:T489"/>
    <mergeCell ref="U489:V489"/>
    <mergeCell ref="X489:Y489"/>
    <mergeCell ref="Z489:AA489"/>
    <mergeCell ref="AC489:AD489"/>
    <mergeCell ref="AE489:AF489"/>
    <mergeCell ref="AH489:AI489"/>
    <mergeCell ref="AJ489:AK489"/>
    <mergeCell ref="X486:Y486"/>
    <mergeCell ref="Z486:AA486"/>
    <mergeCell ref="AC486:AD486"/>
    <mergeCell ref="AE486:AF486"/>
    <mergeCell ref="AH486:AI486"/>
    <mergeCell ref="AJ486:AK486"/>
    <mergeCell ref="D486:E486"/>
    <mergeCell ref="F486:G486"/>
    <mergeCell ref="I486:J486"/>
    <mergeCell ref="K486:L486"/>
    <mergeCell ref="N486:O486"/>
    <mergeCell ref="P486:Q486"/>
    <mergeCell ref="S486:T486"/>
    <mergeCell ref="U486:V486"/>
    <mergeCell ref="X514:Y514"/>
    <mergeCell ref="Z514:AA514"/>
    <mergeCell ref="AC514:AD514"/>
    <mergeCell ref="AE514:AF514"/>
    <mergeCell ref="AH514:AI514"/>
    <mergeCell ref="AJ514:AK514"/>
    <mergeCell ref="D510:E510"/>
    <mergeCell ref="F510:G510"/>
    <mergeCell ref="I510:J510"/>
    <mergeCell ref="K510:L510"/>
    <mergeCell ref="N510:O510"/>
    <mergeCell ref="P510:Q510"/>
    <mergeCell ref="S510:T510"/>
    <mergeCell ref="U510:V510"/>
    <mergeCell ref="X510:Y510"/>
    <mergeCell ref="Z510:AA510"/>
    <mergeCell ref="AC510:AD510"/>
    <mergeCell ref="AE510:AF510"/>
    <mergeCell ref="AH510:AI510"/>
    <mergeCell ref="AJ510:AK510"/>
    <mergeCell ref="D503:E503"/>
    <mergeCell ref="F503:G503"/>
    <mergeCell ref="I503:J503"/>
    <mergeCell ref="K503:L503"/>
    <mergeCell ref="N503:O503"/>
    <mergeCell ref="P503:Q503"/>
    <mergeCell ref="S503:T503"/>
    <mergeCell ref="U503:V503"/>
    <mergeCell ref="X503:Y503"/>
    <mergeCell ref="Z503:AA503"/>
    <mergeCell ref="AC503:AD503"/>
    <mergeCell ref="AE503:AF503"/>
    <mergeCell ref="AH503:AI503"/>
    <mergeCell ref="AJ503:AK503"/>
    <mergeCell ref="D524:E524"/>
    <mergeCell ref="F524:G524"/>
    <mergeCell ref="I524:J524"/>
    <mergeCell ref="K524:L524"/>
    <mergeCell ref="N524:O524"/>
    <mergeCell ref="P524:Q524"/>
    <mergeCell ref="S524:T524"/>
    <mergeCell ref="U524:V524"/>
    <mergeCell ref="X524:Y524"/>
    <mergeCell ref="Z524:AA524"/>
    <mergeCell ref="AC524:AD524"/>
    <mergeCell ref="AE524:AF524"/>
    <mergeCell ref="AH524:AI524"/>
    <mergeCell ref="AJ524:AK524"/>
    <mergeCell ref="D517:E517"/>
    <mergeCell ref="F517:G517"/>
    <mergeCell ref="I517:J517"/>
    <mergeCell ref="K517:L517"/>
    <mergeCell ref="N517:O517"/>
    <mergeCell ref="P517:Q517"/>
    <mergeCell ref="S517:T517"/>
    <mergeCell ref="U517:V517"/>
    <mergeCell ref="X517:Y517"/>
    <mergeCell ref="Z517:AA517"/>
    <mergeCell ref="AC517:AD517"/>
    <mergeCell ref="AE517:AF517"/>
    <mergeCell ref="AH517:AI517"/>
    <mergeCell ref="AJ517:AK517"/>
    <mergeCell ref="AH521:AI521"/>
    <mergeCell ref="AJ521:AK521"/>
    <mergeCell ref="S521:T521"/>
    <mergeCell ref="U521:V521"/>
    <mergeCell ref="X521:Y521"/>
    <mergeCell ref="Z521:AA521"/>
    <mergeCell ref="AC521:AD521"/>
    <mergeCell ref="AE521:AF521"/>
    <mergeCell ref="D521:E521"/>
    <mergeCell ref="F521:G521"/>
    <mergeCell ref="I521:J521"/>
    <mergeCell ref="K521:L521"/>
    <mergeCell ref="N521:O521"/>
    <mergeCell ref="P521:Q521"/>
    <mergeCell ref="D538:E538"/>
    <mergeCell ref="F538:G538"/>
    <mergeCell ref="I538:J538"/>
    <mergeCell ref="K538:L538"/>
    <mergeCell ref="N538:O538"/>
    <mergeCell ref="P538:Q538"/>
    <mergeCell ref="S538:T538"/>
    <mergeCell ref="U538:V538"/>
    <mergeCell ref="X538:Y538"/>
    <mergeCell ref="Z538:AA538"/>
    <mergeCell ref="AC538:AD538"/>
    <mergeCell ref="AE538:AF538"/>
    <mergeCell ref="AH538:AI538"/>
    <mergeCell ref="AJ538:AK538"/>
    <mergeCell ref="D531:E531"/>
    <mergeCell ref="F531:G531"/>
    <mergeCell ref="I531:J531"/>
    <mergeCell ref="K531:L531"/>
    <mergeCell ref="N531:O531"/>
    <mergeCell ref="P531:Q531"/>
    <mergeCell ref="S531:T531"/>
    <mergeCell ref="U531:V531"/>
    <mergeCell ref="X531:Y531"/>
    <mergeCell ref="Z531:AA531"/>
    <mergeCell ref="AC531:AD531"/>
    <mergeCell ref="AE531:AF531"/>
    <mergeCell ref="AH531:AI531"/>
    <mergeCell ref="AJ531:AK531"/>
    <mergeCell ref="S528:T528"/>
    <mergeCell ref="U528:V528"/>
    <mergeCell ref="AH535:AI535"/>
    <mergeCell ref="AJ535:AK535"/>
    <mergeCell ref="S535:T535"/>
    <mergeCell ref="U535:V535"/>
    <mergeCell ref="X535:Y535"/>
    <mergeCell ref="Z535:AA535"/>
    <mergeCell ref="AC535:AD535"/>
    <mergeCell ref="AE535:AF535"/>
    <mergeCell ref="D535:E535"/>
    <mergeCell ref="F535:G535"/>
    <mergeCell ref="I535:J535"/>
    <mergeCell ref="K535:L535"/>
    <mergeCell ref="N535:O535"/>
    <mergeCell ref="P535:Q535"/>
    <mergeCell ref="X528:Y528"/>
    <mergeCell ref="Z528:AA528"/>
    <mergeCell ref="AC528:AD528"/>
    <mergeCell ref="AE528:AF528"/>
    <mergeCell ref="N556:O556"/>
    <mergeCell ref="P556:Q556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AC552:AD552"/>
    <mergeCell ref="AE552:AF552"/>
    <mergeCell ref="AH552:AI552"/>
    <mergeCell ref="AJ552:AK552"/>
    <mergeCell ref="D545:E545"/>
    <mergeCell ref="F545:G545"/>
    <mergeCell ref="I545:J545"/>
    <mergeCell ref="K545:L545"/>
    <mergeCell ref="N545:O545"/>
    <mergeCell ref="P545:Q545"/>
    <mergeCell ref="S545:T545"/>
    <mergeCell ref="U545:V545"/>
    <mergeCell ref="X545:Y545"/>
    <mergeCell ref="Z545:AA545"/>
    <mergeCell ref="AC545:AD545"/>
    <mergeCell ref="AE545:AF545"/>
    <mergeCell ref="AH545:AI545"/>
    <mergeCell ref="AJ545:AK545"/>
    <mergeCell ref="X542:Y542"/>
    <mergeCell ref="Z542:AA542"/>
    <mergeCell ref="AC542:AD542"/>
    <mergeCell ref="AE542:AF542"/>
    <mergeCell ref="AH542:AI542"/>
    <mergeCell ref="AJ542:AK542"/>
    <mergeCell ref="D542:E542"/>
    <mergeCell ref="F542:G542"/>
    <mergeCell ref="I542:J542"/>
    <mergeCell ref="K542:L542"/>
    <mergeCell ref="N542:O542"/>
    <mergeCell ref="P542:Q542"/>
    <mergeCell ref="S542:T542"/>
    <mergeCell ref="U542:V542"/>
    <mergeCell ref="S556:T556"/>
    <mergeCell ref="U556:V556"/>
    <mergeCell ref="AH549:AI549"/>
    <mergeCell ref="AJ549:AK549"/>
    <mergeCell ref="S549:T549"/>
    <mergeCell ref="U549:V549"/>
    <mergeCell ref="X549:Y549"/>
    <mergeCell ref="Z549:AA549"/>
    <mergeCell ref="AC549:AD549"/>
    <mergeCell ref="AE549:AF549"/>
    <mergeCell ref="D549:E549"/>
    <mergeCell ref="F549:G549"/>
    <mergeCell ref="I549:J549"/>
    <mergeCell ref="K549:L549"/>
    <mergeCell ref="N549:O549"/>
    <mergeCell ref="P549:Q549"/>
    <mergeCell ref="X556:Y556"/>
    <mergeCell ref="Z556:AA556"/>
    <mergeCell ref="AC556:AD556"/>
    <mergeCell ref="AE556:AF556"/>
    <mergeCell ref="X570:Y570"/>
    <mergeCell ref="Z570:AA570"/>
    <mergeCell ref="AC570:AD570"/>
    <mergeCell ref="AE570:AF570"/>
    <mergeCell ref="AH570:AI570"/>
    <mergeCell ref="AJ570:AK570"/>
    <mergeCell ref="D566:E566"/>
    <mergeCell ref="F566:G566"/>
    <mergeCell ref="I566:J566"/>
    <mergeCell ref="K566:L566"/>
    <mergeCell ref="N566:O566"/>
    <mergeCell ref="P566:Q566"/>
    <mergeCell ref="S566:T566"/>
    <mergeCell ref="U566:V566"/>
    <mergeCell ref="X566:Y566"/>
    <mergeCell ref="Z566:AA566"/>
    <mergeCell ref="AC566:AD566"/>
    <mergeCell ref="AE566:AF566"/>
    <mergeCell ref="AH566:AI566"/>
    <mergeCell ref="AJ566:AK566"/>
    <mergeCell ref="D559:E559"/>
    <mergeCell ref="F559:G559"/>
    <mergeCell ref="I559:J559"/>
    <mergeCell ref="K559:L559"/>
    <mergeCell ref="N559:O559"/>
    <mergeCell ref="P559:Q559"/>
    <mergeCell ref="S559:T559"/>
    <mergeCell ref="U559:V559"/>
    <mergeCell ref="X559:Y559"/>
    <mergeCell ref="Z559:AA559"/>
    <mergeCell ref="AC559:AD559"/>
    <mergeCell ref="AE559:AF559"/>
    <mergeCell ref="AH559:AI559"/>
    <mergeCell ref="AJ559:AK559"/>
    <mergeCell ref="D570:E570"/>
    <mergeCell ref="F570:G570"/>
    <mergeCell ref="I570:J570"/>
    <mergeCell ref="K570:L570"/>
    <mergeCell ref="N570:O570"/>
    <mergeCell ref="P570:Q570"/>
    <mergeCell ref="S570:T570"/>
    <mergeCell ref="U570:V570"/>
    <mergeCell ref="AH563:AI563"/>
    <mergeCell ref="AJ563:AK563"/>
    <mergeCell ref="S563:T563"/>
    <mergeCell ref="U563:V563"/>
    <mergeCell ref="X563:Y563"/>
    <mergeCell ref="Z563:AA563"/>
    <mergeCell ref="AC563:AD563"/>
    <mergeCell ref="AE563:AF563"/>
    <mergeCell ref="D563:E563"/>
    <mergeCell ref="F563:G563"/>
    <mergeCell ref="I563:J563"/>
    <mergeCell ref="K563:L563"/>
    <mergeCell ref="N563:O563"/>
    <mergeCell ref="P563:Q563"/>
    <mergeCell ref="D580:E580"/>
    <mergeCell ref="F580:G580"/>
    <mergeCell ref="I580:J580"/>
    <mergeCell ref="K580:L580"/>
    <mergeCell ref="N580:O580"/>
    <mergeCell ref="P580:Q580"/>
    <mergeCell ref="S580:T580"/>
    <mergeCell ref="U580:V580"/>
    <mergeCell ref="X580:Y580"/>
    <mergeCell ref="Z580:AA580"/>
    <mergeCell ref="AC580:AD580"/>
    <mergeCell ref="AE580:AF580"/>
    <mergeCell ref="AH580:AI580"/>
    <mergeCell ref="AJ580:AK580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AC573:AD573"/>
    <mergeCell ref="AE573:AF573"/>
    <mergeCell ref="AH573:AI573"/>
    <mergeCell ref="AJ573:AK573"/>
    <mergeCell ref="AH577:AI577"/>
    <mergeCell ref="AJ577:AK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D594:E594"/>
    <mergeCell ref="F594:G594"/>
    <mergeCell ref="I594:J594"/>
    <mergeCell ref="K594:L594"/>
    <mergeCell ref="N594:O594"/>
    <mergeCell ref="P594:Q594"/>
    <mergeCell ref="S594:T594"/>
    <mergeCell ref="U594:V594"/>
    <mergeCell ref="X594:Y594"/>
    <mergeCell ref="Z594:AA594"/>
    <mergeCell ref="AC594:AD594"/>
    <mergeCell ref="AE594:AF594"/>
    <mergeCell ref="AH594:AI594"/>
    <mergeCell ref="AJ594:AK594"/>
    <mergeCell ref="D587:E587"/>
    <mergeCell ref="F587:G587"/>
    <mergeCell ref="I587:J587"/>
    <mergeCell ref="K587:L587"/>
    <mergeCell ref="N587:O587"/>
    <mergeCell ref="P587:Q587"/>
    <mergeCell ref="S587:T587"/>
    <mergeCell ref="U587:V587"/>
    <mergeCell ref="X587:Y587"/>
    <mergeCell ref="Z587:AA587"/>
    <mergeCell ref="AC587:AD587"/>
    <mergeCell ref="AE587:AF587"/>
    <mergeCell ref="AH587:AI587"/>
    <mergeCell ref="AJ587:AK587"/>
    <mergeCell ref="S584:T584"/>
    <mergeCell ref="U584:V584"/>
    <mergeCell ref="AH591:AI591"/>
    <mergeCell ref="AJ591:AK591"/>
    <mergeCell ref="S591:T591"/>
    <mergeCell ref="U591:V591"/>
    <mergeCell ref="X591:Y591"/>
    <mergeCell ref="Z591:AA591"/>
    <mergeCell ref="AC591:AD591"/>
    <mergeCell ref="AE591:AF591"/>
    <mergeCell ref="D591:E591"/>
    <mergeCell ref="F591:G591"/>
    <mergeCell ref="I591:J591"/>
    <mergeCell ref="K591:L591"/>
    <mergeCell ref="N591:O591"/>
    <mergeCell ref="P591:Q591"/>
    <mergeCell ref="X584:Y584"/>
    <mergeCell ref="Z584:AA584"/>
    <mergeCell ref="AC584:AD584"/>
    <mergeCell ref="AE584:AF584"/>
    <mergeCell ref="AH584:AI584"/>
    <mergeCell ref="AJ584:AK584"/>
    <mergeCell ref="D584:E584"/>
    <mergeCell ref="F584:G584"/>
    <mergeCell ref="I584:J584"/>
    <mergeCell ref="K584:L584"/>
    <mergeCell ref="N584:O584"/>
    <mergeCell ref="P584:Q584"/>
    <mergeCell ref="D608:E608"/>
    <mergeCell ref="F608:G608"/>
    <mergeCell ref="I608:J608"/>
    <mergeCell ref="K608:L608"/>
    <mergeCell ref="N608:O608"/>
    <mergeCell ref="P608:Q608"/>
    <mergeCell ref="S608:T608"/>
    <mergeCell ref="U608:V608"/>
    <mergeCell ref="X608:Y608"/>
    <mergeCell ref="Z608:AA608"/>
    <mergeCell ref="AC608:AD608"/>
    <mergeCell ref="AE608:AF608"/>
    <mergeCell ref="AH608:AI608"/>
    <mergeCell ref="AJ608:AK608"/>
    <mergeCell ref="D601:E601"/>
    <mergeCell ref="F601:G601"/>
    <mergeCell ref="I601:J601"/>
    <mergeCell ref="K601:L601"/>
    <mergeCell ref="N601:O601"/>
    <mergeCell ref="P601:Q601"/>
    <mergeCell ref="S601:T601"/>
    <mergeCell ref="U601:V601"/>
    <mergeCell ref="X601:Y601"/>
    <mergeCell ref="Z601:AA601"/>
    <mergeCell ref="AC601:AD601"/>
    <mergeCell ref="AE601:AF601"/>
    <mergeCell ref="AH601:AI601"/>
    <mergeCell ref="AJ601:AK601"/>
    <mergeCell ref="X598:Y598"/>
    <mergeCell ref="Z598:AA598"/>
    <mergeCell ref="AC598:AD598"/>
    <mergeCell ref="AE598:AF598"/>
    <mergeCell ref="AH598:AI598"/>
    <mergeCell ref="AJ598:AK598"/>
    <mergeCell ref="D598:E598"/>
    <mergeCell ref="F598:G598"/>
    <mergeCell ref="I598:J598"/>
    <mergeCell ref="K598:L598"/>
    <mergeCell ref="N598:O598"/>
    <mergeCell ref="P598:Q598"/>
    <mergeCell ref="S598:T598"/>
    <mergeCell ref="U598:V598"/>
    <mergeCell ref="X626:Y626"/>
    <mergeCell ref="Z626:AA626"/>
    <mergeCell ref="AC626:AD626"/>
    <mergeCell ref="AE626:AF626"/>
    <mergeCell ref="AH626:AI626"/>
    <mergeCell ref="AJ626:AK626"/>
    <mergeCell ref="D622:E622"/>
    <mergeCell ref="F622:G622"/>
    <mergeCell ref="I622:J622"/>
    <mergeCell ref="K622:L622"/>
    <mergeCell ref="N622:O622"/>
    <mergeCell ref="P622:Q622"/>
    <mergeCell ref="S622:T622"/>
    <mergeCell ref="U622:V622"/>
    <mergeCell ref="X622:Y622"/>
    <mergeCell ref="Z622:AA622"/>
    <mergeCell ref="AC622:AD622"/>
    <mergeCell ref="AE622:AF622"/>
    <mergeCell ref="AH622:AI622"/>
    <mergeCell ref="AJ622:AK622"/>
    <mergeCell ref="D615:E615"/>
    <mergeCell ref="F615:G615"/>
    <mergeCell ref="I615:J615"/>
    <mergeCell ref="K615:L615"/>
    <mergeCell ref="N615:O615"/>
    <mergeCell ref="P615:Q615"/>
    <mergeCell ref="S615:T615"/>
    <mergeCell ref="U615:V615"/>
    <mergeCell ref="X615:Y615"/>
    <mergeCell ref="Z615:AA615"/>
    <mergeCell ref="AC615:AD615"/>
    <mergeCell ref="AE615:AF615"/>
    <mergeCell ref="AH615:AI615"/>
    <mergeCell ref="AJ615:AK615"/>
    <mergeCell ref="D636:E636"/>
    <mergeCell ref="F636:G636"/>
    <mergeCell ref="I636:J636"/>
    <mergeCell ref="K636:L636"/>
    <mergeCell ref="N636:O636"/>
    <mergeCell ref="P636:Q636"/>
    <mergeCell ref="S636:T636"/>
    <mergeCell ref="U636:V636"/>
    <mergeCell ref="X636:Y636"/>
    <mergeCell ref="Z636:AA636"/>
    <mergeCell ref="AC636:AD636"/>
    <mergeCell ref="AE636:AF636"/>
    <mergeCell ref="AH636:AI636"/>
    <mergeCell ref="AJ636:AK636"/>
    <mergeCell ref="D629:E629"/>
    <mergeCell ref="F629:G629"/>
    <mergeCell ref="I629:J629"/>
    <mergeCell ref="K629:L629"/>
    <mergeCell ref="N629:O629"/>
    <mergeCell ref="P629:Q629"/>
    <mergeCell ref="S629:T629"/>
    <mergeCell ref="U629:V629"/>
    <mergeCell ref="X629:Y629"/>
    <mergeCell ref="Z629:AA629"/>
    <mergeCell ref="AC629:AD629"/>
    <mergeCell ref="AE629:AF629"/>
    <mergeCell ref="AH629:AI629"/>
    <mergeCell ref="AJ629:AK629"/>
    <mergeCell ref="AH633:AI633"/>
    <mergeCell ref="AJ633:AK633"/>
    <mergeCell ref="S633:T633"/>
    <mergeCell ref="U633:V633"/>
    <mergeCell ref="X633:Y633"/>
    <mergeCell ref="Z633:AA633"/>
    <mergeCell ref="AC633:AD633"/>
    <mergeCell ref="AE633:AF633"/>
    <mergeCell ref="D633:E633"/>
    <mergeCell ref="F633:G633"/>
    <mergeCell ref="I633:J633"/>
    <mergeCell ref="K633:L633"/>
    <mergeCell ref="N633:O633"/>
    <mergeCell ref="P633:Q633"/>
    <mergeCell ref="D650:E650"/>
    <mergeCell ref="F650:G650"/>
    <mergeCell ref="I650:J650"/>
    <mergeCell ref="K650:L650"/>
    <mergeCell ref="N650:O650"/>
    <mergeCell ref="P650:Q650"/>
    <mergeCell ref="S650:T650"/>
    <mergeCell ref="U650:V650"/>
    <mergeCell ref="X650:Y650"/>
    <mergeCell ref="Z650:AA650"/>
    <mergeCell ref="AC650:AD650"/>
    <mergeCell ref="AE650:AF650"/>
    <mergeCell ref="AH650:AI650"/>
    <mergeCell ref="AJ650:AK650"/>
    <mergeCell ref="D643:E643"/>
    <mergeCell ref="F643:G643"/>
    <mergeCell ref="I643:J643"/>
    <mergeCell ref="K643:L643"/>
    <mergeCell ref="N643:O643"/>
    <mergeCell ref="P643:Q643"/>
    <mergeCell ref="S643:T643"/>
    <mergeCell ref="U643:V643"/>
    <mergeCell ref="X643:Y643"/>
    <mergeCell ref="Z643:AA643"/>
    <mergeCell ref="AC643:AD643"/>
    <mergeCell ref="AE643:AF643"/>
    <mergeCell ref="AH643:AI643"/>
    <mergeCell ref="AJ643:AK643"/>
    <mergeCell ref="S640:T640"/>
    <mergeCell ref="U640:V640"/>
    <mergeCell ref="AH647:AI647"/>
    <mergeCell ref="AJ647:AK647"/>
    <mergeCell ref="S647:T647"/>
    <mergeCell ref="U647:V647"/>
    <mergeCell ref="X647:Y647"/>
    <mergeCell ref="Z647:AA647"/>
    <mergeCell ref="AC647:AD647"/>
    <mergeCell ref="AE647:AF647"/>
    <mergeCell ref="D647:E647"/>
    <mergeCell ref="F647:G647"/>
    <mergeCell ref="I647:J647"/>
    <mergeCell ref="K647:L647"/>
    <mergeCell ref="N647:O647"/>
    <mergeCell ref="P647:Q647"/>
    <mergeCell ref="X640:Y640"/>
    <mergeCell ref="Z640:AA640"/>
    <mergeCell ref="AC640:AD640"/>
    <mergeCell ref="AE640:AF640"/>
    <mergeCell ref="N668:O668"/>
    <mergeCell ref="P668:Q668"/>
    <mergeCell ref="D664:E664"/>
    <mergeCell ref="F664:G664"/>
    <mergeCell ref="I664:J664"/>
    <mergeCell ref="K664:L664"/>
    <mergeCell ref="N664:O664"/>
    <mergeCell ref="P664:Q664"/>
    <mergeCell ref="S664:T664"/>
    <mergeCell ref="U664:V664"/>
    <mergeCell ref="X664:Y664"/>
    <mergeCell ref="Z664:AA664"/>
    <mergeCell ref="AC664:AD664"/>
    <mergeCell ref="AE664:AF664"/>
    <mergeCell ref="AH664:AI664"/>
    <mergeCell ref="AJ664:AK664"/>
    <mergeCell ref="D657:E657"/>
    <mergeCell ref="F657:G657"/>
    <mergeCell ref="I657:J657"/>
    <mergeCell ref="K657:L657"/>
    <mergeCell ref="N657:O657"/>
    <mergeCell ref="P657:Q657"/>
    <mergeCell ref="S657:T657"/>
    <mergeCell ref="U657:V657"/>
    <mergeCell ref="X657:Y657"/>
    <mergeCell ref="Z657:AA657"/>
    <mergeCell ref="AC657:AD657"/>
    <mergeCell ref="AE657:AF657"/>
    <mergeCell ref="AH657:AI657"/>
    <mergeCell ref="AJ657:AK657"/>
    <mergeCell ref="X654:Y654"/>
    <mergeCell ref="Z654:AA654"/>
    <mergeCell ref="AC654:AD654"/>
    <mergeCell ref="AE654:AF654"/>
    <mergeCell ref="AH654:AI654"/>
    <mergeCell ref="AJ654:AK654"/>
    <mergeCell ref="D654:E654"/>
    <mergeCell ref="F654:G654"/>
    <mergeCell ref="I654:J654"/>
    <mergeCell ref="K654:L654"/>
    <mergeCell ref="N654:O654"/>
    <mergeCell ref="P654:Q654"/>
    <mergeCell ref="S654:T654"/>
    <mergeCell ref="U654:V654"/>
    <mergeCell ref="S668:T668"/>
    <mergeCell ref="U668:V668"/>
    <mergeCell ref="AH661:AI661"/>
    <mergeCell ref="AJ661:AK661"/>
    <mergeCell ref="S661:T661"/>
    <mergeCell ref="U661:V661"/>
    <mergeCell ref="X661:Y661"/>
    <mergeCell ref="Z661:AA661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X668:Y668"/>
    <mergeCell ref="Z668:AA668"/>
    <mergeCell ref="AC668:AD668"/>
    <mergeCell ref="AE668:AF668"/>
    <mergeCell ref="X682:Y682"/>
    <mergeCell ref="Z682:AA682"/>
    <mergeCell ref="AC682:AD682"/>
    <mergeCell ref="AE682:AF682"/>
    <mergeCell ref="AH682:AI682"/>
    <mergeCell ref="AJ682:AK682"/>
    <mergeCell ref="D678:E678"/>
    <mergeCell ref="F678:G678"/>
    <mergeCell ref="I678:J678"/>
    <mergeCell ref="K678:L678"/>
    <mergeCell ref="N678:O678"/>
    <mergeCell ref="P678:Q678"/>
    <mergeCell ref="S678:T678"/>
    <mergeCell ref="U678:V678"/>
    <mergeCell ref="X678:Y678"/>
    <mergeCell ref="Z678:AA678"/>
    <mergeCell ref="AC678:AD678"/>
    <mergeCell ref="AE678:AF678"/>
    <mergeCell ref="AH678:AI678"/>
    <mergeCell ref="AJ678:AK678"/>
    <mergeCell ref="D671:E671"/>
    <mergeCell ref="F671:G671"/>
    <mergeCell ref="I671:J671"/>
    <mergeCell ref="K671:L671"/>
    <mergeCell ref="N671:O671"/>
    <mergeCell ref="P671:Q671"/>
    <mergeCell ref="S671:T671"/>
    <mergeCell ref="U671:V671"/>
    <mergeCell ref="X671:Y671"/>
    <mergeCell ref="Z671:AA671"/>
    <mergeCell ref="AC671:AD671"/>
    <mergeCell ref="AE671:AF671"/>
    <mergeCell ref="AH671:AI671"/>
    <mergeCell ref="AJ671:AK671"/>
    <mergeCell ref="D682:E682"/>
    <mergeCell ref="F682:G682"/>
    <mergeCell ref="I682:J682"/>
    <mergeCell ref="K682:L682"/>
    <mergeCell ref="N682:O682"/>
    <mergeCell ref="P682:Q682"/>
    <mergeCell ref="S682:T682"/>
    <mergeCell ref="U682:V682"/>
    <mergeCell ref="AH675:AI675"/>
    <mergeCell ref="AJ675:AK675"/>
    <mergeCell ref="S675:T675"/>
    <mergeCell ref="U675:V675"/>
    <mergeCell ref="X675:Y675"/>
    <mergeCell ref="Z675:AA675"/>
    <mergeCell ref="AC675:AD675"/>
    <mergeCell ref="AE675:AF675"/>
    <mergeCell ref="D675:E675"/>
    <mergeCell ref="F675:G675"/>
    <mergeCell ref="I675:J675"/>
    <mergeCell ref="K675:L675"/>
    <mergeCell ref="N675:O675"/>
    <mergeCell ref="P675:Q675"/>
    <mergeCell ref="D692:E692"/>
    <mergeCell ref="F692:G692"/>
    <mergeCell ref="I692:J692"/>
    <mergeCell ref="K692:L692"/>
    <mergeCell ref="N692:O692"/>
    <mergeCell ref="P692:Q692"/>
    <mergeCell ref="S692:T692"/>
    <mergeCell ref="U692:V692"/>
    <mergeCell ref="X692:Y692"/>
    <mergeCell ref="Z692:AA692"/>
    <mergeCell ref="AC692:AD692"/>
    <mergeCell ref="AE692:AF692"/>
    <mergeCell ref="AH692:AI692"/>
    <mergeCell ref="AJ692:AK692"/>
    <mergeCell ref="D685:E685"/>
    <mergeCell ref="F685:G685"/>
    <mergeCell ref="I685:J685"/>
    <mergeCell ref="K685:L685"/>
    <mergeCell ref="N685:O685"/>
    <mergeCell ref="P685:Q685"/>
    <mergeCell ref="S685:T685"/>
    <mergeCell ref="U685:V685"/>
    <mergeCell ref="X685:Y685"/>
    <mergeCell ref="Z685:AA685"/>
    <mergeCell ref="AC685:AD685"/>
    <mergeCell ref="AE685:AF685"/>
    <mergeCell ref="AH685:AI685"/>
    <mergeCell ref="AJ685:AK685"/>
    <mergeCell ref="AH689:AI689"/>
    <mergeCell ref="AJ689:AK689"/>
    <mergeCell ref="S689:T689"/>
    <mergeCell ref="U689:V689"/>
    <mergeCell ref="X689:Y689"/>
    <mergeCell ref="Z689:AA689"/>
    <mergeCell ref="AC689:AD689"/>
    <mergeCell ref="AE689:AF689"/>
    <mergeCell ref="D689:E689"/>
    <mergeCell ref="F689:G689"/>
    <mergeCell ref="I689:J689"/>
    <mergeCell ref="K689:L689"/>
    <mergeCell ref="N689:O689"/>
    <mergeCell ref="P689:Q689"/>
    <mergeCell ref="D706:E706"/>
    <mergeCell ref="F706:G706"/>
    <mergeCell ref="I706:J706"/>
    <mergeCell ref="K706:L706"/>
    <mergeCell ref="N706:O706"/>
    <mergeCell ref="P706:Q706"/>
    <mergeCell ref="S706:T706"/>
    <mergeCell ref="U706:V706"/>
    <mergeCell ref="X706:Y706"/>
    <mergeCell ref="Z706:AA706"/>
    <mergeCell ref="AC706:AD706"/>
    <mergeCell ref="AE706:AF706"/>
    <mergeCell ref="AH706:AI706"/>
    <mergeCell ref="AJ706:AK706"/>
    <mergeCell ref="D699:E699"/>
    <mergeCell ref="F699:G699"/>
    <mergeCell ref="I699:J699"/>
    <mergeCell ref="K699:L699"/>
    <mergeCell ref="N699:O699"/>
    <mergeCell ref="P699:Q699"/>
    <mergeCell ref="S699:T699"/>
    <mergeCell ref="U699:V699"/>
    <mergeCell ref="X699:Y699"/>
    <mergeCell ref="Z699:AA699"/>
    <mergeCell ref="AC699:AD699"/>
    <mergeCell ref="AE699:AF699"/>
    <mergeCell ref="AH699:AI699"/>
    <mergeCell ref="AJ699:AK699"/>
    <mergeCell ref="S696:T696"/>
    <mergeCell ref="U696:V696"/>
    <mergeCell ref="AH703:AI703"/>
    <mergeCell ref="AJ703:AK703"/>
    <mergeCell ref="S703:T703"/>
    <mergeCell ref="U703:V703"/>
    <mergeCell ref="X703:Y703"/>
    <mergeCell ref="Z703:AA703"/>
    <mergeCell ref="AC703:AD703"/>
    <mergeCell ref="AE703:AF703"/>
    <mergeCell ref="D703:E703"/>
    <mergeCell ref="F703:G703"/>
    <mergeCell ref="I703:J703"/>
    <mergeCell ref="K703:L703"/>
    <mergeCell ref="N703:O703"/>
    <mergeCell ref="P703:Q703"/>
    <mergeCell ref="X696:Y696"/>
    <mergeCell ref="Z696:AA696"/>
    <mergeCell ref="AC696:AD696"/>
    <mergeCell ref="AE696:AF696"/>
    <mergeCell ref="AH696:AI696"/>
    <mergeCell ref="AJ696:AK696"/>
    <mergeCell ref="D696:E696"/>
    <mergeCell ref="F696:G696"/>
    <mergeCell ref="I696:J696"/>
    <mergeCell ref="K696:L696"/>
    <mergeCell ref="N696:O696"/>
    <mergeCell ref="P696:Q696"/>
    <mergeCell ref="D720:E720"/>
    <mergeCell ref="F720:G720"/>
    <mergeCell ref="I720:J720"/>
    <mergeCell ref="K720:L720"/>
    <mergeCell ref="N720:O720"/>
    <mergeCell ref="P720:Q720"/>
    <mergeCell ref="S720:T720"/>
    <mergeCell ref="U720:V720"/>
    <mergeCell ref="X720:Y720"/>
    <mergeCell ref="Z720:AA720"/>
    <mergeCell ref="AC720:AD720"/>
    <mergeCell ref="AE720:AF720"/>
    <mergeCell ref="AH720:AI720"/>
    <mergeCell ref="AJ720:AK720"/>
    <mergeCell ref="D713:E713"/>
    <mergeCell ref="F713:G713"/>
    <mergeCell ref="I713:J713"/>
    <mergeCell ref="K713:L713"/>
    <mergeCell ref="N713:O713"/>
    <mergeCell ref="P713:Q713"/>
    <mergeCell ref="S713:T713"/>
    <mergeCell ref="U713:V713"/>
    <mergeCell ref="X713:Y713"/>
    <mergeCell ref="Z713:AA713"/>
    <mergeCell ref="AC713:AD713"/>
    <mergeCell ref="AE713:AF713"/>
    <mergeCell ref="AH713:AI713"/>
    <mergeCell ref="AJ713:AK713"/>
    <mergeCell ref="X710:Y710"/>
    <mergeCell ref="Z710:AA710"/>
    <mergeCell ref="AC710:AD710"/>
    <mergeCell ref="AE710:AF710"/>
    <mergeCell ref="AH710:AI710"/>
    <mergeCell ref="AJ710:AK710"/>
    <mergeCell ref="D710:E710"/>
    <mergeCell ref="F710:G710"/>
    <mergeCell ref="I710:J710"/>
    <mergeCell ref="K710:L710"/>
    <mergeCell ref="N710:O710"/>
    <mergeCell ref="P710:Q710"/>
    <mergeCell ref="S710:T710"/>
    <mergeCell ref="U710:V710"/>
    <mergeCell ref="X738:Y738"/>
    <mergeCell ref="Z738:AA738"/>
    <mergeCell ref="AC738:AD738"/>
    <mergeCell ref="AE738:AF738"/>
    <mergeCell ref="AH738:AI738"/>
    <mergeCell ref="AJ738:AK738"/>
    <mergeCell ref="D734:E734"/>
    <mergeCell ref="F734:G734"/>
    <mergeCell ref="I734:J734"/>
    <mergeCell ref="K734:L734"/>
    <mergeCell ref="N734:O734"/>
    <mergeCell ref="P734:Q734"/>
    <mergeCell ref="S734:T734"/>
    <mergeCell ref="U734:V734"/>
    <mergeCell ref="X734:Y734"/>
    <mergeCell ref="Z734:AA734"/>
    <mergeCell ref="AC734:AD734"/>
    <mergeCell ref="AE734:AF734"/>
    <mergeCell ref="AH734:AI734"/>
    <mergeCell ref="AJ734:AK734"/>
    <mergeCell ref="D727:E727"/>
    <mergeCell ref="F727:G727"/>
    <mergeCell ref="I727:J727"/>
    <mergeCell ref="K727:L727"/>
    <mergeCell ref="N727:O727"/>
    <mergeCell ref="P727:Q727"/>
    <mergeCell ref="S727:T727"/>
    <mergeCell ref="U727:V727"/>
    <mergeCell ref="X727:Y727"/>
    <mergeCell ref="Z727:AA727"/>
    <mergeCell ref="AC727:AD727"/>
    <mergeCell ref="AE727:AF727"/>
    <mergeCell ref="AH727:AI727"/>
    <mergeCell ref="AJ727:AK727"/>
    <mergeCell ref="D748:E748"/>
    <mergeCell ref="F748:G748"/>
    <mergeCell ref="I748:J748"/>
    <mergeCell ref="K748:L748"/>
    <mergeCell ref="N748:O748"/>
    <mergeCell ref="P748:Q748"/>
    <mergeCell ref="S748:T748"/>
    <mergeCell ref="U748:V748"/>
    <mergeCell ref="X748:Y748"/>
    <mergeCell ref="Z748:AA748"/>
    <mergeCell ref="AC748:AD748"/>
    <mergeCell ref="AE748:AF748"/>
    <mergeCell ref="AH748:AI748"/>
    <mergeCell ref="AJ748:AK748"/>
    <mergeCell ref="D741:E741"/>
    <mergeCell ref="F741:G741"/>
    <mergeCell ref="I741:J741"/>
    <mergeCell ref="K741:L741"/>
    <mergeCell ref="N741:O741"/>
    <mergeCell ref="P741:Q741"/>
    <mergeCell ref="S741:T741"/>
    <mergeCell ref="U741:V741"/>
    <mergeCell ref="X741:Y741"/>
    <mergeCell ref="Z741:AA741"/>
    <mergeCell ref="AC741:AD741"/>
    <mergeCell ref="AE741:AF741"/>
    <mergeCell ref="AH741:AI741"/>
    <mergeCell ref="AJ741:AK741"/>
    <mergeCell ref="AH745:AI745"/>
    <mergeCell ref="AJ745:AK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D762:E762"/>
    <mergeCell ref="F762:G762"/>
    <mergeCell ref="I762:J762"/>
    <mergeCell ref="K762:L762"/>
    <mergeCell ref="N762:O762"/>
    <mergeCell ref="P762:Q762"/>
    <mergeCell ref="S762:T762"/>
    <mergeCell ref="U762:V762"/>
    <mergeCell ref="X762:Y762"/>
    <mergeCell ref="Z762:AA762"/>
    <mergeCell ref="AC762:AD762"/>
    <mergeCell ref="AE762:AF762"/>
    <mergeCell ref="AH762:AI762"/>
    <mergeCell ref="AJ762:AK762"/>
    <mergeCell ref="D755:E755"/>
    <mergeCell ref="F755:G755"/>
    <mergeCell ref="I755:J755"/>
    <mergeCell ref="K755:L755"/>
    <mergeCell ref="N755:O755"/>
    <mergeCell ref="P755:Q755"/>
    <mergeCell ref="S755:T755"/>
    <mergeCell ref="U755:V755"/>
    <mergeCell ref="X755:Y755"/>
    <mergeCell ref="Z755:AA755"/>
    <mergeCell ref="AC755:AD755"/>
    <mergeCell ref="AE755:AF755"/>
    <mergeCell ref="AH755:AI755"/>
    <mergeCell ref="AJ755:AK755"/>
    <mergeCell ref="S752:T752"/>
    <mergeCell ref="U752:V752"/>
    <mergeCell ref="AH759:AI759"/>
    <mergeCell ref="AJ759:AK759"/>
    <mergeCell ref="S759:T759"/>
    <mergeCell ref="U759:V759"/>
    <mergeCell ref="X759:Y759"/>
    <mergeCell ref="Z759:AA759"/>
    <mergeCell ref="AC759:AD759"/>
    <mergeCell ref="AE759:AF759"/>
    <mergeCell ref="D759:E759"/>
    <mergeCell ref="F759:G759"/>
    <mergeCell ref="I759:J759"/>
    <mergeCell ref="K759:L759"/>
    <mergeCell ref="N759:O759"/>
    <mergeCell ref="P759:Q759"/>
    <mergeCell ref="X752:Y752"/>
    <mergeCell ref="Z752:AA752"/>
    <mergeCell ref="AC752:AD752"/>
    <mergeCell ref="AE752:AF752"/>
    <mergeCell ref="N780:O780"/>
    <mergeCell ref="P780:Q780"/>
    <mergeCell ref="D776:E776"/>
    <mergeCell ref="F776:G776"/>
    <mergeCell ref="I776:J776"/>
    <mergeCell ref="K776:L776"/>
    <mergeCell ref="N776:O776"/>
    <mergeCell ref="P776:Q776"/>
    <mergeCell ref="S776:T776"/>
    <mergeCell ref="U776:V776"/>
    <mergeCell ref="X776:Y776"/>
    <mergeCell ref="Z776:AA776"/>
    <mergeCell ref="AC776:AD776"/>
    <mergeCell ref="AE776:AF776"/>
    <mergeCell ref="AH776:AI776"/>
    <mergeCell ref="AJ776:AK776"/>
    <mergeCell ref="D769:E769"/>
    <mergeCell ref="F769:G769"/>
    <mergeCell ref="I769:J769"/>
    <mergeCell ref="K769:L769"/>
    <mergeCell ref="N769:O769"/>
    <mergeCell ref="P769:Q769"/>
    <mergeCell ref="S769:T769"/>
    <mergeCell ref="U769:V769"/>
    <mergeCell ref="X769:Y769"/>
    <mergeCell ref="Z769:AA769"/>
    <mergeCell ref="AC769:AD769"/>
    <mergeCell ref="AE769:AF769"/>
    <mergeCell ref="AH769:AI769"/>
    <mergeCell ref="AJ769:AK769"/>
    <mergeCell ref="X766:Y766"/>
    <mergeCell ref="Z766:AA766"/>
    <mergeCell ref="AC766:AD766"/>
    <mergeCell ref="AE766:AF766"/>
    <mergeCell ref="AH766:AI766"/>
    <mergeCell ref="AJ766:AK766"/>
    <mergeCell ref="D766:E766"/>
    <mergeCell ref="F766:G766"/>
    <mergeCell ref="I766:J766"/>
    <mergeCell ref="K766:L766"/>
    <mergeCell ref="N766:O766"/>
    <mergeCell ref="P766:Q766"/>
    <mergeCell ref="S766:T766"/>
    <mergeCell ref="U766:V766"/>
    <mergeCell ref="S780:T780"/>
    <mergeCell ref="U780:V780"/>
    <mergeCell ref="AH773:AI773"/>
    <mergeCell ref="AJ773:AK773"/>
    <mergeCell ref="S773:T773"/>
    <mergeCell ref="U773:V773"/>
    <mergeCell ref="X773:Y773"/>
    <mergeCell ref="Z773:AA773"/>
    <mergeCell ref="AC773:AD773"/>
    <mergeCell ref="AE773:AF773"/>
    <mergeCell ref="D773:E773"/>
    <mergeCell ref="F773:G773"/>
    <mergeCell ref="I773:J773"/>
    <mergeCell ref="K773:L773"/>
    <mergeCell ref="N773:O773"/>
    <mergeCell ref="P773:Q773"/>
    <mergeCell ref="X780:Y780"/>
    <mergeCell ref="Z780:AA780"/>
    <mergeCell ref="AC780:AD780"/>
    <mergeCell ref="AE780:AF780"/>
    <mergeCell ref="X794:Y794"/>
    <mergeCell ref="Z794:AA794"/>
    <mergeCell ref="AC794:AD794"/>
    <mergeCell ref="AE794:AF794"/>
    <mergeCell ref="AH794:AI794"/>
    <mergeCell ref="AJ794:AK794"/>
    <mergeCell ref="D790:E790"/>
    <mergeCell ref="F790:G790"/>
    <mergeCell ref="I790:J790"/>
    <mergeCell ref="K790:L790"/>
    <mergeCell ref="N790:O790"/>
    <mergeCell ref="P790:Q790"/>
    <mergeCell ref="S790:T790"/>
    <mergeCell ref="U790:V790"/>
    <mergeCell ref="X790:Y790"/>
    <mergeCell ref="Z790:AA790"/>
    <mergeCell ref="AC790:AD790"/>
    <mergeCell ref="AE790:AF790"/>
    <mergeCell ref="AH790:AI790"/>
    <mergeCell ref="AJ790:AK790"/>
    <mergeCell ref="D783:E783"/>
    <mergeCell ref="F783:G783"/>
    <mergeCell ref="I783:J783"/>
    <mergeCell ref="K783:L783"/>
    <mergeCell ref="N783:O783"/>
    <mergeCell ref="P783:Q783"/>
    <mergeCell ref="S783:T783"/>
    <mergeCell ref="U783:V783"/>
    <mergeCell ref="X783:Y783"/>
    <mergeCell ref="Z783:AA783"/>
    <mergeCell ref="AC783:AD783"/>
    <mergeCell ref="AE783:AF783"/>
    <mergeCell ref="AH783:AI783"/>
    <mergeCell ref="AJ783:AK783"/>
    <mergeCell ref="D794:E794"/>
    <mergeCell ref="F794:G794"/>
    <mergeCell ref="I794:J794"/>
    <mergeCell ref="K794:L794"/>
    <mergeCell ref="N794:O794"/>
    <mergeCell ref="P794:Q794"/>
    <mergeCell ref="S794:T794"/>
    <mergeCell ref="U794:V794"/>
    <mergeCell ref="AH787:AI787"/>
    <mergeCell ref="AJ787:AK787"/>
    <mergeCell ref="S787:T787"/>
    <mergeCell ref="U787:V787"/>
    <mergeCell ref="X787:Y787"/>
    <mergeCell ref="Z787:AA787"/>
    <mergeCell ref="AC787:AD787"/>
    <mergeCell ref="AE787:AF787"/>
    <mergeCell ref="D787:E787"/>
    <mergeCell ref="F787:G787"/>
    <mergeCell ref="I787:J787"/>
    <mergeCell ref="K787:L787"/>
    <mergeCell ref="N787:O787"/>
    <mergeCell ref="P787:Q787"/>
    <mergeCell ref="D804:E804"/>
    <mergeCell ref="F804:G804"/>
    <mergeCell ref="I804:J804"/>
    <mergeCell ref="K804:L804"/>
    <mergeCell ref="N804:O804"/>
    <mergeCell ref="P804:Q804"/>
    <mergeCell ref="S804:T804"/>
    <mergeCell ref="U804:V804"/>
    <mergeCell ref="X804:Y804"/>
    <mergeCell ref="Z804:AA804"/>
    <mergeCell ref="AC804:AD804"/>
    <mergeCell ref="AE804:AF804"/>
    <mergeCell ref="AH804:AI804"/>
    <mergeCell ref="AJ804:AK804"/>
    <mergeCell ref="D797:E797"/>
    <mergeCell ref="F797:G797"/>
    <mergeCell ref="I797:J797"/>
    <mergeCell ref="K797:L797"/>
    <mergeCell ref="N797:O797"/>
    <mergeCell ref="P797:Q797"/>
    <mergeCell ref="S797:T797"/>
    <mergeCell ref="U797:V797"/>
    <mergeCell ref="X797:Y797"/>
    <mergeCell ref="Z797:AA797"/>
    <mergeCell ref="AC797:AD797"/>
    <mergeCell ref="AE797:AF797"/>
    <mergeCell ref="AH797:AI797"/>
    <mergeCell ref="AJ797:AK797"/>
    <mergeCell ref="AH801:AI801"/>
    <mergeCell ref="AJ801:AK801"/>
    <mergeCell ref="S801:T801"/>
    <mergeCell ref="U801:V801"/>
    <mergeCell ref="X801:Y801"/>
    <mergeCell ref="Z801:AA801"/>
    <mergeCell ref="AC801:AD801"/>
    <mergeCell ref="AE801:AF801"/>
    <mergeCell ref="D801:E801"/>
    <mergeCell ref="F801:G801"/>
    <mergeCell ref="I801:J801"/>
    <mergeCell ref="K801:L801"/>
    <mergeCell ref="N801:O801"/>
    <mergeCell ref="P801:Q801"/>
    <mergeCell ref="D818:E818"/>
    <mergeCell ref="F818:G818"/>
    <mergeCell ref="I818:J818"/>
    <mergeCell ref="K818:L818"/>
    <mergeCell ref="N818:O818"/>
    <mergeCell ref="P818:Q818"/>
    <mergeCell ref="S818:T818"/>
    <mergeCell ref="U818:V818"/>
    <mergeCell ref="X818:Y818"/>
    <mergeCell ref="Z818:AA818"/>
    <mergeCell ref="AC818:AD818"/>
    <mergeCell ref="AE818:AF818"/>
    <mergeCell ref="AH818:AI818"/>
    <mergeCell ref="AJ818:AK818"/>
    <mergeCell ref="D811:E811"/>
    <mergeCell ref="F811:G811"/>
    <mergeCell ref="I811:J811"/>
    <mergeCell ref="K811:L811"/>
    <mergeCell ref="N811:O811"/>
    <mergeCell ref="P811:Q811"/>
    <mergeCell ref="S811:T811"/>
    <mergeCell ref="U811:V811"/>
    <mergeCell ref="X811:Y811"/>
    <mergeCell ref="Z811:AA811"/>
    <mergeCell ref="AC811:AD811"/>
    <mergeCell ref="AE811:AF811"/>
    <mergeCell ref="AH811:AI811"/>
    <mergeCell ref="AJ811:AK811"/>
    <mergeCell ref="S808:T808"/>
    <mergeCell ref="U808:V808"/>
    <mergeCell ref="AH815:AI815"/>
    <mergeCell ref="AJ815:AK815"/>
    <mergeCell ref="S815:T815"/>
    <mergeCell ref="U815:V815"/>
    <mergeCell ref="X815:Y815"/>
    <mergeCell ref="Z815:AA815"/>
    <mergeCell ref="AC815:AD815"/>
    <mergeCell ref="AE815:AF815"/>
    <mergeCell ref="D815:E815"/>
    <mergeCell ref="F815:G815"/>
    <mergeCell ref="I815:J815"/>
    <mergeCell ref="K815:L815"/>
    <mergeCell ref="N815:O815"/>
    <mergeCell ref="P815:Q815"/>
    <mergeCell ref="X808:Y808"/>
    <mergeCell ref="Z808:AA808"/>
    <mergeCell ref="AC808:AD808"/>
    <mergeCell ref="AE808:AF808"/>
    <mergeCell ref="AH808:AI808"/>
    <mergeCell ref="AJ808:AK808"/>
    <mergeCell ref="D808:E808"/>
    <mergeCell ref="F808:G808"/>
    <mergeCell ref="I808:J808"/>
    <mergeCell ref="K808:L808"/>
    <mergeCell ref="N808:O808"/>
    <mergeCell ref="P808:Q808"/>
    <mergeCell ref="D832:E832"/>
    <mergeCell ref="F832:G832"/>
    <mergeCell ref="I832:J832"/>
    <mergeCell ref="K832:L832"/>
    <mergeCell ref="N832:O832"/>
    <mergeCell ref="P832:Q832"/>
    <mergeCell ref="S832:T832"/>
    <mergeCell ref="U832:V832"/>
    <mergeCell ref="X832:Y832"/>
    <mergeCell ref="Z832:AA832"/>
    <mergeCell ref="AC832:AD832"/>
    <mergeCell ref="AE832:AF832"/>
    <mergeCell ref="AH832:AI832"/>
    <mergeCell ref="AJ832:AK832"/>
    <mergeCell ref="D825:E825"/>
    <mergeCell ref="F825:G825"/>
    <mergeCell ref="I825:J825"/>
    <mergeCell ref="K825:L825"/>
    <mergeCell ref="N825:O825"/>
    <mergeCell ref="P825:Q825"/>
    <mergeCell ref="S825:T825"/>
    <mergeCell ref="U825:V825"/>
    <mergeCell ref="X825:Y825"/>
    <mergeCell ref="Z825:AA825"/>
    <mergeCell ref="AC825:AD825"/>
    <mergeCell ref="AE825:AF825"/>
    <mergeCell ref="AH825:AI825"/>
    <mergeCell ref="AJ825:AK825"/>
    <mergeCell ref="X822:Y822"/>
    <mergeCell ref="Z822:AA822"/>
    <mergeCell ref="AC822:AD822"/>
    <mergeCell ref="AE822:AF822"/>
    <mergeCell ref="AH822:AI822"/>
    <mergeCell ref="AJ822:AK822"/>
    <mergeCell ref="D822:E822"/>
    <mergeCell ref="F822:G822"/>
    <mergeCell ref="I822:J822"/>
    <mergeCell ref="K822:L822"/>
    <mergeCell ref="N822:O822"/>
    <mergeCell ref="P822:Q822"/>
    <mergeCell ref="S822:T822"/>
    <mergeCell ref="U822:V822"/>
    <mergeCell ref="X850:Y850"/>
    <mergeCell ref="Z850:AA850"/>
    <mergeCell ref="AC850:AD850"/>
    <mergeCell ref="AE850:AF850"/>
    <mergeCell ref="AH850:AI850"/>
    <mergeCell ref="AJ850:AK850"/>
    <mergeCell ref="D846:E846"/>
    <mergeCell ref="F846:G846"/>
    <mergeCell ref="I846:J846"/>
    <mergeCell ref="K846:L846"/>
    <mergeCell ref="N846:O846"/>
    <mergeCell ref="P846:Q846"/>
    <mergeCell ref="S846:T846"/>
    <mergeCell ref="U846:V846"/>
    <mergeCell ref="X846:Y846"/>
    <mergeCell ref="Z846:AA846"/>
    <mergeCell ref="AC846:AD846"/>
    <mergeCell ref="AE846:AF846"/>
    <mergeCell ref="AH846:AI846"/>
    <mergeCell ref="AJ846:AK846"/>
    <mergeCell ref="D839:E839"/>
    <mergeCell ref="F839:G839"/>
    <mergeCell ref="I839:J839"/>
    <mergeCell ref="K839:L839"/>
    <mergeCell ref="N839:O839"/>
    <mergeCell ref="P839:Q839"/>
    <mergeCell ref="S839:T839"/>
    <mergeCell ref="U839:V839"/>
    <mergeCell ref="X839:Y839"/>
    <mergeCell ref="Z839:AA839"/>
    <mergeCell ref="AC839:AD839"/>
    <mergeCell ref="AE839:AF839"/>
    <mergeCell ref="AH839:AI839"/>
    <mergeCell ref="AJ839:AK839"/>
    <mergeCell ref="D860:E860"/>
    <mergeCell ref="F860:G860"/>
    <mergeCell ref="I860:J860"/>
    <mergeCell ref="K860:L860"/>
    <mergeCell ref="N860:O860"/>
    <mergeCell ref="P860:Q860"/>
    <mergeCell ref="S860:T860"/>
    <mergeCell ref="U860:V860"/>
    <mergeCell ref="X860:Y860"/>
    <mergeCell ref="Z860:AA860"/>
    <mergeCell ref="AC860:AD860"/>
    <mergeCell ref="AE860:AF860"/>
    <mergeCell ref="AH860:AI860"/>
    <mergeCell ref="AJ860:AK860"/>
    <mergeCell ref="D853:E853"/>
    <mergeCell ref="F853:G853"/>
    <mergeCell ref="I853:J853"/>
    <mergeCell ref="K853:L853"/>
    <mergeCell ref="N853:O853"/>
    <mergeCell ref="P853:Q853"/>
    <mergeCell ref="S853:T853"/>
    <mergeCell ref="U853:V853"/>
    <mergeCell ref="X853:Y853"/>
    <mergeCell ref="Z853:AA853"/>
    <mergeCell ref="AC853:AD853"/>
    <mergeCell ref="AE853:AF853"/>
    <mergeCell ref="AH853:AI853"/>
    <mergeCell ref="AJ853:AK853"/>
    <mergeCell ref="AH857:AI857"/>
    <mergeCell ref="AJ857:AK857"/>
    <mergeCell ref="S857:T857"/>
    <mergeCell ref="U857:V857"/>
    <mergeCell ref="X857:Y857"/>
    <mergeCell ref="Z857:AA857"/>
    <mergeCell ref="AC857:AD857"/>
    <mergeCell ref="AE857:AF857"/>
    <mergeCell ref="D857:E857"/>
    <mergeCell ref="F857:G857"/>
    <mergeCell ref="I857:J857"/>
    <mergeCell ref="K857:L857"/>
    <mergeCell ref="N857:O857"/>
    <mergeCell ref="P857:Q857"/>
    <mergeCell ref="D874:E874"/>
    <mergeCell ref="F874:G874"/>
    <mergeCell ref="I874:J874"/>
    <mergeCell ref="K874:L874"/>
    <mergeCell ref="N874:O874"/>
    <mergeCell ref="P874:Q874"/>
    <mergeCell ref="S874:T874"/>
    <mergeCell ref="U874:V874"/>
    <mergeCell ref="X874:Y874"/>
    <mergeCell ref="Z874:AA874"/>
    <mergeCell ref="AC874:AD874"/>
    <mergeCell ref="AE874:AF874"/>
    <mergeCell ref="AH874:AI874"/>
    <mergeCell ref="AJ874:AK874"/>
    <mergeCell ref="D867:E867"/>
    <mergeCell ref="F867:G867"/>
    <mergeCell ref="I867:J867"/>
    <mergeCell ref="K867:L867"/>
    <mergeCell ref="N867:O867"/>
    <mergeCell ref="P867:Q867"/>
    <mergeCell ref="S867:T867"/>
    <mergeCell ref="U867:V867"/>
    <mergeCell ref="X867:Y867"/>
    <mergeCell ref="Z867:AA867"/>
    <mergeCell ref="AC867:AD867"/>
    <mergeCell ref="AE867:AF867"/>
    <mergeCell ref="AH867:AI867"/>
    <mergeCell ref="AJ867:AK867"/>
    <mergeCell ref="S864:T864"/>
    <mergeCell ref="U864:V864"/>
    <mergeCell ref="AH871:AI871"/>
    <mergeCell ref="AJ871:AK871"/>
    <mergeCell ref="S871:T871"/>
    <mergeCell ref="U871:V871"/>
    <mergeCell ref="X871:Y871"/>
    <mergeCell ref="Z871:AA871"/>
    <mergeCell ref="AC871:AD871"/>
    <mergeCell ref="AE871:AF871"/>
    <mergeCell ref="D871:E871"/>
    <mergeCell ref="F871:G871"/>
    <mergeCell ref="I871:J871"/>
    <mergeCell ref="K871:L871"/>
    <mergeCell ref="N871:O871"/>
    <mergeCell ref="P871:Q871"/>
    <mergeCell ref="X864:Y864"/>
    <mergeCell ref="Z864:AA864"/>
    <mergeCell ref="AC864:AD864"/>
    <mergeCell ref="AE864:AF864"/>
    <mergeCell ref="N892:O892"/>
    <mergeCell ref="P892:Q892"/>
    <mergeCell ref="D888:E888"/>
    <mergeCell ref="F888:G888"/>
    <mergeCell ref="I888:J888"/>
    <mergeCell ref="K888:L888"/>
    <mergeCell ref="N888:O888"/>
    <mergeCell ref="P888:Q888"/>
    <mergeCell ref="S888:T888"/>
    <mergeCell ref="U888:V888"/>
    <mergeCell ref="X888:Y888"/>
    <mergeCell ref="Z888:AA888"/>
    <mergeCell ref="AC888:AD888"/>
    <mergeCell ref="AE888:AF888"/>
    <mergeCell ref="AH888:AI888"/>
    <mergeCell ref="AJ888:AK888"/>
    <mergeCell ref="D881:E881"/>
    <mergeCell ref="F881:G881"/>
    <mergeCell ref="I881:J881"/>
    <mergeCell ref="K881:L881"/>
    <mergeCell ref="N881:O881"/>
    <mergeCell ref="P881:Q881"/>
    <mergeCell ref="S881:T881"/>
    <mergeCell ref="U881:V881"/>
    <mergeCell ref="X881:Y881"/>
    <mergeCell ref="Z881:AA881"/>
    <mergeCell ref="AC881:AD881"/>
    <mergeCell ref="AE881:AF881"/>
    <mergeCell ref="AH881:AI881"/>
    <mergeCell ref="AJ881:AK881"/>
    <mergeCell ref="X878:Y878"/>
    <mergeCell ref="Z878:AA878"/>
    <mergeCell ref="AC878:AD878"/>
    <mergeCell ref="AE878:AF878"/>
    <mergeCell ref="AH878:AI878"/>
    <mergeCell ref="AJ878:AK878"/>
    <mergeCell ref="D878:E878"/>
    <mergeCell ref="F878:G878"/>
    <mergeCell ref="I878:J878"/>
    <mergeCell ref="K878:L878"/>
    <mergeCell ref="N878:O878"/>
    <mergeCell ref="P878:Q878"/>
    <mergeCell ref="S878:T878"/>
    <mergeCell ref="U878:V878"/>
    <mergeCell ref="S892:T892"/>
    <mergeCell ref="U892:V892"/>
    <mergeCell ref="AH885:AI885"/>
    <mergeCell ref="AJ885:AK885"/>
    <mergeCell ref="S885:T885"/>
    <mergeCell ref="U885:V885"/>
    <mergeCell ref="X885:Y885"/>
    <mergeCell ref="Z885:AA885"/>
    <mergeCell ref="AC885:AD885"/>
    <mergeCell ref="AE885:AF885"/>
    <mergeCell ref="D885:E885"/>
    <mergeCell ref="F885:G885"/>
    <mergeCell ref="I885:J885"/>
    <mergeCell ref="K885:L885"/>
    <mergeCell ref="N885:O885"/>
    <mergeCell ref="P885:Q885"/>
    <mergeCell ref="X892:Y892"/>
    <mergeCell ref="Z892:AA892"/>
    <mergeCell ref="AC892:AD892"/>
    <mergeCell ref="AE892:AF892"/>
    <mergeCell ref="X906:Y906"/>
    <mergeCell ref="Z906:AA906"/>
    <mergeCell ref="AC906:AD906"/>
    <mergeCell ref="AE906:AF906"/>
    <mergeCell ref="AH906:AI906"/>
    <mergeCell ref="AJ906:AK906"/>
    <mergeCell ref="D902:E902"/>
    <mergeCell ref="F902:G902"/>
    <mergeCell ref="I902:J902"/>
    <mergeCell ref="K902:L902"/>
    <mergeCell ref="N902:O902"/>
    <mergeCell ref="P902:Q902"/>
    <mergeCell ref="S902:T902"/>
    <mergeCell ref="U902:V902"/>
    <mergeCell ref="X902:Y902"/>
    <mergeCell ref="Z902:AA902"/>
    <mergeCell ref="AC902:AD902"/>
    <mergeCell ref="AE902:AF902"/>
    <mergeCell ref="AH902:AI902"/>
    <mergeCell ref="AJ902:AK902"/>
    <mergeCell ref="D895:E895"/>
    <mergeCell ref="F895:G895"/>
    <mergeCell ref="I895:J895"/>
    <mergeCell ref="K895:L895"/>
    <mergeCell ref="N895:O895"/>
    <mergeCell ref="P895:Q895"/>
    <mergeCell ref="S895:T895"/>
    <mergeCell ref="U895:V895"/>
    <mergeCell ref="X895:Y895"/>
    <mergeCell ref="Z895:AA895"/>
    <mergeCell ref="AC895:AD895"/>
    <mergeCell ref="AE895:AF895"/>
    <mergeCell ref="AH895:AI895"/>
    <mergeCell ref="AJ895:AK895"/>
    <mergeCell ref="D906:E906"/>
    <mergeCell ref="F906:G906"/>
    <mergeCell ref="I906:J906"/>
    <mergeCell ref="K906:L906"/>
    <mergeCell ref="N906:O906"/>
    <mergeCell ref="P906:Q906"/>
    <mergeCell ref="S906:T906"/>
    <mergeCell ref="U906:V906"/>
    <mergeCell ref="AH899:AI899"/>
    <mergeCell ref="AJ899:AK899"/>
    <mergeCell ref="S899:T899"/>
    <mergeCell ref="U899:V899"/>
    <mergeCell ref="X899:Y899"/>
    <mergeCell ref="Z899:AA899"/>
    <mergeCell ref="AC899:AD899"/>
    <mergeCell ref="AE899:AF899"/>
    <mergeCell ref="D899:E899"/>
    <mergeCell ref="F899:G899"/>
    <mergeCell ref="I899:J899"/>
    <mergeCell ref="K899:L899"/>
    <mergeCell ref="N899:O899"/>
    <mergeCell ref="P899:Q899"/>
    <mergeCell ref="D916:E916"/>
    <mergeCell ref="F916:G916"/>
    <mergeCell ref="I916:J916"/>
    <mergeCell ref="K916:L916"/>
    <mergeCell ref="N916:O916"/>
    <mergeCell ref="P916:Q916"/>
    <mergeCell ref="S916:T916"/>
    <mergeCell ref="U916:V916"/>
    <mergeCell ref="X916:Y916"/>
    <mergeCell ref="Z916:AA916"/>
    <mergeCell ref="AC916:AD916"/>
    <mergeCell ref="AE916:AF916"/>
    <mergeCell ref="AH916:AI916"/>
    <mergeCell ref="AJ916:AK916"/>
    <mergeCell ref="D909:E909"/>
    <mergeCell ref="F909:G909"/>
    <mergeCell ref="I909:J909"/>
    <mergeCell ref="K909:L909"/>
    <mergeCell ref="N909:O909"/>
    <mergeCell ref="P909:Q909"/>
    <mergeCell ref="S909:T909"/>
    <mergeCell ref="U909:V909"/>
    <mergeCell ref="X909:Y909"/>
    <mergeCell ref="Z909:AA909"/>
    <mergeCell ref="AC909:AD909"/>
    <mergeCell ref="AE909:AF909"/>
    <mergeCell ref="AH909:AI909"/>
    <mergeCell ref="AJ909:AK909"/>
    <mergeCell ref="AH913:AI913"/>
    <mergeCell ref="AJ913:AK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D930:E930"/>
    <mergeCell ref="F930:G930"/>
    <mergeCell ref="I930:J930"/>
    <mergeCell ref="K930:L930"/>
    <mergeCell ref="N930:O930"/>
    <mergeCell ref="P930:Q930"/>
    <mergeCell ref="S930:T930"/>
    <mergeCell ref="U930:V930"/>
    <mergeCell ref="X930:Y930"/>
    <mergeCell ref="Z930:AA930"/>
    <mergeCell ref="AC930:AD930"/>
    <mergeCell ref="AE930:AF930"/>
    <mergeCell ref="AH930:AI930"/>
    <mergeCell ref="AJ930:AK930"/>
    <mergeCell ref="D923:E923"/>
    <mergeCell ref="F923:G923"/>
    <mergeCell ref="I923:J923"/>
    <mergeCell ref="K923:L923"/>
    <mergeCell ref="N923:O923"/>
    <mergeCell ref="P923:Q923"/>
    <mergeCell ref="S923:T923"/>
    <mergeCell ref="U923:V923"/>
    <mergeCell ref="X923:Y923"/>
    <mergeCell ref="Z923:AA923"/>
    <mergeCell ref="AC923:AD923"/>
    <mergeCell ref="AE923:AF923"/>
    <mergeCell ref="AH923:AI923"/>
    <mergeCell ref="AJ923:AK923"/>
    <mergeCell ref="S920:T920"/>
    <mergeCell ref="U920:V920"/>
    <mergeCell ref="AH927:AI927"/>
    <mergeCell ref="AJ927:AK927"/>
    <mergeCell ref="S927:T927"/>
    <mergeCell ref="U927:V927"/>
    <mergeCell ref="X927:Y927"/>
    <mergeCell ref="Z927:AA927"/>
    <mergeCell ref="AC927:AD927"/>
    <mergeCell ref="AE927:AF927"/>
    <mergeCell ref="D927:E927"/>
    <mergeCell ref="F927:G927"/>
    <mergeCell ref="I927:J927"/>
    <mergeCell ref="K927:L927"/>
    <mergeCell ref="N927:O927"/>
    <mergeCell ref="P927:Q927"/>
    <mergeCell ref="X920:Y920"/>
    <mergeCell ref="Z920:AA920"/>
    <mergeCell ref="AC920:AD920"/>
    <mergeCell ref="AE920:AF920"/>
    <mergeCell ref="AH920:AI920"/>
    <mergeCell ref="AJ920:AK920"/>
    <mergeCell ref="D920:E920"/>
    <mergeCell ref="F920:G920"/>
    <mergeCell ref="I920:J920"/>
    <mergeCell ref="K920:L920"/>
    <mergeCell ref="N920:O920"/>
    <mergeCell ref="P920:Q920"/>
    <mergeCell ref="D944:E944"/>
    <mergeCell ref="F944:G944"/>
    <mergeCell ref="I944:J944"/>
    <mergeCell ref="K944:L944"/>
    <mergeCell ref="N944:O944"/>
    <mergeCell ref="P944:Q944"/>
    <mergeCell ref="S944:T944"/>
    <mergeCell ref="U944:V944"/>
    <mergeCell ref="X944:Y944"/>
    <mergeCell ref="Z944:AA944"/>
    <mergeCell ref="AC944:AD944"/>
    <mergeCell ref="AE944:AF944"/>
    <mergeCell ref="AH944:AI944"/>
    <mergeCell ref="AJ944:AK944"/>
    <mergeCell ref="D937:E937"/>
    <mergeCell ref="F937:G937"/>
    <mergeCell ref="I937:J937"/>
    <mergeCell ref="K937:L937"/>
    <mergeCell ref="N937:O937"/>
    <mergeCell ref="P937:Q937"/>
    <mergeCell ref="S937:T937"/>
    <mergeCell ref="U937:V937"/>
    <mergeCell ref="X937:Y937"/>
    <mergeCell ref="Z937:AA937"/>
    <mergeCell ref="AC937:AD937"/>
    <mergeCell ref="AE937:AF937"/>
    <mergeCell ref="AH937:AI937"/>
    <mergeCell ref="AJ937:AK937"/>
    <mergeCell ref="X934:Y934"/>
    <mergeCell ref="Z934:AA934"/>
    <mergeCell ref="AC934:AD934"/>
    <mergeCell ref="AE934:AF934"/>
    <mergeCell ref="AH934:AI934"/>
    <mergeCell ref="AJ934:AK934"/>
    <mergeCell ref="D934:E934"/>
    <mergeCell ref="F934:G934"/>
    <mergeCell ref="I934:J934"/>
    <mergeCell ref="K934:L934"/>
    <mergeCell ref="N934:O934"/>
    <mergeCell ref="P934:Q934"/>
    <mergeCell ref="S934:T934"/>
    <mergeCell ref="U934:V934"/>
    <mergeCell ref="X962:Y962"/>
    <mergeCell ref="Z962:AA962"/>
    <mergeCell ref="AC962:AD962"/>
    <mergeCell ref="AE962:AF962"/>
    <mergeCell ref="AH962:AI962"/>
    <mergeCell ref="AJ962:AK962"/>
    <mergeCell ref="D958:E958"/>
    <mergeCell ref="F958:G958"/>
    <mergeCell ref="I958:J958"/>
    <mergeCell ref="K958:L958"/>
    <mergeCell ref="N958:O958"/>
    <mergeCell ref="P958:Q958"/>
    <mergeCell ref="S958:T958"/>
    <mergeCell ref="U958:V958"/>
    <mergeCell ref="X958:Y958"/>
    <mergeCell ref="Z958:AA958"/>
    <mergeCell ref="AC958:AD958"/>
    <mergeCell ref="AE958:AF958"/>
    <mergeCell ref="AH958:AI958"/>
    <mergeCell ref="AJ958:AK958"/>
    <mergeCell ref="D951:E951"/>
    <mergeCell ref="F951:G951"/>
    <mergeCell ref="I951:J951"/>
    <mergeCell ref="K951:L951"/>
    <mergeCell ref="N951:O951"/>
    <mergeCell ref="P951:Q951"/>
    <mergeCell ref="S951:T951"/>
    <mergeCell ref="U951:V951"/>
    <mergeCell ref="X951:Y951"/>
    <mergeCell ref="Z951:AA951"/>
    <mergeCell ref="AC951:AD951"/>
    <mergeCell ref="AE951:AF951"/>
    <mergeCell ref="AH951:AI951"/>
    <mergeCell ref="AJ951:AK951"/>
    <mergeCell ref="D972:E972"/>
    <mergeCell ref="F972:G972"/>
    <mergeCell ref="I972:J972"/>
    <mergeCell ref="K972:L972"/>
    <mergeCell ref="N972:O972"/>
    <mergeCell ref="P972:Q972"/>
    <mergeCell ref="S972:T972"/>
    <mergeCell ref="U972:V972"/>
    <mergeCell ref="X972:Y972"/>
    <mergeCell ref="Z972:AA972"/>
    <mergeCell ref="AC972:AD972"/>
    <mergeCell ref="AE972:AF972"/>
    <mergeCell ref="AH972:AI972"/>
    <mergeCell ref="AJ972:AK972"/>
    <mergeCell ref="D965:E965"/>
    <mergeCell ref="F965:G965"/>
    <mergeCell ref="I965:J965"/>
    <mergeCell ref="K965:L965"/>
    <mergeCell ref="N965:O965"/>
    <mergeCell ref="P965:Q965"/>
    <mergeCell ref="S965:T965"/>
    <mergeCell ref="U965:V965"/>
    <mergeCell ref="X965:Y965"/>
    <mergeCell ref="Z965:AA965"/>
    <mergeCell ref="AC965:AD965"/>
    <mergeCell ref="AE965:AF965"/>
    <mergeCell ref="AH965:AI965"/>
    <mergeCell ref="AJ965:AK965"/>
    <mergeCell ref="AH969:AI969"/>
    <mergeCell ref="AJ969:AK969"/>
    <mergeCell ref="S969:T969"/>
    <mergeCell ref="U969:V969"/>
    <mergeCell ref="X969:Y969"/>
    <mergeCell ref="Z969:AA969"/>
    <mergeCell ref="AC969:AD969"/>
    <mergeCell ref="AE969:AF969"/>
    <mergeCell ref="D969:E969"/>
    <mergeCell ref="F969:G969"/>
    <mergeCell ref="I969:J969"/>
    <mergeCell ref="K969:L969"/>
    <mergeCell ref="N969:O969"/>
    <mergeCell ref="P969:Q969"/>
    <mergeCell ref="D986:E986"/>
    <mergeCell ref="F986:G986"/>
    <mergeCell ref="I986:J986"/>
    <mergeCell ref="K986:L986"/>
    <mergeCell ref="N986:O986"/>
    <mergeCell ref="P986:Q986"/>
    <mergeCell ref="S986:T986"/>
    <mergeCell ref="U986:V986"/>
    <mergeCell ref="X986:Y986"/>
    <mergeCell ref="Z986:AA986"/>
    <mergeCell ref="AC986:AD986"/>
    <mergeCell ref="AE986:AF986"/>
    <mergeCell ref="AH986:AI986"/>
    <mergeCell ref="AJ986:AK986"/>
    <mergeCell ref="D979:E979"/>
    <mergeCell ref="F979:G979"/>
    <mergeCell ref="I979:J979"/>
    <mergeCell ref="K979:L979"/>
    <mergeCell ref="N979:O979"/>
    <mergeCell ref="P979:Q979"/>
    <mergeCell ref="S979:T979"/>
    <mergeCell ref="U979:V979"/>
    <mergeCell ref="X979:Y979"/>
    <mergeCell ref="Z979:AA979"/>
    <mergeCell ref="AC979:AD979"/>
    <mergeCell ref="AE979:AF979"/>
    <mergeCell ref="AH979:AI979"/>
    <mergeCell ref="AJ979:AK979"/>
    <mergeCell ref="S976:T976"/>
    <mergeCell ref="U976:V976"/>
    <mergeCell ref="AH983:AI983"/>
    <mergeCell ref="AJ983:AK983"/>
    <mergeCell ref="S983:T983"/>
    <mergeCell ref="U983:V983"/>
    <mergeCell ref="X983:Y983"/>
    <mergeCell ref="Z983:AA983"/>
    <mergeCell ref="AC983:AD983"/>
    <mergeCell ref="AE983:AF983"/>
    <mergeCell ref="D983:E983"/>
    <mergeCell ref="F983:G983"/>
    <mergeCell ref="I983:J983"/>
    <mergeCell ref="K983:L983"/>
    <mergeCell ref="N983:O983"/>
    <mergeCell ref="P983:Q983"/>
    <mergeCell ref="X976:Y976"/>
    <mergeCell ref="Z976:AA976"/>
    <mergeCell ref="AC976:AD976"/>
    <mergeCell ref="AE976:AF976"/>
    <mergeCell ref="N1004:O1004"/>
    <mergeCell ref="P1004:Q1004"/>
    <mergeCell ref="D1000:E1000"/>
    <mergeCell ref="F1000:G1000"/>
    <mergeCell ref="I1000:J1000"/>
    <mergeCell ref="K1000:L1000"/>
    <mergeCell ref="N1000:O1000"/>
    <mergeCell ref="P1000:Q1000"/>
    <mergeCell ref="S1000:T1000"/>
    <mergeCell ref="U1000:V1000"/>
    <mergeCell ref="X1000:Y1000"/>
    <mergeCell ref="Z1000:AA1000"/>
    <mergeCell ref="AC1000:AD1000"/>
    <mergeCell ref="AE1000:AF1000"/>
    <mergeCell ref="AH1000:AI1000"/>
    <mergeCell ref="AJ1000:AK1000"/>
    <mergeCell ref="D993:E993"/>
    <mergeCell ref="F993:G993"/>
    <mergeCell ref="I993:J993"/>
    <mergeCell ref="K993:L993"/>
    <mergeCell ref="N993:O993"/>
    <mergeCell ref="P993:Q993"/>
    <mergeCell ref="S993:T993"/>
    <mergeCell ref="U993:V993"/>
    <mergeCell ref="X993:Y993"/>
    <mergeCell ref="Z993:AA993"/>
    <mergeCell ref="AC993:AD993"/>
    <mergeCell ref="AE993:AF993"/>
    <mergeCell ref="AH993:AI993"/>
    <mergeCell ref="AJ993:AK993"/>
    <mergeCell ref="X990:Y990"/>
    <mergeCell ref="Z990:AA990"/>
    <mergeCell ref="AC990:AD990"/>
    <mergeCell ref="AE990:AF990"/>
    <mergeCell ref="AH990:AI990"/>
    <mergeCell ref="AJ990:AK990"/>
    <mergeCell ref="D990:E990"/>
    <mergeCell ref="F990:G990"/>
    <mergeCell ref="I990:J990"/>
    <mergeCell ref="K990:L990"/>
    <mergeCell ref="N990:O990"/>
    <mergeCell ref="P990:Q990"/>
    <mergeCell ref="S990:T990"/>
    <mergeCell ref="U990:V990"/>
    <mergeCell ref="S1004:T1004"/>
    <mergeCell ref="U1004:V1004"/>
    <mergeCell ref="AH997:AI997"/>
    <mergeCell ref="AJ997:AK997"/>
    <mergeCell ref="S997:T997"/>
    <mergeCell ref="U997:V997"/>
    <mergeCell ref="X997:Y997"/>
    <mergeCell ref="Z997:AA997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X1004:Y1004"/>
    <mergeCell ref="Z1004:AA1004"/>
    <mergeCell ref="AC1004:AD1004"/>
    <mergeCell ref="AE1004:AF1004"/>
    <mergeCell ref="X1018:Y1018"/>
    <mergeCell ref="Z1018:AA1018"/>
    <mergeCell ref="AC1018:AD1018"/>
    <mergeCell ref="AE1018:AF1018"/>
    <mergeCell ref="AH1018:AI1018"/>
    <mergeCell ref="AJ1018:AK1018"/>
    <mergeCell ref="D1014:E1014"/>
    <mergeCell ref="F1014:G1014"/>
    <mergeCell ref="I1014:J1014"/>
    <mergeCell ref="K1014:L1014"/>
    <mergeCell ref="N1014:O1014"/>
    <mergeCell ref="P1014:Q1014"/>
    <mergeCell ref="S1014:T1014"/>
    <mergeCell ref="U1014:V1014"/>
    <mergeCell ref="X1014:Y1014"/>
    <mergeCell ref="Z1014:AA1014"/>
    <mergeCell ref="AC1014:AD1014"/>
    <mergeCell ref="AE1014:AF1014"/>
    <mergeCell ref="AH1014:AI1014"/>
    <mergeCell ref="AJ1014:AK1014"/>
    <mergeCell ref="D1007:E1007"/>
    <mergeCell ref="F1007:G1007"/>
    <mergeCell ref="I1007:J1007"/>
    <mergeCell ref="K1007:L1007"/>
    <mergeCell ref="N1007:O1007"/>
    <mergeCell ref="P1007:Q1007"/>
    <mergeCell ref="S1007:T1007"/>
    <mergeCell ref="U1007:V1007"/>
    <mergeCell ref="X1007:Y1007"/>
    <mergeCell ref="Z1007:AA1007"/>
    <mergeCell ref="AC1007:AD1007"/>
    <mergeCell ref="AE1007:AF1007"/>
    <mergeCell ref="AH1007:AI1007"/>
    <mergeCell ref="AJ1007:AK1007"/>
    <mergeCell ref="D1018:E1018"/>
    <mergeCell ref="F1018:G1018"/>
    <mergeCell ref="I1018:J1018"/>
    <mergeCell ref="K1018:L1018"/>
    <mergeCell ref="N1018:O1018"/>
    <mergeCell ref="P1018:Q1018"/>
    <mergeCell ref="S1018:T1018"/>
    <mergeCell ref="U1018:V1018"/>
    <mergeCell ref="AH1011:AI1011"/>
    <mergeCell ref="AJ1011:AK1011"/>
    <mergeCell ref="S1011:T1011"/>
    <mergeCell ref="U1011:V1011"/>
    <mergeCell ref="X1011:Y1011"/>
    <mergeCell ref="Z1011:AA1011"/>
    <mergeCell ref="AC1011:AD1011"/>
    <mergeCell ref="AE1011:AF1011"/>
    <mergeCell ref="D1011:E1011"/>
    <mergeCell ref="F1011:G1011"/>
    <mergeCell ref="I1011:J1011"/>
    <mergeCell ref="K1011:L1011"/>
    <mergeCell ref="N1011:O1011"/>
    <mergeCell ref="P1011:Q1011"/>
    <mergeCell ref="D1028:E1028"/>
    <mergeCell ref="F1028:G1028"/>
    <mergeCell ref="I1028:J1028"/>
    <mergeCell ref="K1028:L1028"/>
    <mergeCell ref="N1028:O1028"/>
    <mergeCell ref="P1028:Q1028"/>
    <mergeCell ref="S1028:T1028"/>
    <mergeCell ref="U1028:V1028"/>
    <mergeCell ref="X1028:Y1028"/>
    <mergeCell ref="Z1028:AA1028"/>
    <mergeCell ref="AC1028:AD1028"/>
    <mergeCell ref="AE1028:AF1028"/>
    <mergeCell ref="AH1028:AI1028"/>
    <mergeCell ref="AJ1028:AK1028"/>
    <mergeCell ref="D1021:E1021"/>
    <mergeCell ref="F1021:G1021"/>
    <mergeCell ref="I1021:J1021"/>
    <mergeCell ref="K1021:L1021"/>
    <mergeCell ref="N1021:O1021"/>
    <mergeCell ref="P1021:Q1021"/>
    <mergeCell ref="S1021:T1021"/>
    <mergeCell ref="U1021:V1021"/>
    <mergeCell ref="X1021:Y1021"/>
    <mergeCell ref="Z1021:AA1021"/>
    <mergeCell ref="AC1021:AD1021"/>
    <mergeCell ref="AE1021:AF1021"/>
    <mergeCell ref="AH1021:AI1021"/>
    <mergeCell ref="AJ1021:AK1021"/>
    <mergeCell ref="AH1025:AI1025"/>
    <mergeCell ref="AJ1025:AK1025"/>
    <mergeCell ref="S1025:T1025"/>
    <mergeCell ref="U1025:V1025"/>
    <mergeCell ref="X1025:Y1025"/>
    <mergeCell ref="Z1025:AA1025"/>
    <mergeCell ref="AC1025:AD1025"/>
    <mergeCell ref="AE1025:AF1025"/>
    <mergeCell ref="D1025:E1025"/>
    <mergeCell ref="F1025:G1025"/>
    <mergeCell ref="I1025:J1025"/>
    <mergeCell ref="K1025:L1025"/>
    <mergeCell ref="N1025:O1025"/>
    <mergeCell ref="P1025:Q1025"/>
    <mergeCell ref="D1042:E1042"/>
    <mergeCell ref="F1042:G1042"/>
    <mergeCell ref="I1042:J1042"/>
    <mergeCell ref="K1042:L1042"/>
    <mergeCell ref="N1042:O1042"/>
    <mergeCell ref="P1042:Q1042"/>
    <mergeCell ref="S1042:T1042"/>
    <mergeCell ref="U1042:V1042"/>
    <mergeCell ref="X1042:Y1042"/>
    <mergeCell ref="Z1042:AA1042"/>
    <mergeCell ref="AC1042:AD1042"/>
    <mergeCell ref="AE1042:AF1042"/>
    <mergeCell ref="AH1042:AI1042"/>
    <mergeCell ref="AJ1042:AK1042"/>
    <mergeCell ref="D1035:E1035"/>
    <mergeCell ref="F1035:G1035"/>
    <mergeCell ref="I1035:J1035"/>
    <mergeCell ref="K1035:L1035"/>
    <mergeCell ref="N1035:O1035"/>
    <mergeCell ref="P1035:Q1035"/>
    <mergeCell ref="S1035:T1035"/>
    <mergeCell ref="U1035:V1035"/>
    <mergeCell ref="X1035:Y1035"/>
    <mergeCell ref="Z1035:AA1035"/>
    <mergeCell ref="AC1035:AD1035"/>
    <mergeCell ref="AE1035:AF1035"/>
    <mergeCell ref="AH1035:AI1035"/>
    <mergeCell ref="AJ1035:AK1035"/>
    <mergeCell ref="S1032:T1032"/>
    <mergeCell ref="U1032:V1032"/>
    <mergeCell ref="AH1039:AI1039"/>
    <mergeCell ref="AJ1039:AK1039"/>
    <mergeCell ref="S1039:T1039"/>
    <mergeCell ref="U1039:V1039"/>
    <mergeCell ref="X1039:Y1039"/>
    <mergeCell ref="Z1039:AA1039"/>
    <mergeCell ref="AC1039:AD1039"/>
    <mergeCell ref="AE1039:AF1039"/>
    <mergeCell ref="D1039:E1039"/>
    <mergeCell ref="F1039:G1039"/>
    <mergeCell ref="I1039:J1039"/>
    <mergeCell ref="K1039:L1039"/>
    <mergeCell ref="N1039:O1039"/>
    <mergeCell ref="P1039:Q1039"/>
    <mergeCell ref="X1032:Y1032"/>
    <mergeCell ref="Z1032:AA1032"/>
    <mergeCell ref="AC1032:AD1032"/>
    <mergeCell ref="AE1032:AF1032"/>
    <mergeCell ref="AH1032:AI1032"/>
    <mergeCell ref="AJ1032:AK1032"/>
    <mergeCell ref="D1032:E1032"/>
    <mergeCell ref="F1032:G1032"/>
    <mergeCell ref="I1032:J1032"/>
    <mergeCell ref="K1032:L1032"/>
    <mergeCell ref="N1032:O1032"/>
    <mergeCell ref="P1032:Q1032"/>
    <mergeCell ref="D1056:E1056"/>
    <mergeCell ref="F1056:G1056"/>
    <mergeCell ref="I1056:J1056"/>
    <mergeCell ref="K1056:L1056"/>
    <mergeCell ref="N1056:O1056"/>
    <mergeCell ref="P1056:Q1056"/>
    <mergeCell ref="S1056:T1056"/>
    <mergeCell ref="U1056:V1056"/>
    <mergeCell ref="X1056:Y1056"/>
    <mergeCell ref="Z1056:AA1056"/>
    <mergeCell ref="AC1056:AD1056"/>
    <mergeCell ref="AE1056:AF1056"/>
    <mergeCell ref="AH1056:AI1056"/>
    <mergeCell ref="AJ1056:AK1056"/>
    <mergeCell ref="D1049:E1049"/>
    <mergeCell ref="F1049:G1049"/>
    <mergeCell ref="I1049:J1049"/>
    <mergeCell ref="K1049:L1049"/>
    <mergeCell ref="N1049:O1049"/>
    <mergeCell ref="P1049:Q1049"/>
    <mergeCell ref="S1049:T1049"/>
    <mergeCell ref="U1049:V1049"/>
    <mergeCell ref="X1049:Y1049"/>
    <mergeCell ref="Z1049:AA1049"/>
    <mergeCell ref="AC1049:AD1049"/>
    <mergeCell ref="AE1049:AF1049"/>
    <mergeCell ref="AH1049:AI1049"/>
    <mergeCell ref="AJ1049:AK1049"/>
    <mergeCell ref="X1046:Y1046"/>
    <mergeCell ref="Z1046:AA1046"/>
    <mergeCell ref="AC1046:AD1046"/>
    <mergeCell ref="AE1046:AF1046"/>
    <mergeCell ref="AH1046:AI1046"/>
    <mergeCell ref="AJ1046:AK1046"/>
    <mergeCell ref="D1046:E1046"/>
    <mergeCell ref="F1046:G1046"/>
    <mergeCell ref="I1046:J1046"/>
    <mergeCell ref="K1046:L1046"/>
    <mergeCell ref="N1046:O1046"/>
    <mergeCell ref="P1046:Q1046"/>
    <mergeCell ref="S1046:T1046"/>
    <mergeCell ref="U1046:V1046"/>
    <mergeCell ref="X1074:Y1074"/>
    <mergeCell ref="Z1074:AA1074"/>
    <mergeCell ref="AC1074:AD1074"/>
    <mergeCell ref="AE1074:AF1074"/>
    <mergeCell ref="AH1074:AI1074"/>
    <mergeCell ref="AJ1074:AK1074"/>
    <mergeCell ref="D1070:E1070"/>
    <mergeCell ref="F1070:G1070"/>
    <mergeCell ref="I1070:J1070"/>
    <mergeCell ref="K1070:L1070"/>
    <mergeCell ref="N1070:O1070"/>
    <mergeCell ref="P1070:Q1070"/>
    <mergeCell ref="S1070:T1070"/>
    <mergeCell ref="U1070:V1070"/>
    <mergeCell ref="X1070:Y1070"/>
    <mergeCell ref="Z1070:AA1070"/>
    <mergeCell ref="AC1070:AD1070"/>
    <mergeCell ref="AE1070:AF1070"/>
    <mergeCell ref="AH1070:AI1070"/>
    <mergeCell ref="AJ1070:AK1070"/>
    <mergeCell ref="D1063:E1063"/>
    <mergeCell ref="F1063:G1063"/>
    <mergeCell ref="I1063:J1063"/>
    <mergeCell ref="K1063:L1063"/>
    <mergeCell ref="N1063:O1063"/>
    <mergeCell ref="P1063:Q1063"/>
    <mergeCell ref="S1063:T1063"/>
    <mergeCell ref="U1063:V1063"/>
    <mergeCell ref="X1063:Y1063"/>
    <mergeCell ref="Z1063:AA1063"/>
    <mergeCell ref="AC1063:AD1063"/>
    <mergeCell ref="AE1063:AF1063"/>
    <mergeCell ref="AH1063:AI1063"/>
    <mergeCell ref="AJ1063:AK1063"/>
    <mergeCell ref="D1084:E1084"/>
    <mergeCell ref="F1084:G1084"/>
    <mergeCell ref="I1084:J1084"/>
    <mergeCell ref="K1084:L1084"/>
    <mergeCell ref="N1084:O1084"/>
    <mergeCell ref="P1084:Q1084"/>
    <mergeCell ref="S1084:T1084"/>
    <mergeCell ref="U1084:V1084"/>
    <mergeCell ref="X1084:Y1084"/>
    <mergeCell ref="Z1084:AA1084"/>
    <mergeCell ref="AC1084:AD1084"/>
    <mergeCell ref="AE1084:AF1084"/>
    <mergeCell ref="AH1084:AI1084"/>
    <mergeCell ref="AJ1084:AK1084"/>
    <mergeCell ref="D1077:E1077"/>
    <mergeCell ref="F1077:G1077"/>
    <mergeCell ref="I1077:J1077"/>
    <mergeCell ref="K1077:L1077"/>
    <mergeCell ref="N1077:O1077"/>
    <mergeCell ref="P1077:Q1077"/>
    <mergeCell ref="S1077:T1077"/>
    <mergeCell ref="U1077:V1077"/>
    <mergeCell ref="X1077:Y1077"/>
    <mergeCell ref="Z1077:AA1077"/>
    <mergeCell ref="AC1077:AD1077"/>
    <mergeCell ref="AE1077:AF1077"/>
    <mergeCell ref="AH1077:AI1077"/>
    <mergeCell ref="AJ1077:AK1077"/>
    <mergeCell ref="AH1081:AI1081"/>
    <mergeCell ref="AJ1081:AK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D1098:E1098"/>
    <mergeCell ref="F1098:G1098"/>
    <mergeCell ref="I1098:J1098"/>
    <mergeCell ref="K1098:L1098"/>
    <mergeCell ref="N1098:O1098"/>
    <mergeCell ref="P1098:Q1098"/>
    <mergeCell ref="S1098:T1098"/>
    <mergeCell ref="U1098:V1098"/>
    <mergeCell ref="X1098:Y1098"/>
    <mergeCell ref="Z1098:AA1098"/>
    <mergeCell ref="AC1098:AD1098"/>
    <mergeCell ref="AE1098:AF1098"/>
    <mergeCell ref="AH1098:AI1098"/>
    <mergeCell ref="AJ1098:AK1098"/>
    <mergeCell ref="D1091:E1091"/>
    <mergeCell ref="F1091:G1091"/>
    <mergeCell ref="I1091:J1091"/>
    <mergeCell ref="K1091:L1091"/>
    <mergeCell ref="N1091:O1091"/>
    <mergeCell ref="P1091:Q1091"/>
    <mergeCell ref="S1091:T1091"/>
    <mergeCell ref="U1091:V1091"/>
    <mergeCell ref="X1091:Y1091"/>
    <mergeCell ref="Z1091:AA1091"/>
    <mergeCell ref="AC1091:AD1091"/>
    <mergeCell ref="AE1091:AF1091"/>
    <mergeCell ref="AH1091:AI1091"/>
    <mergeCell ref="AJ1091:AK1091"/>
    <mergeCell ref="S1088:T1088"/>
    <mergeCell ref="U1088:V1088"/>
    <mergeCell ref="AH1095:AI1095"/>
    <mergeCell ref="AJ1095:AK1095"/>
    <mergeCell ref="S1095:T1095"/>
    <mergeCell ref="U1095:V1095"/>
    <mergeCell ref="X1095:Y1095"/>
    <mergeCell ref="Z1095:AA1095"/>
    <mergeCell ref="AC1095:AD1095"/>
    <mergeCell ref="AE1095:AF1095"/>
    <mergeCell ref="D1095:E1095"/>
    <mergeCell ref="F1095:G1095"/>
    <mergeCell ref="I1095:J1095"/>
    <mergeCell ref="K1095:L1095"/>
    <mergeCell ref="N1095:O1095"/>
    <mergeCell ref="P1095:Q1095"/>
    <mergeCell ref="X1088:Y1088"/>
    <mergeCell ref="Z1088:AA1088"/>
    <mergeCell ref="AC1088:AD1088"/>
    <mergeCell ref="AE1088:AF1088"/>
    <mergeCell ref="N1116:O1116"/>
    <mergeCell ref="P1116:Q1116"/>
    <mergeCell ref="D1112:E1112"/>
    <mergeCell ref="F1112:G1112"/>
    <mergeCell ref="I1112:J1112"/>
    <mergeCell ref="K1112:L1112"/>
    <mergeCell ref="N1112:O1112"/>
    <mergeCell ref="P1112:Q1112"/>
    <mergeCell ref="S1112:T1112"/>
    <mergeCell ref="U1112:V1112"/>
    <mergeCell ref="X1112:Y1112"/>
    <mergeCell ref="Z1112:AA1112"/>
    <mergeCell ref="AC1112:AD1112"/>
    <mergeCell ref="AE1112:AF1112"/>
    <mergeCell ref="AH1112:AI1112"/>
    <mergeCell ref="AJ1112:AK1112"/>
    <mergeCell ref="D1105:E1105"/>
    <mergeCell ref="F1105:G1105"/>
    <mergeCell ref="I1105:J1105"/>
    <mergeCell ref="K1105:L1105"/>
    <mergeCell ref="N1105:O1105"/>
    <mergeCell ref="P1105:Q1105"/>
    <mergeCell ref="S1105:T1105"/>
    <mergeCell ref="U1105:V1105"/>
    <mergeCell ref="X1105:Y1105"/>
    <mergeCell ref="Z1105:AA1105"/>
    <mergeCell ref="AC1105:AD1105"/>
    <mergeCell ref="AE1105:AF1105"/>
    <mergeCell ref="AH1105:AI1105"/>
    <mergeCell ref="AJ1105:AK1105"/>
    <mergeCell ref="X1102:Y1102"/>
    <mergeCell ref="Z1102:AA1102"/>
    <mergeCell ref="AC1102:AD1102"/>
    <mergeCell ref="AE1102:AF1102"/>
    <mergeCell ref="AH1102:AI1102"/>
    <mergeCell ref="AJ1102:AK1102"/>
    <mergeCell ref="D1102:E1102"/>
    <mergeCell ref="F1102:G1102"/>
    <mergeCell ref="I1102:J1102"/>
    <mergeCell ref="K1102:L1102"/>
    <mergeCell ref="N1102:O1102"/>
    <mergeCell ref="P1102:Q1102"/>
    <mergeCell ref="S1102:T1102"/>
    <mergeCell ref="U1102:V1102"/>
    <mergeCell ref="S1116:T1116"/>
    <mergeCell ref="U1116:V1116"/>
    <mergeCell ref="AH1109:AI1109"/>
    <mergeCell ref="AJ1109:AK1109"/>
    <mergeCell ref="S1109:T1109"/>
    <mergeCell ref="U1109:V1109"/>
    <mergeCell ref="X1109:Y1109"/>
    <mergeCell ref="Z1109:AA1109"/>
    <mergeCell ref="AC1109:AD1109"/>
    <mergeCell ref="AE1109:AF1109"/>
    <mergeCell ref="D1109:E1109"/>
    <mergeCell ref="F1109:G1109"/>
    <mergeCell ref="I1109:J1109"/>
    <mergeCell ref="K1109:L1109"/>
    <mergeCell ref="N1109:O1109"/>
    <mergeCell ref="P1109:Q1109"/>
    <mergeCell ref="X1116:Y1116"/>
    <mergeCell ref="Z1116:AA1116"/>
    <mergeCell ref="AC1116:AD1116"/>
    <mergeCell ref="AE1116:AF1116"/>
    <mergeCell ref="X1130:Y1130"/>
    <mergeCell ref="Z1130:AA1130"/>
    <mergeCell ref="AC1130:AD1130"/>
    <mergeCell ref="AE1130:AF1130"/>
    <mergeCell ref="AH1130:AI1130"/>
    <mergeCell ref="AJ1130:AK1130"/>
    <mergeCell ref="D1126:E1126"/>
    <mergeCell ref="F1126:G1126"/>
    <mergeCell ref="I1126:J1126"/>
    <mergeCell ref="K1126:L1126"/>
    <mergeCell ref="N1126:O1126"/>
    <mergeCell ref="P1126:Q1126"/>
    <mergeCell ref="S1126:T1126"/>
    <mergeCell ref="U1126:V1126"/>
    <mergeCell ref="X1126:Y1126"/>
    <mergeCell ref="Z1126:AA1126"/>
    <mergeCell ref="AC1126:AD1126"/>
    <mergeCell ref="AE1126:AF1126"/>
    <mergeCell ref="AH1126:AI1126"/>
    <mergeCell ref="AJ1126:AK1126"/>
    <mergeCell ref="D1119:E1119"/>
    <mergeCell ref="F1119:G1119"/>
    <mergeCell ref="I1119:J1119"/>
    <mergeCell ref="K1119:L1119"/>
    <mergeCell ref="N1119:O1119"/>
    <mergeCell ref="P1119:Q1119"/>
    <mergeCell ref="S1119:T1119"/>
    <mergeCell ref="U1119:V1119"/>
    <mergeCell ref="X1119:Y1119"/>
    <mergeCell ref="Z1119:AA1119"/>
    <mergeCell ref="AC1119:AD1119"/>
    <mergeCell ref="AE1119:AF1119"/>
    <mergeCell ref="AH1119:AI1119"/>
    <mergeCell ref="AJ1119:AK1119"/>
    <mergeCell ref="D1130:E1130"/>
    <mergeCell ref="F1130:G1130"/>
    <mergeCell ref="I1130:J1130"/>
    <mergeCell ref="K1130:L1130"/>
    <mergeCell ref="N1130:O1130"/>
    <mergeCell ref="P1130:Q1130"/>
    <mergeCell ref="S1130:T1130"/>
    <mergeCell ref="U1130:V1130"/>
    <mergeCell ref="AH1123:AI1123"/>
    <mergeCell ref="AJ1123:AK1123"/>
    <mergeCell ref="S1123:T1123"/>
    <mergeCell ref="U1123:V1123"/>
    <mergeCell ref="X1123:Y1123"/>
    <mergeCell ref="Z1123:AA1123"/>
    <mergeCell ref="AC1123:AD1123"/>
    <mergeCell ref="AE1123:AF1123"/>
    <mergeCell ref="D1123:E1123"/>
    <mergeCell ref="F1123:G1123"/>
    <mergeCell ref="I1123:J1123"/>
    <mergeCell ref="K1123:L1123"/>
    <mergeCell ref="N1123:O1123"/>
    <mergeCell ref="P1123:Q1123"/>
    <mergeCell ref="D1140:E1140"/>
    <mergeCell ref="F1140:G1140"/>
    <mergeCell ref="I1140:J1140"/>
    <mergeCell ref="K1140:L1140"/>
    <mergeCell ref="N1140:O1140"/>
    <mergeCell ref="P1140:Q1140"/>
    <mergeCell ref="S1140:T1140"/>
    <mergeCell ref="U1140:V1140"/>
    <mergeCell ref="X1140:Y1140"/>
    <mergeCell ref="Z1140:AA1140"/>
    <mergeCell ref="AC1140:AD1140"/>
    <mergeCell ref="AE1140:AF1140"/>
    <mergeCell ref="AH1140:AI1140"/>
    <mergeCell ref="AJ1140:AK1140"/>
    <mergeCell ref="D1133:E1133"/>
    <mergeCell ref="F1133:G1133"/>
    <mergeCell ref="I1133:J1133"/>
    <mergeCell ref="K1133:L1133"/>
    <mergeCell ref="N1133:O1133"/>
    <mergeCell ref="P1133:Q1133"/>
    <mergeCell ref="S1133:T1133"/>
    <mergeCell ref="U1133:V1133"/>
    <mergeCell ref="X1133:Y1133"/>
    <mergeCell ref="Z1133:AA1133"/>
    <mergeCell ref="AC1133:AD1133"/>
    <mergeCell ref="AE1133:AF1133"/>
    <mergeCell ref="AH1133:AI1133"/>
    <mergeCell ref="AJ1133:AK1133"/>
    <mergeCell ref="AH1137:AI1137"/>
    <mergeCell ref="AJ1137:AK1137"/>
    <mergeCell ref="S1137:T1137"/>
    <mergeCell ref="U1137:V1137"/>
    <mergeCell ref="X1137:Y1137"/>
    <mergeCell ref="Z1137:AA1137"/>
    <mergeCell ref="AC1137:AD1137"/>
    <mergeCell ref="AE1137:AF1137"/>
    <mergeCell ref="D1137:E1137"/>
    <mergeCell ref="F1137:G1137"/>
    <mergeCell ref="I1137:J1137"/>
    <mergeCell ref="K1137:L1137"/>
    <mergeCell ref="N1137:O1137"/>
    <mergeCell ref="P1137:Q1137"/>
    <mergeCell ref="D1154:E1154"/>
    <mergeCell ref="F1154:G1154"/>
    <mergeCell ref="I1154:J1154"/>
    <mergeCell ref="K1154:L1154"/>
    <mergeCell ref="N1154:O1154"/>
    <mergeCell ref="P1154:Q1154"/>
    <mergeCell ref="S1154:T1154"/>
    <mergeCell ref="U1154:V1154"/>
    <mergeCell ref="X1154:Y1154"/>
    <mergeCell ref="Z1154:AA1154"/>
    <mergeCell ref="AC1154:AD1154"/>
    <mergeCell ref="AE1154:AF1154"/>
    <mergeCell ref="AH1154:AI1154"/>
    <mergeCell ref="AJ1154:AK1154"/>
    <mergeCell ref="D1147:E1147"/>
    <mergeCell ref="F1147:G1147"/>
    <mergeCell ref="I1147:J1147"/>
    <mergeCell ref="K1147:L1147"/>
    <mergeCell ref="N1147:O1147"/>
    <mergeCell ref="P1147:Q1147"/>
    <mergeCell ref="S1147:T1147"/>
    <mergeCell ref="U1147:V1147"/>
    <mergeCell ref="X1147:Y1147"/>
    <mergeCell ref="Z1147:AA1147"/>
    <mergeCell ref="AC1147:AD1147"/>
    <mergeCell ref="AE1147:AF1147"/>
    <mergeCell ref="AH1147:AI1147"/>
    <mergeCell ref="AJ1147:AK1147"/>
    <mergeCell ref="S1144:T1144"/>
    <mergeCell ref="U1144:V1144"/>
    <mergeCell ref="AH1151:AI1151"/>
    <mergeCell ref="AJ1151:AK1151"/>
    <mergeCell ref="S1151:T1151"/>
    <mergeCell ref="U1151:V1151"/>
    <mergeCell ref="X1151:Y1151"/>
    <mergeCell ref="Z1151:AA1151"/>
    <mergeCell ref="AC1151:AD1151"/>
    <mergeCell ref="AE1151:AF1151"/>
    <mergeCell ref="D1151:E1151"/>
    <mergeCell ref="F1151:G1151"/>
    <mergeCell ref="I1151:J1151"/>
    <mergeCell ref="K1151:L1151"/>
    <mergeCell ref="N1151:O1151"/>
    <mergeCell ref="P1151:Q1151"/>
    <mergeCell ref="X1144:Y1144"/>
    <mergeCell ref="Z1144:AA1144"/>
    <mergeCell ref="AC1144:AD1144"/>
    <mergeCell ref="AE1144:AF1144"/>
    <mergeCell ref="AH1144:AI1144"/>
    <mergeCell ref="AJ1144:AK1144"/>
    <mergeCell ref="D1144:E1144"/>
    <mergeCell ref="F1144:G1144"/>
    <mergeCell ref="I1144:J1144"/>
    <mergeCell ref="K1144:L1144"/>
    <mergeCell ref="N1144:O1144"/>
    <mergeCell ref="P1144:Q1144"/>
    <mergeCell ref="D1168:E1168"/>
    <mergeCell ref="F1168:G1168"/>
    <mergeCell ref="I1168:J1168"/>
    <mergeCell ref="K1168:L1168"/>
    <mergeCell ref="N1168:O1168"/>
    <mergeCell ref="P1168:Q1168"/>
    <mergeCell ref="S1168:T1168"/>
    <mergeCell ref="U1168:V1168"/>
    <mergeCell ref="X1168:Y1168"/>
    <mergeCell ref="Z1168:AA1168"/>
    <mergeCell ref="AC1168:AD1168"/>
    <mergeCell ref="AE1168:AF1168"/>
    <mergeCell ref="AH1168:AI1168"/>
    <mergeCell ref="AJ1168:AK1168"/>
    <mergeCell ref="D1161:E1161"/>
    <mergeCell ref="F1161:G1161"/>
    <mergeCell ref="I1161:J1161"/>
    <mergeCell ref="K1161:L1161"/>
    <mergeCell ref="N1161:O1161"/>
    <mergeCell ref="P1161:Q1161"/>
    <mergeCell ref="S1161:T1161"/>
    <mergeCell ref="U1161:V1161"/>
    <mergeCell ref="X1161:Y1161"/>
    <mergeCell ref="Z1161:AA1161"/>
    <mergeCell ref="AC1161:AD1161"/>
    <mergeCell ref="AE1161:AF1161"/>
    <mergeCell ref="AH1161:AI1161"/>
    <mergeCell ref="AJ1161:AK1161"/>
    <mergeCell ref="X1158:Y1158"/>
    <mergeCell ref="Z1158:AA1158"/>
    <mergeCell ref="AC1158:AD1158"/>
    <mergeCell ref="AE1158:AF1158"/>
    <mergeCell ref="AH1158:AI1158"/>
    <mergeCell ref="AJ1158:AK1158"/>
    <mergeCell ref="D1158:E1158"/>
    <mergeCell ref="F1158:G1158"/>
    <mergeCell ref="I1158:J1158"/>
    <mergeCell ref="K1158:L1158"/>
    <mergeCell ref="N1158:O1158"/>
    <mergeCell ref="P1158:Q1158"/>
    <mergeCell ref="S1158:T1158"/>
    <mergeCell ref="U1158:V1158"/>
    <mergeCell ref="X1186:Y1186"/>
    <mergeCell ref="Z1186:AA1186"/>
    <mergeCell ref="AC1186:AD1186"/>
    <mergeCell ref="AE1186:AF1186"/>
    <mergeCell ref="AH1186:AI1186"/>
    <mergeCell ref="AJ1186:AK1186"/>
    <mergeCell ref="D1182:E1182"/>
    <mergeCell ref="F1182:G1182"/>
    <mergeCell ref="I1182:J1182"/>
    <mergeCell ref="K1182:L1182"/>
    <mergeCell ref="N1182:O1182"/>
    <mergeCell ref="P1182:Q1182"/>
    <mergeCell ref="S1182:T1182"/>
    <mergeCell ref="U1182:V1182"/>
    <mergeCell ref="X1182:Y1182"/>
    <mergeCell ref="Z1182:AA1182"/>
    <mergeCell ref="AC1182:AD1182"/>
    <mergeCell ref="AE1182:AF1182"/>
    <mergeCell ref="AH1182:AI1182"/>
    <mergeCell ref="AJ1182:AK1182"/>
    <mergeCell ref="D1175:E1175"/>
    <mergeCell ref="F1175:G1175"/>
    <mergeCell ref="I1175:J1175"/>
    <mergeCell ref="K1175:L1175"/>
    <mergeCell ref="N1175:O1175"/>
    <mergeCell ref="P1175:Q1175"/>
    <mergeCell ref="S1175:T1175"/>
    <mergeCell ref="U1175:V1175"/>
    <mergeCell ref="X1175:Y1175"/>
    <mergeCell ref="Z1175:AA1175"/>
    <mergeCell ref="AC1175:AD1175"/>
    <mergeCell ref="AE1175:AF1175"/>
    <mergeCell ref="AH1175:AI1175"/>
    <mergeCell ref="AJ1175:AK1175"/>
    <mergeCell ref="D1196:E1196"/>
    <mergeCell ref="F1196:G1196"/>
    <mergeCell ref="I1196:J1196"/>
    <mergeCell ref="K1196:L1196"/>
    <mergeCell ref="N1196:O1196"/>
    <mergeCell ref="P1196:Q1196"/>
    <mergeCell ref="S1196:T1196"/>
    <mergeCell ref="U1196:V1196"/>
    <mergeCell ref="X1196:Y1196"/>
    <mergeCell ref="Z1196:AA1196"/>
    <mergeCell ref="AC1196:AD1196"/>
    <mergeCell ref="AE1196:AF1196"/>
    <mergeCell ref="AH1196:AI1196"/>
    <mergeCell ref="AJ1196:AK1196"/>
    <mergeCell ref="D1189:E1189"/>
    <mergeCell ref="F1189:G1189"/>
    <mergeCell ref="I1189:J1189"/>
    <mergeCell ref="K1189:L1189"/>
    <mergeCell ref="N1189:O1189"/>
    <mergeCell ref="P1189:Q1189"/>
    <mergeCell ref="S1189:T1189"/>
    <mergeCell ref="U1189:V1189"/>
    <mergeCell ref="X1189:Y1189"/>
    <mergeCell ref="Z1189:AA1189"/>
    <mergeCell ref="AC1189:AD1189"/>
    <mergeCell ref="AE1189:AF1189"/>
    <mergeCell ref="AH1189:AI1189"/>
    <mergeCell ref="AJ1189:AK1189"/>
    <mergeCell ref="AH1193:AI1193"/>
    <mergeCell ref="AJ1193:AK1193"/>
    <mergeCell ref="S1193:T1193"/>
    <mergeCell ref="U1193:V1193"/>
    <mergeCell ref="X1193:Y1193"/>
    <mergeCell ref="Z1193:AA1193"/>
    <mergeCell ref="AC1193:AD1193"/>
    <mergeCell ref="AE1193:AF1193"/>
    <mergeCell ref="D1193:E1193"/>
    <mergeCell ref="F1193:G1193"/>
    <mergeCell ref="I1193:J1193"/>
    <mergeCell ref="K1193:L1193"/>
    <mergeCell ref="N1193:O1193"/>
    <mergeCell ref="P1193:Q1193"/>
    <mergeCell ref="D1210:E1210"/>
    <mergeCell ref="F1210:G1210"/>
    <mergeCell ref="I1210:J1210"/>
    <mergeCell ref="K1210:L1210"/>
    <mergeCell ref="N1210:O1210"/>
    <mergeCell ref="P1210:Q1210"/>
    <mergeCell ref="S1210:T1210"/>
    <mergeCell ref="U1210:V1210"/>
    <mergeCell ref="X1210:Y1210"/>
    <mergeCell ref="Z1210:AA1210"/>
    <mergeCell ref="AC1210:AD1210"/>
    <mergeCell ref="AE1210:AF1210"/>
    <mergeCell ref="AH1210:AI1210"/>
    <mergeCell ref="AJ1210:AK1210"/>
    <mergeCell ref="D1203:E1203"/>
    <mergeCell ref="F1203:G1203"/>
    <mergeCell ref="I1203:J1203"/>
    <mergeCell ref="K1203:L1203"/>
    <mergeCell ref="N1203:O1203"/>
    <mergeCell ref="P1203:Q1203"/>
    <mergeCell ref="S1203:T1203"/>
    <mergeCell ref="U1203:V1203"/>
    <mergeCell ref="X1203:Y1203"/>
    <mergeCell ref="Z1203:AA1203"/>
    <mergeCell ref="AC1203:AD1203"/>
    <mergeCell ref="AE1203:AF1203"/>
    <mergeCell ref="AH1203:AI1203"/>
    <mergeCell ref="AJ1203:AK1203"/>
    <mergeCell ref="S1200:T1200"/>
    <mergeCell ref="U1200:V1200"/>
    <mergeCell ref="AH1207:AI1207"/>
    <mergeCell ref="AJ1207:AK1207"/>
    <mergeCell ref="S1207:T1207"/>
    <mergeCell ref="U1207:V1207"/>
    <mergeCell ref="X1207:Y1207"/>
    <mergeCell ref="Z1207:AA1207"/>
    <mergeCell ref="AC1207:AD1207"/>
    <mergeCell ref="AE1207:AF1207"/>
    <mergeCell ref="D1207:E1207"/>
    <mergeCell ref="F1207:G1207"/>
    <mergeCell ref="I1207:J1207"/>
    <mergeCell ref="K1207:L1207"/>
    <mergeCell ref="N1207:O1207"/>
    <mergeCell ref="P1207:Q1207"/>
    <mergeCell ref="X1200:Y1200"/>
    <mergeCell ref="Z1200:AA1200"/>
    <mergeCell ref="AC1200:AD1200"/>
    <mergeCell ref="AE1200:AF1200"/>
    <mergeCell ref="N1228:O1228"/>
    <mergeCell ref="P1228:Q1228"/>
    <mergeCell ref="D1224:E1224"/>
    <mergeCell ref="F1224:G1224"/>
    <mergeCell ref="I1224:J1224"/>
    <mergeCell ref="K1224:L1224"/>
    <mergeCell ref="N1224:O1224"/>
    <mergeCell ref="P1224:Q1224"/>
    <mergeCell ref="S1224:T1224"/>
    <mergeCell ref="U1224:V1224"/>
    <mergeCell ref="X1224:Y1224"/>
    <mergeCell ref="Z1224:AA1224"/>
    <mergeCell ref="AC1224:AD1224"/>
    <mergeCell ref="AE1224:AF1224"/>
    <mergeCell ref="AH1224:AI1224"/>
    <mergeCell ref="AJ1224:AK1224"/>
    <mergeCell ref="D1217:E1217"/>
    <mergeCell ref="F1217:G1217"/>
    <mergeCell ref="I1217:J1217"/>
    <mergeCell ref="K1217:L1217"/>
    <mergeCell ref="N1217:O1217"/>
    <mergeCell ref="P1217:Q1217"/>
    <mergeCell ref="S1217:T1217"/>
    <mergeCell ref="U1217:V1217"/>
    <mergeCell ref="X1217:Y1217"/>
    <mergeCell ref="Z1217:AA1217"/>
    <mergeCell ref="AC1217:AD1217"/>
    <mergeCell ref="AE1217:AF1217"/>
    <mergeCell ref="AH1217:AI1217"/>
    <mergeCell ref="AJ1217:AK1217"/>
    <mergeCell ref="X1214:Y1214"/>
    <mergeCell ref="Z1214:AA1214"/>
    <mergeCell ref="AC1214:AD1214"/>
    <mergeCell ref="AE1214:AF1214"/>
    <mergeCell ref="AH1214:AI1214"/>
    <mergeCell ref="AJ1214:AK1214"/>
    <mergeCell ref="D1214:E1214"/>
    <mergeCell ref="F1214:G1214"/>
    <mergeCell ref="I1214:J1214"/>
    <mergeCell ref="K1214:L1214"/>
    <mergeCell ref="N1214:O1214"/>
    <mergeCell ref="P1214:Q1214"/>
    <mergeCell ref="S1214:T1214"/>
    <mergeCell ref="U1214:V1214"/>
    <mergeCell ref="S1228:T1228"/>
    <mergeCell ref="U1228:V1228"/>
    <mergeCell ref="AH1221:AI1221"/>
    <mergeCell ref="AJ1221:AK1221"/>
    <mergeCell ref="S1221:T1221"/>
    <mergeCell ref="U1221:V1221"/>
    <mergeCell ref="X1221:Y1221"/>
    <mergeCell ref="Z1221:AA1221"/>
    <mergeCell ref="AC1221:AD1221"/>
    <mergeCell ref="AE1221:AF1221"/>
    <mergeCell ref="D1221:E1221"/>
    <mergeCell ref="F1221:G1221"/>
    <mergeCell ref="I1221:J1221"/>
    <mergeCell ref="K1221:L1221"/>
    <mergeCell ref="N1221:O1221"/>
    <mergeCell ref="P1221:Q1221"/>
    <mergeCell ref="X1228:Y1228"/>
    <mergeCell ref="Z1228:AA1228"/>
    <mergeCell ref="AC1228:AD1228"/>
    <mergeCell ref="AE1228:AF1228"/>
    <mergeCell ref="X1242:Y1242"/>
    <mergeCell ref="Z1242:AA1242"/>
    <mergeCell ref="AC1242:AD1242"/>
    <mergeCell ref="AE1242:AF1242"/>
    <mergeCell ref="AH1242:AI1242"/>
    <mergeCell ref="AJ1242:AK1242"/>
    <mergeCell ref="D1238:E1238"/>
    <mergeCell ref="F1238:G1238"/>
    <mergeCell ref="I1238:J1238"/>
    <mergeCell ref="K1238:L1238"/>
    <mergeCell ref="N1238:O1238"/>
    <mergeCell ref="P1238:Q1238"/>
    <mergeCell ref="S1238:T1238"/>
    <mergeCell ref="U1238:V1238"/>
    <mergeCell ref="X1238:Y1238"/>
    <mergeCell ref="Z1238:AA1238"/>
    <mergeCell ref="AC1238:AD1238"/>
    <mergeCell ref="AE1238:AF1238"/>
    <mergeCell ref="AH1238:AI1238"/>
    <mergeCell ref="AJ1238:AK1238"/>
    <mergeCell ref="D1231:E1231"/>
    <mergeCell ref="F1231:G1231"/>
    <mergeCell ref="I1231:J1231"/>
    <mergeCell ref="K1231:L1231"/>
    <mergeCell ref="N1231:O1231"/>
    <mergeCell ref="P1231:Q1231"/>
    <mergeCell ref="S1231:T1231"/>
    <mergeCell ref="U1231:V1231"/>
    <mergeCell ref="X1231:Y1231"/>
    <mergeCell ref="Z1231:AA1231"/>
    <mergeCell ref="AC1231:AD1231"/>
    <mergeCell ref="AE1231:AF1231"/>
    <mergeCell ref="AH1231:AI1231"/>
    <mergeCell ref="AJ1231:AK1231"/>
    <mergeCell ref="D1242:E1242"/>
    <mergeCell ref="F1242:G1242"/>
    <mergeCell ref="I1242:J1242"/>
    <mergeCell ref="K1242:L1242"/>
    <mergeCell ref="N1242:O1242"/>
    <mergeCell ref="P1242:Q1242"/>
    <mergeCell ref="S1242:T1242"/>
    <mergeCell ref="U1242:V1242"/>
    <mergeCell ref="AH1235:AI1235"/>
    <mergeCell ref="AJ1235:AK1235"/>
    <mergeCell ref="S1235:T1235"/>
    <mergeCell ref="U1235:V1235"/>
    <mergeCell ref="X1235:Y1235"/>
    <mergeCell ref="Z1235:AA1235"/>
    <mergeCell ref="AC1235:AD1235"/>
    <mergeCell ref="AE1235:AF1235"/>
    <mergeCell ref="D1235:E1235"/>
    <mergeCell ref="F1235:G1235"/>
    <mergeCell ref="I1235:J1235"/>
    <mergeCell ref="K1235:L1235"/>
    <mergeCell ref="N1235:O1235"/>
    <mergeCell ref="P1235:Q1235"/>
    <mergeCell ref="D1252:E1252"/>
    <mergeCell ref="F1252:G1252"/>
    <mergeCell ref="I1252:J1252"/>
    <mergeCell ref="K1252:L1252"/>
    <mergeCell ref="N1252:O1252"/>
    <mergeCell ref="P1252:Q1252"/>
    <mergeCell ref="S1252:T1252"/>
    <mergeCell ref="U1252:V1252"/>
    <mergeCell ref="X1252:Y1252"/>
    <mergeCell ref="Z1252:AA1252"/>
    <mergeCell ref="AC1252:AD1252"/>
    <mergeCell ref="AE1252:AF1252"/>
    <mergeCell ref="AH1252:AI1252"/>
    <mergeCell ref="AJ1252:AK1252"/>
    <mergeCell ref="D1245:E1245"/>
    <mergeCell ref="F1245:G1245"/>
    <mergeCell ref="I1245:J1245"/>
    <mergeCell ref="K1245:L1245"/>
    <mergeCell ref="N1245:O1245"/>
    <mergeCell ref="P1245:Q1245"/>
    <mergeCell ref="S1245:T1245"/>
    <mergeCell ref="U1245:V1245"/>
    <mergeCell ref="X1245:Y1245"/>
    <mergeCell ref="Z1245:AA1245"/>
    <mergeCell ref="AC1245:AD1245"/>
    <mergeCell ref="AE1245:AF1245"/>
    <mergeCell ref="AH1245:AI1245"/>
    <mergeCell ref="AJ1245:AK1245"/>
    <mergeCell ref="AH1249:AI1249"/>
    <mergeCell ref="AJ1249:AK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D1266:E1266"/>
    <mergeCell ref="F1266:G1266"/>
    <mergeCell ref="I1266:J1266"/>
    <mergeCell ref="K1266:L1266"/>
    <mergeCell ref="N1266:O1266"/>
    <mergeCell ref="P1266:Q1266"/>
    <mergeCell ref="S1266:T1266"/>
    <mergeCell ref="U1266:V1266"/>
    <mergeCell ref="X1266:Y1266"/>
    <mergeCell ref="Z1266:AA1266"/>
    <mergeCell ref="AC1266:AD1266"/>
    <mergeCell ref="AE1266:AF1266"/>
    <mergeCell ref="AH1266:AI1266"/>
    <mergeCell ref="AJ1266:AK1266"/>
    <mergeCell ref="D1259:E1259"/>
    <mergeCell ref="F1259:G1259"/>
    <mergeCell ref="I1259:J1259"/>
    <mergeCell ref="K1259:L1259"/>
    <mergeCell ref="N1259:O1259"/>
    <mergeCell ref="P1259:Q1259"/>
    <mergeCell ref="S1259:T1259"/>
    <mergeCell ref="U1259:V1259"/>
    <mergeCell ref="X1259:Y1259"/>
    <mergeCell ref="Z1259:AA1259"/>
    <mergeCell ref="AC1259:AD1259"/>
    <mergeCell ref="AE1259:AF1259"/>
    <mergeCell ref="AH1259:AI1259"/>
    <mergeCell ref="AJ1259:AK1259"/>
    <mergeCell ref="S1256:T1256"/>
    <mergeCell ref="U1256:V1256"/>
    <mergeCell ref="AH1263:AI1263"/>
    <mergeCell ref="AJ1263:AK1263"/>
    <mergeCell ref="S1263:T1263"/>
    <mergeCell ref="U1263:V1263"/>
    <mergeCell ref="X1263:Y1263"/>
    <mergeCell ref="Z1263:AA1263"/>
    <mergeCell ref="AC1263:AD1263"/>
    <mergeCell ref="AE1263:AF1263"/>
    <mergeCell ref="D1263:E1263"/>
    <mergeCell ref="F1263:G1263"/>
    <mergeCell ref="I1263:J1263"/>
    <mergeCell ref="K1263:L1263"/>
    <mergeCell ref="N1263:O1263"/>
    <mergeCell ref="P1263:Q1263"/>
    <mergeCell ref="X1256:Y1256"/>
    <mergeCell ref="Z1256:AA1256"/>
    <mergeCell ref="AC1256:AD1256"/>
    <mergeCell ref="AE1256:AF1256"/>
    <mergeCell ref="AH1256:AI1256"/>
    <mergeCell ref="AJ1256:AK1256"/>
    <mergeCell ref="D1256:E1256"/>
    <mergeCell ref="F1256:G1256"/>
    <mergeCell ref="I1256:J1256"/>
    <mergeCell ref="K1256:L1256"/>
    <mergeCell ref="N1256:O1256"/>
    <mergeCell ref="P1256:Q1256"/>
    <mergeCell ref="D1280:E1280"/>
    <mergeCell ref="F1280:G1280"/>
    <mergeCell ref="I1280:J1280"/>
    <mergeCell ref="K1280:L1280"/>
    <mergeCell ref="N1280:O1280"/>
    <mergeCell ref="P1280:Q1280"/>
    <mergeCell ref="S1280:T1280"/>
    <mergeCell ref="U1280:V1280"/>
    <mergeCell ref="X1280:Y1280"/>
    <mergeCell ref="Z1280:AA1280"/>
    <mergeCell ref="AC1280:AD1280"/>
    <mergeCell ref="AE1280:AF1280"/>
    <mergeCell ref="AH1280:AI1280"/>
    <mergeCell ref="AJ1280:AK1280"/>
    <mergeCell ref="D1273:E1273"/>
    <mergeCell ref="F1273:G1273"/>
    <mergeCell ref="I1273:J1273"/>
    <mergeCell ref="K1273:L1273"/>
    <mergeCell ref="N1273:O1273"/>
    <mergeCell ref="P1273:Q1273"/>
    <mergeCell ref="S1273:T1273"/>
    <mergeCell ref="U1273:V1273"/>
    <mergeCell ref="X1273:Y1273"/>
    <mergeCell ref="Z1273:AA1273"/>
    <mergeCell ref="AC1273:AD1273"/>
    <mergeCell ref="AE1273:AF1273"/>
    <mergeCell ref="AH1273:AI1273"/>
    <mergeCell ref="AJ1273:AK1273"/>
    <mergeCell ref="X1270:Y1270"/>
    <mergeCell ref="Z1270:AA1270"/>
    <mergeCell ref="AC1270:AD1270"/>
    <mergeCell ref="AE1270:AF1270"/>
    <mergeCell ref="AH1270:AI1270"/>
    <mergeCell ref="AJ1270:AK1270"/>
    <mergeCell ref="D1270:E1270"/>
    <mergeCell ref="F1270:G1270"/>
    <mergeCell ref="I1270:J1270"/>
    <mergeCell ref="K1270:L1270"/>
    <mergeCell ref="N1270:O1270"/>
    <mergeCell ref="P1270:Q1270"/>
    <mergeCell ref="S1270:T1270"/>
    <mergeCell ref="U1270:V1270"/>
    <mergeCell ref="X1298:Y1298"/>
    <mergeCell ref="Z1298:AA1298"/>
    <mergeCell ref="AC1298:AD1298"/>
    <mergeCell ref="AE1298:AF1298"/>
    <mergeCell ref="AH1298:AI1298"/>
    <mergeCell ref="AJ1298:AK1298"/>
    <mergeCell ref="D1294:E1294"/>
    <mergeCell ref="F1294:G1294"/>
    <mergeCell ref="I1294:J1294"/>
    <mergeCell ref="K1294:L1294"/>
    <mergeCell ref="N1294:O1294"/>
    <mergeCell ref="P1294:Q1294"/>
    <mergeCell ref="S1294:T1294"/>
    <mergeCell ref="U1294:V1294"/>
    <mergeCell ref="X1294:Y1294"/>
    <mergeCell ref="Z1294:AA1294"/>
    <mergeCell ref="AC1294:AD1294"/>
    <mergeCell ref="AE1294:AF1294"/>
    <mergeCell ref="AH1294:AI1294"/>
    <mergeCell ref="AJ1294:AK1294"/>
    <mergeCell ref="D1287:E1287"/>
    <mergeCell ref="F1287:G1287"/>
    <mergeCell ref="I1287:J1287"/>
    <mergeCell ref="K1287:L1287"/>
    <mergeCell ref="N1287:O1287"/>
    <mergeCell ref="P1287:Q1287"/>
    <mergeCell ref="S1287:T1287"/>
    <mergeCell ref="U1287:V1287"/>
    <mergeCell ref="X1287:Y1287"/>
    <mergeCell ref="Z1287:AA1287"/>
    <mergeCell ref="AC1287:AD1287"/>
    <mergeCell ref="AE1287:AF1287"/>
    <mergeCell ref="AH1287:AI1287"/>
    <mergeCell ref="AJ1287:AK1287"/>
    <mergeCell ref="D1308:E1308"/>
    <mergeCell ref="F1308:G1308"/>
    <mergeCell ref="I1308:J1308"/>
    <mergeCell ref="K1308:L1308"/>
    <mergeCell ref="N1308:O1308"/>
    <mergeCell ref="P1308:Q1308"/>
    <mergeCell ref="S1308:T1308"/>
    <mergeCell ref="U1308:V1308"/>
    <mergeCell ref="X1308:Y1308"/>
    <mergeCell ref="Z1308:AA1308"/>
    <mergeCell ref="AC1308:AD1308"/>
    <mergeCell ref="AE1308:AF1308"/>
    <mergeCell ref="AH1308:AI1308"/>
    <mergeCell ref="AJ1308:AK1308"/>
    <mergeCell ref="D1301:E1301"/>
    <mergeCell ref="F1301:G1301"/>
    <mergeCell ref="I1301:J1301"/>
    <mergeCell ref="K1301:L1301"/>
    <mergeCell ref="N1301:O1301"/>
    <mergeCell ref="P1301:Q1301"/>
    <mergeCell ref="S1301:T1301"/>
    <mergeCell ref="U1301:V1301"/>
    <mergeCell ref="X1301:Y1301"/>
    <mergeCell ref="Z1301:AA1301"/>
    <mergeCell ref="AC1301:AD1301"/>
    <mergeCell ref="AE1301:AF1301"/>
    <mergeCell ref="AH1301:AI1301"/>
    <mergeCell ref="AJ1301:AK1301"/>
    <mergeCell ref="AH1305:AI1305"/>
    <mergeCell ref="AJ1305:AK1305"/>
    <mergeCell ref="S1305:T1305"/>
    <mergeCell ref="U1305:V1305"/>
    <mergeCell ref="X1305:Y1305"/>
    <mergeCell ref="Z1305:AA1305"/>
    <mergeCell ref="AC1305:AD1305"/>
    <mergeCell ref="AE1305:AF1305"/>
    <mergeCell ref="D1305:E1305"/>
    <mergeCell ref="F1305:G1305"/>
    <mergeCell ref="I1305:J1305"/>
    <mergeCell ref="K1305:L1305"/>
    <mergeCell ref="N1305:O1305"/>
    <mergeCell ref="P1305:Q1305"/>
    <mergeCell ref="D1322:E1322"/>
    <mergeCell ref="F1322:G1322"/>
    <mergeCell ref="I1322:J1322"/>
    <mergeCell ref="K1322:L1322"/>
    <mergeCell ref="N1322:O1322"/>
    <mergeCell ref="P1322:Q1322"/>
    <mergeCell ref="S1322:T1322"/>
    <mergeCell ref="U1322:V1322"/>
    <mergeCell ref="X1322:Y1322"/>
    <mergeCell ref="Z1322:AA1322"/>
    <mergeCell ref="AC1322:AD1322"/>
    <mergeCell ref="AE1322:AF1322"/>
    <mergeCell ref="AH1322:AI1322"/>
    <mergeCell ref="AJ1322:AK1322"/>
    <mergeCell ref="D1315:E1315"/>
    <mergeCell ref="F1315:G1315"/>
    <mergeCell ref="I1315:J1315"/>
    <mergeCell ref="K1315:L1315"/>
    <mergeCell ref="N1315:O1315"/>
    <mergeCell ref="P1315:Q1315"/>
    <mergeCell ref="S1315:T1315"/>
    <mergeCell ref="U1315:V1315"/>
    <mergeCell ref="X1315:Y1315"/>
    <mergeCell ref="Z1315:AA1315"/>
    <mergeCell ref="AC1315:AD1315"/>
    <mergeCell ref="AE1315:AF1315"/>
    <mergeCell ref="AH1315:AI1315"/>
    <mergeCell ref="AJ1315:AK1315"/>
    <mergeCell ref="S1312:T1312"/>
    <mergeCell ref="U1312:V1312"/>
    <mergeCell ref="AH1319:AI1319"/>
    <mergeCell ref="AJ1319:AK1319"/>
    <mergeCell ref="S1319:T1319"/>
    <mergeCell ref="U1319:V1319"/>
    <mergeCell ref="X1319:Y1319"/>
    <mergeCell ref="Z1319:AA1319"/>
    <mergeCell ref="AC1319:AD1319"/>
    <mergeCell ref="AE1319:AF1319"/>
    <mergeCell ref="D1319:E1319"/>
    <mergeCell ref="F1319:G1319"/>
    <mergeCell ref="I1319:J1319"/>
    <mergeCell ref="K1319:L1319"/>
    <mergeCell ref="N1319:O1319"/>
    <mergeCell ref="P1319:Q1319"/>
    <mergeCell ref="X1312:Y1312"/>
    <mergeCell ref="Z1312:AA1312"/>
    <mergeCell ref="AC1312:AD1312"/>
    <mergeCell ref="AE1312:AF1312"/>
    <mergeCell ref="N1340:O1340"/>
    <mergeCell ref="P1340:Q1340"/>
    <mergeCell ref="D1336:E1336"/>
    <mergeCell ref="F1336:G1336"/>
    <mergeCell ref="I1336:J1336"/>
    <mergeCell ref="K1336:L1336"/>
    <mergeCell ref="N1336:O1336"/>
    <mergeCell ref="P1336:Q1336"/>
    <mergeCell ref="S1336:T1336"/>
    <mergeCell ref="U1336:V1336"/>
    <mergeCell ref="X1336:Y1336"/>
    <mergeCell ref="Z1336:AA1336"/>
    <mergeCell ref="AC1336:AD1336"/>
    <mergeCell ref="AE1336:AF1336"/>
    <mergeCell ref="AH1336:AI1336"/>
    <mergeCell ref="AJ1336:AK1336"/>
    <mergeCell ref="D1329:E1329"/>
    <mergeCell ref="F1329:G1329"/>
    <mergeCell ref="I1329:J1329"/>
    <mergeCell ref="K1329:L1329"/>
    <mergeCell ref="N1329:O1329"/>
    <mergeCell ref="P1329:Q1329"/>
    <mergeCell ref="S1329:T1329"/>
    <mergeCell ref="U1329:V1329"/>
    <mergeCell ref="X1329:Y1329"/>
    <mergeCell ref="Z1329:AA1329"/>
    <mergeCell ref="AC1329:AD1329"/>
    <mergeCell ref="AE1329:AF1329"/>
    <mergeCell ref="AH1329:AI1329"/>
    <mergeCell ref="AJ1329:AK1329"/>
    <mergeCell ref="X1326:Y1326"/>
    <mergeCell ref="Z1326:AA1326"/>
    <mergeCell ref="AC1326:AD1326"/>
    <mergeCell ref="AE1326:AF1326"/>
    <mergeCell ref="AH1326:AI1326"/>
    <mergeCell ref="AJ1326:AK1326"/>
    <mergeCell ref="D1326:E1326"/>
    <mergeCell ref="F1326:G1326"/>
    <mergeCell ref="I1326:J1326"/>
    <mergeCell ref="K1326:L1326"/>
    <mergeCell ref="N1326:O1326"/>
    <mergeCell ref="P1326:Q1326"/>
    <mergeCell ref="S1326:T1326"/>
    <mergeCell ref="U1326:V1326"/>
    <mergeCell ref="S1340:T1340"/>
    <mergeCell ref="U1340:V1340"/>
    <mergeCell ref="AH1333:AI1333"/>
    <mergeCell ref="AJ1333:AK1333"/>
    <mergeCell ref="S1333:T1333"/>
    <mergeCell ref="U1333:V1333"/>
    <mergeCell ref="X1333:Y1333"/>
    <mergeCell ref="Z1333:AA1333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X1340:Y1340"/>
    <mergeCell ref="Z1340:AA1340"/>
    <mergeCell ref="AC1340:AD1340"/>
    <mergeCell ref="AE1340:AF1340"/>
    <mergeCell ref="X1354:Y1354"/>
    <mergeCell ref="Z1354:AA1354"/>
    <mergeCell ref="AC1354:AD1354"/>
    <mergeCell ref="AE1354:AF1354"/>
    <mergeCell ref="AH1354:AI1354"/>
    <mergeCell ref="AJ1354:AK1354"/>
    <mergeCell ref="D1350:E1350"/>
    <mergeCell ref="F1350:G1350"/>
    <mergeCell ref="I1350:J1350"/>
    <mergeCell ref="K1350:L1350"/>
    <mergeCell ref="N1350:O1350"/>
    <mergeCell ref="P1350:Q1350"/>
    <mergeCell ref="S1350:T1350"/>
    <mergeCell ref="U1350:V1350"/>
    <mergeCell ref="X1350:Y1350"/>
    <mergeCell ref="Z1350:AA1350"/>
    <mergeCell ref="AC1350:AD1350"/>
    <mergeCell ref="AE1350:AF1350"/>
    <mergeCell ref="AH1350:AI1350"/>
    <mergeCell ref="AJ1350:AK1350"/>
    <mergeCell ref="D1343:E1343"/>
    <mergeCell ref="F1343:G1343"/>
    <mergeCell ref="I1343:J1343"/>
    <mergeCell ref="K1343:L1343"/>
    <mergeCell ref="N1343:O1343"/>
    <mergeCell ref="P1343:Q1343"/>
    <mergeCell ref="S1343:T1343"/>
    <mergeCell ref="U1343:V1343"/>
    <mergeCell ref="X1343:Y1343"/>
    <mergeCell ref="Z1343:AA1343"/>
    <mergeCell ref="AC1343:AD1343"/>
    <mergeCell ref="AE1343:AF1343"/>
    <mergeCell ref="AH1343:AI1343"/>
    <mergeCell ref="AJ1343:AK1343"/>
    <mergeCell ref="D1354:E1354"/>
    <mergeCell ref="F1354:G1354"/>
    <mergeCell ref="I1354:J1354"/>
    <mergeCell ref="K1354:L1354"/>
    <mergeCell ref="N1354:O1354"/>
    <mergeCell ref="P1354:Q1354"/>
    <mergeCell ref="S1354:T1354"/>
    <mergeCell ref="U1354:V1354"/>
    <mergeCell ref="AH1347:AI1347"/>
    <mergeCell ref="AJ1347:AK1347"/>
    <mergeCell ref="S1347:T1347"/>
    <mergeCell ref="U1347:V1347"/>
    <mergeCell ref="X1347:Y1347"/>
    <mergeCell ref="Z1347:AA1347"/>
    <mergeCell ref="AC1347:AD1347"/>
    <mergeCell ref="AE1347:AF1347"/>
    <mergeCell ref="D1347:E1347"/>
    <mergeCell ref="F1347:G1347"/>
    <mergeCell ref="I1347:J1347"/>
    <mergeCell ref="K1347:L1347"/>
    <mergeCell ref="N1347:O1347"/>
    <mergeCell ref="P1347:Q1347"/>
    <mergeCell ref="D1364:E1364"/>
    <mergeCell ref="F1364:G1364"/>
    <mergeCell ref="I1364:J1364"/>
    <mergeCell ref="K1364:L1364"/>
    <mergeCell ref="N1364:O1364"/>
    <mergeCell ref="P1364:Q1364"/>
    <mergeCell ref="S1364:T1364"/>
    <mergeCell ref="U1364:V1364"/>
    <mergeCell ref="X1364:Y1364"/>
    <mergeCell ref="Z1364:AA1364"/>
    <mergeCell ref="AC1364:AD1364"/>
    <mergeCell ref="AE1364:AF1364"/>
    <mergeCell ref="AH1364:AI1364"/>
    <mergeCell ref="AJ1364:AK1364"/>
    <mergeCell ref="D1357:E1357"/>
    <mergeCell ref="F1357:G1357"/>
    <mergeCell ref="I1357:J1357"/>
    <mergeCell ref="K1357:L1357"/>
    <mergeCell ref="N1357:O1357"/>
    <mergeCell ref="P1357:Q1357"/>
    <mergeCell ref="S1357:T1357"/>
    <mergeCell ref="U1357:V1357"/>
    <mergeCell ref="X1357:Y1357"/>
    <mergeCell ref="Z1357:AA1357"/>
    <mergeCell ref="AC1357:AD1357"/>
    <mergeCell ref="AE1357:AF1357"/>
    <mergeCell ref="AH1357:AI1357"/>
    <mergeCell ref="AJ1357:AK1357"/>
    <mergeCell ref="AH1361:AI1361"/>
    <mergeCell ref="AJ1361:AK1361"/>
    <mergeCell ref="S1361:T1361"/>
    <mergeCell ref="U1361:V1361"/>
    <mergeCell ref="X1361:Y1361"/>
    <mergeCell ref="Z1361:AA1361"/>
    <mergeCell ref="AC1361:AD1361"/>
    <mergeCell ref="AE1361:AF1361"/>
    <mergeCell ref="D1361:E1361"/>
    <mergeCell ref="F1361:G1361"/>
    <mergeCell ref="I1361:J1361"/>
    <mergeCell ref="K1361:L1361"/>
    <mergeCell ref="N1361:O1361"/>
    <mergeCell ref="P1361:Q1361"/>
    <mergeCell ref="D1378:E1378"/>
    <mergeCell ref="F1378:G1378"/>
    <mergeCell ref="I1378:J1378"/>
    <mergeCell ref="K1378:L1378"/>
    <mergeCell ref="N1378:O1378"/>
    <mergeCell ref="P1378:Q1378"/>
    <mergeCell ref="S1378:T1378"/>
    <mergeCell ref="U1378:V1378"/>
    <mergeCell ref="X1378:Y1378"/>
    <mergeCell ref="Z1378:AA1378"/>
    <mergeCell ref="AC1378:AD1378"/>
    <mergeCell ref="AE1378:AF1378"/>
    <mergeCell ref="AH1378:AI1378"/>
    <mergeCell ref="AJ1378:AK1378"/>
    <mergeCell ref="D1371:E1371"/>
    <mergeCell ref="F1371:G1371"/>
    <mergeCell ref="I1371:J1371"/>
    <mergeCell ref="K1371:L1371"/>
    <mergeCell ref="N1371:O1371"/>
    <mergeCell ref="P1371:Q1371"/>
    <mergeCell ref="S1371:T1371"/>
    <mergeCell ref="U1371:V1371"/>
    <mergeCell ref="X1371:Y1371"/>
    <mergeCell ref="Z1371:AA1371"/>
    <mergeCell ref="AC1371:AD1371"/>
    <mergeCell ref="AE1371:AF1371"/>
    <mergeCell ref="AH1371:AI1371"/>
    <mergeCell ref="AJ1371:AK1371"/>
    <mergeCell ref="S1368:T1368"/>
    <mergeCell ref="U1368:V1368"/>
    <mergeCell ref="AH1375:AI1375"/>
    <mergeCell ref="AJ1375:AK1375"/>
    <mergeCell ref="S1375:T1375"/>
    <mergeCell ref="U1375:V1375"/>
    <mergeCell ref="X1375:Y1375"/>
    <mergeCell ref="Z1375:AA1375"/>
    <mergeCell ref="AC1375:AD1375"/>
    <mergeCell ref="AE1375:AF1375"/>
    <mergeCell ref="D1375:E1375"/>
    <mergeCell ref="F1375:G1375"/>
    <mergeCell ref="I1375:J1375"/>
    <mergeCell ref="K1375:L1375"/>
    <mergeCell ref="N1375:O1375"/>
    <mergeCell ref="P1375:Q1375"/>
    <mergeCell ref="X1368:Y1368"/>
    <mergeCell ref="Z1368:AA1368"/>
    <mergeCell ref="AC1368:AD1368"/>
    <mergeCell ref="AE1368:AF1368"/>
    <mergeCell ref="AH1368:AI1368"/>
    <mergeCell ref="AJ1368:AK1368"/>
    <mergeCell ref="D1368:E1368"/>
    <mergeCell ref="F1368:G1368"/>
    <mergeCell ref="I1368:J1368"/>
    <mergeCell ref="K1368:L1368"/>
    <mergeCell ref="N1368:O1368"/>
    <mergeCell ref="P1368:Q1368"/>
    <mergeCell ref="D1392:E1392"/>
    <mergeCell ref="F1392:G1392"/>
    <mergeCell ref="I1392:J1392"/>
    <mergeCell ref="K1392:L1392"/>
    <mergeCell ref="N1392:O1392"/>
    <mergeCell ref="P1392:Q1392"/>
    <mergeCell ref="S1392:T1392"/>
    <mergeCell ref="U1392:V1392"/>
    <mergeCell ref="X1392:Y1392"/>
    <mergeCell ref="Z1392:AA1392"/>
    <mergeCell ref="AC1392:AD1392"/>
    <mergeCell ref="AE1392:AF1392"/>
    <mergeCell ref="AH1392:AI1392"/>
    <mergeCell ref="AJ1392:AK1392"/>
    <mergeCell ref="D1385:E1385"/>
    <mergeCell ref="F1385:G1385"/>
    <mergeCell ref="I1385:J1385"/>
    <mergeCell ref="K1385:L1385"/>
    <mergeCell ref="N1385:O1385"/>
    <mergeCell ref="P1385:Q1385"/>
    <mergeCell ref="S1385:T1385"/>
    <mergeCell ref="U1385:V1385"/>
    <mergeCell ref="X1385:Y1385"/>
    <mergeCell ref="Z1385:AA1385"/>
    <mergeCell ref="AC1385:AD1385"/>
    <mergeCell ref="AE1385:AF1385"/>
    <mergeCell ref="AH1385:AI1385"/>
    <mergeCell ref="AJ1385:AK1385"/>
    <mergeCell ref="X1382:Y1382"/>
    <mergeCell ref="Z1382:AA1382"/>
    <mergeCell ref="AC1382:AD1382"/>
    <mergeCell ref="AE1382:AF1382"/>
    <mergeCell ref="AH1382:AI1382"/>
    <mergeCell ref="AJ1382:AK1382"/>
    <mergeCell ref="D1382:E1382"/>
    <mergeCell ref="F1382:G1382"/>
    <mergeCell ref="I1382:J1382"/>
    <mergeCell ref="K1382:L1382"/>
    <mergeCell ref="N1382:O1382"/>
    <mergeCell ref="P1382:Q1382"/>
    <mergeCell ref="S1382:T1382"/>
    <mergeCell ref="U1382:V1382"/>
    <mergeCell ref="X1410:Y1410"/>
    <mergeCell ref="Z1410:AA1410"/>
    <mergeCell ref="AC1410:AD1410"/>
    <mergeCell ref="AE1410:AF1410"/>
    <mergeCell ref="AH1410:AI1410"/>
    <mergeCell ref="AJ1410:AK1410"/>
    <mergeCell ref="D1406:E1406"/>
    <mergeCell ref="F1406:G1406"/>
    <mergeCell ref="I1406:J1406"/>
    <mergeCell ref="K1406:L1406"/>
    <mergeCell ref="N1406:O1406"/>
    <mergeCell ref="P1406:Q1406"/>
    <mergeCell ref="S1406:T1406"/>
    <mergeCell ref="U1406:V1406"/>
    <mergeCell ref="X1406:Y1406"/>
    <mergeCell ref="Z1406:AA1406"/>
    <mergeCell ref="AC1406:AD1406"/>
    <mergeCell ref="AE1406:AF1406"/>
    <mergeCell ref="AH1406:AI1406"/>
    <mergeCell ref="AJ1406:AK1406"/>
    <mergeCell ref="D1399:E1399"/>
    <mergeCell ref="F1399:G1399"/>
    <mergeCell ref="I1399:J1399"/>
    <mergeCell ref="K1399:L1399"/>
    <mergeCell ref="N1399:O1399"/>
    <mergeCell ref="P1399:Q1399"/>
    <mergeCell ref="S1399:T1399"/>
    <mergeCell ref="U1399:V1399"/>
    <mergeCell ref="X1399:Y1399"/>
    <mergeCell ref="Z1399:AA1399"/>
    <mergeCell ref="AC1399:AD1399"/>
    <mergeCell ref="AE1399:AF1399"/>
    <mergeCell ref="AH1399:AI1399"/>
    <mergeCell ref="AJ1399:AK1399"/>
    <mergeCell ref="D1420:E1420"/>
    <mergeCell ref="F1420:G1420"/>
    <mergeCell ref="I1420:J1420"/>
    <mergeCell ref="K1420:L1420"/>
    <mergeCell ref="N1420:O1420"/>
    <mergeCell ref="P1420:Q1420"/>
    <mergeCell ref="S1420:T1420"/>
    <mergeCell ref="U1420:V1420"/>
    <mergeCell ref="X1420:Y1420"/>
    <mergeCell ref="Z1420:AA1420"/>
    <mergeCell ref="AC1420:AD1420"/>
    <mergeCell ref="AE1420:AF1420"/>
    <mergeCell ref="AH1420:AI1420"/>
    <mergeCell ref="AJ1420:AK1420"/>
    <mergeCell ref="D1413:E1413"/>
    <mergeCell ref="F1413:G1413"/>
    <mergeCell ref="I1413:J1413"/>
    <mergeCell ref="K1413:L1413"/>
    <mergeCell ref="N1413:O1413"/>
    <mergeCell ref="P1413:Q1413"/>
    <mergeCell ref="S1413:T1413"/>
    <mergeCell ref="U1413:V1413"/>
    <mergeCell ref="X1413:Y1413"/>
    <mergeCell ref="Z1413:AA1413"/>
    <mergeCell ref="AC1413:AD1413"/>
    <mergeCell ref="AE1413:AF1413"/>
    <mergeCell ref="AH1413:AI1413"/>
    <mergeCell ref="AJ1413:AK1413"/>
    <mergeCell ref="AH1417:AI1417"/>
    <mergeCell ref="AJ1417:AK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D1434:E1434"/>
    <mergeCell ref="F1434:G1434"/>
    <mergeCell ref="I1434:J1434"/>
    <mergeCell ref="K1434:L1434"/>
    <mergeCell ref="N1434:O1434"/>
    <mergeCell ref="P1434:Q1434"/>
    <mergeCell ref="S1434:T1434"/>
    <mergeCell ref="U1434:V1434"/>
    <mergeCell ref="X1434:Y1434"/>
    <mergeCell ref="Z1434:AA1434"/>
    <mergeCell ref="AC1434:AD1434"/>
    <mergeCell ref="AE1434:AF1434"/>
    <mergeCell ref="AH1434:AI1434"/>
    <mergeCell ref="AJ1434:AK1434"/>
    <mergeCell ref="D1427:E1427"/>
    <mergeCell ref="F1427:G1427"/>
    <mergeCell ref="I1427:J1427"/>
    <mergeCell ref="K1427:L1427"/>
    <mergeCell ref="N1427:O1427"/>
    <mergeCell ref="P1427:Q1427"/>
    <mergeCell ref="S1427:T1427"/>
    <mergeCell ref="U1427:V1427"/>
    <mergeCell ref="X1427:Y1427"/>
    <mergeCell ref="Z1427:AA1427"/>
    <mergeCell ref="AC1427:AD1427"/>
    <mergeCell ref="AE1427:AF1427"/>
    <mergeCell ref="AH1427:AI1427"/>
    <mergeCell ref="AJ1427:AK1427"/>
    <mergeCell ref="S1424:T1424"/>
    <mergeCell ref="U1424:V1424"/>
    <mergeCell ref="AH1431:AI1431"/>
    <mergeCell ref="AJ1431:AK1431"/>
    <mergeCell ref="S1431:T1431"/>
    <mergeCell ref="U1431:V1431"/>
    <mergeCell ref="X1431:Y1431"/>
    <mergeCell ref="Z1431:AA1431"/>
    <mergeCell ref="AC1431:AD1431"/>
    <mergeCell ref="AE1431:AF1431"/>
    <mergeCell ref="D1431:E1431"/>
    <mergeCell ref="F1431:G1431"/>
    <mergeCell ref="I1431:J1431"/>
    <mergeCell ref="K1431:L1431"/>
    <mergeCell ref="N1431:O1431"/>
    <mergeCell ref="P1431:Q1431"/>
    <mergeCell ref="X1424:Y1424"/>
    <mergeCell ref="Z1424:AA1424"/>
    <mergeCell ref="AC1424:AD1424"/>
    <mergeCell ref="AE1424:AF1424"/>
    <mergeCell ref="N1452:O1452"/>
    <mergeCell ref="P1452:Q1452"/>
    <mergeCell ref="D1448:E1448"/>
    <mergeCell ref="F1448:G1448"/>
    <mergeCell ref="I1448:J1448"/>
    <mergeCell ref="K1448:L1448"/>
    <mergeCell ref="N1448:O1448"/>
    <mergeCell ref="P1448:Q1448"/>
    <mergeCell ref="S1448:T1448"/>
    <mergeCell ref="U1448:V1448"/>
    <mergeCell ref="X1448:Y1448"/>
    <mergeCell ref="Z1448:AA1448"/>
    <mergeCell ref="AC1448:AD1448"/>
    <mergeCell ref="AE1448:AF1448"/>
    <mergeCell ref="AH1448:AI1448"/>
    <mergeCell ref="AJ1448:AK1448"/>
    <mergeCell ref="D1441:E1441"/>
    <mergeCell ref="F1441:G1441"/>
    <mergeCell ref="I1441:J1441"/>
    <mergeCell ref="K1441:L1441"/>
    <mergeCell ref="N1441:O1441"/>
    <mergeCell ref="P1441:Q1441"/>
    <mergeCell ref="S1441:T1441"/>
    <mergeCell ref="U1441:V1441"/>
    <mergeCell ref="X1441:Y1441"/>
    <mergeCell ref="Z1441:AA1441"/>
    <mergeCell ref="AC1441:AD1441"/>
    <mergeCell ref="AE1441:AF1441"/>
    <mergeCell ref="AH1441:AI1441"/>
    <mergeCell ref="AJ1441:AK1441"/>
    <mergeCell ref="X1438:Y1438"/>
    <mergeCell ref="Z1438:AA1438"/>
    <mergeCell ref="AC1438:AD1438"/>
    <mergeCell ref="AE1438:AF1438"/>
    <mergeCell ref="AH1438:AI1438"/>
    <mergeCell ref="AJ1438:AK1438"/>
    <mergeCell ref="D1438:E1438"/>
    <mergeCell ref="F1438:G1438"/>
    <mergeCell ref="I1438:J1438"/>
    <mergeCell ref="K1438:L1438"/>
    <mergeCell ref="N1438:O1438"/>
    <mergeCell ref="P1438:Q1438"/>
    <mergeCell ref="S1438:T1438"/>
    <mergeCell ref="U1438:V1438"/>
    <mergeCell ref="S1452:T1452"/>
    <mergeCell ref="U1452:V1452"/>
    <mergeCell ref="AH1445:AI1445"/>
    <mergeCell ref="AJ1445:AK1445"/>
    <mergeCell ref="S1445:T1445"/>
    <mergeCell ref="U1445:V1445"/>
    <mergeCell ref="X1445:Y1445"/>
    <mergeCell ref="Z1445:AA1445"/>
    <mergeCell ref="AC1445:AD1445"/>
    <mergeCell ref="AE1445:AF1445"/>
    <mergeCell ref="D1445:E1445"/>
    <mergeCell ref="F1445:G1445"/>
    <mergeCell ref="I1445:J1445"/>
    <mergeCell ref="K1445:L1445"/>
    <mergeCell ref="N1445:O1445"/>
    <mergeCell ref="P1445:Q1445"/>
    <mergeCell ref="X1452:Y1452"/>
    <mergeCell ref="Z1452:AA1452"/>
    <mergeCell ref="AC1452:AD1452"/>
    <mergeCell ref="AE1452:AF1452"/>
    <mergeCell ref="X1466:Y1466"/>
    <mergeCell ref="Z1466:AA1466"/>
    <mergeCell ref="AC1466:AD1466"/>
    <mergeCell ref="AE1466:AF1466"/>
    <mergeCell ref="AH1466:AI1466"/>
    <mergeCell ref="AJ1466:AK1466"/>
    <mergeCell ref="D1462:E1462"/>
    <mergeCell ref="F1462:G1462"/>
    <mergeCell ref="I1462:J1462"/>
    <mergeCell ref="K1462:L1462"/>
    <mergeCell ref="N1462:O1462"/>
    <mergeCell ref="P1462:Q1462"/>
    <mergeCell ref="S1462:T1462"/>
    <mergeCell ref="U1462:V1462"/>
    <mergeCell ref="X1462:Y1462"/>
    <mergeCell ref="Z1462:AA1462"/>
    <mergeCell ref="AC1462:AD1462"/>
    <mergeCell ref="AE1462:AF1462"/>
    <mergeCell ref="AH1462:AI1462"/>
    <mergeCell ref="AJ1462:AK1462"/>
    <mergeCell ref="D1455:E1455"/>
    <mergeCell ref="F1455:G1455"/>
    <mergeCell ref="I1455:J1455"/>
    <mergeCell ref="K1455:L1455"/>
    <mergeCell ref="N1455:O1455"/>
    <mergeCell ref="P1455:Q1455"/>
    <mergeCell ref="S1455:T1455"/>
    <mergeCell ref="U1455:V1455"/>
    <mergeCell ref="X1455:Y1455"/>
    <mergeCell ref="Z1455:AA1455"/>
    <mergeCell ref="AC1455:AD1455"/>
    <mergeCell ref="AE1455:AF1455"/>
    <mergeCell ref="AH1455:AI1455"/>
    <mergeCell ref="AJ1455:AK1455"/>
    <mergeCell ref="D1466:E1466"/>
    <mergeCell ref="F1466:G1466"/>
    <mergeCell ref="I1466:J1466"/>
    <mergeCell ref="K1466:L1466"/>
    <mergeCell ref="N1466:O1466"/>
    <mergeCell ref="P1466:Q1466"/>
    <mergeCell ref="S1466:T1466"/>
    <mergeCell ref="U1466:V1466"/>
    <mergeCell ref="AH1459:AI1459"/>
    <mergeCell ref="AJ1459:AK1459"/>
    <mergeCell ref="S1459:T1459"/>
    <mergeCell ref="U1459:V1459"/>
    <mergeCell ref="X1459:Y1459"/>
    <mergeCell ref="Z1459:AA1459"/>
    <mergeCell ref="AC1459:AD1459"/>
    <mergeCell ref="AE1459:AF1459"/>
    <mergeCell ref="D1459:E1459"/>
    <mergeCell ref="F1459:G1459"/>
    <mergeCell ref="I1459:J1459"/>
    <mergeCell ref="K1459:L1459"/>
    <mergeCell ref="N1459:O1459"/>
    <mergeCell ref="P1459:Q1459"/>
    <mergeCell ref="D1476:E1476"/>
    <mergeCell ref="F1476:G1476"/>
    <mergeCell ref="I1476:J1476"/>
    <mergeCell ref="K1476:L1476"/>
    <mergeCell ref="N1476:O1476"/>
    <mergeCell ref="P1476:Q1476"/>
    <mergeCell ref="S1476:T1476"/>
    <mergeCell ref="U1476:V1476"/>
    <mergeCell ref="X1476:Y1476"/>
    <mergeCell ref="Z1476:AA1476"/>
    <mergeCell ref="AC1476:AD1476"/>
    <mergeCell ref="AE1476:AF1476"/>
    <mergeCell ref="AH1476:AI1476"/>
    <mergeCell ref="AJ1476:AK1476"/>
    <mergeCell ref="D1469:E1469"/>
    <mergeCell ref="F1469:G1469"/>
    <mergeCell ref="I1469:J1469"/>
    <mergeCell ref="K1469:L1469"/>
    <mergeCell ref="N1469:O1469"/>
    <mergeCell ref="P1469:Q1469"/>
    <mergeCell ref="S1469:T1469"/>
    <mergeCell ref="U1469:V1469"/>
    <mergeCell ref="X1469:Y1469"/>
    <mergeCell ref="Z1469:AA1469"/>
    <mergeCell ref="AC1469:AD1469"/>
    <mergeCell ref="AE1469:AF1469"/>
    <mergeCell ref="AH1469:AI1469"/>
    <mergeCell ref="AJ1469:AK1469"/>
    <mergeCell ref="AH1473:AI1473"/>
    <mergeCell ref="AJ1473:AK1473"/>
    <mergeCell ref="S1473:T1473"/>
    <mergeCell ref="U1473:V1473"/>
    <mergeCell ref="X1473:Y1473"/>
    <mergeCell ref="Z1473:AA1473"/>
    <mergeCell ref="AC1473:AD1473"/>
    <mergeCell ref="AE1473:AF1473"/>
    <mergeCell ref="D1473:E1473"/>
    <mergeCell ref="F1473:G1473"/>
    <mergeCell ref="I1473:J1473"/>
    <mergeCell ref="K1473:L1473"/>
    <mergeCell ref="N1473:O1473"/>
    <mergeCell ref="P1473:Q1473"/>
    <mergeCell ref="D1490:E1490"/>
    <mergeCell ref="F1490:G1490"/>
    <mergeCell ref="I1490:J1490"/>
    <mergeCell ref="K1490:L1490"/>
    <mergeCell ref="N1490:O1490"/>
    <mergeCell ref="P1490:Q1490"/>
    <mergeCell ref="S1490:T1490"/>
    <mergeCell ref="U1490:V1490"/>
    <mergeCell ref="X1490:Y1490"/>
    <mergeCell ref="Z1490:AA1490"/>
    <mergeCell ref="AC1490:AD1490"/>
    <mergeCell ref="AE1490:AF1490"/>
    <mergeCell ref="AH1490:AI1490"/>
    <mergeCell ref="AJ1490:AK1490"/>
    <mergeCell ref="D1483:E1483"/>
    <mergeCell ref="F1483:G1483"/>
    <mergeCell ref="I1483:J1483"/>
    <mergeCell ref="K1483:L1483"/>
    <mergeCell ref="N1483:O1483"/>
    <mergeCell ref="P1483:Q1483"/>
    <mergeCell ref="S1483:T1483"/>
    <mergeCell ref="U1483:V1483"/>
    <mergeCell ref="X1483:Y1483"/>
    <mergeCell ref="Z1483:AA1483"/>
    <mergeCell ref="AC1483:AD1483"/>
    <mergeCell ref="AE1483:AF1483"/>
    <mergeCell ref="AH1483:AI1483"/>
    <mergeCell ref="AJ1483:AK1483"/>
    <mergeCell ref="S1480:T1480"/>
    <mergeCell ref="U1480:V1480"/>
    <mergeCell ref="AH1487:AI1487"/>
    <mergeCell ref="AJ1487:AK1487"/>
    <mergeCell ref="S1487:T1487"/>
    <mergeCell ref="U1487:V1487"/>
    <mergeCell ref="X1487:Y1487"/>
    <mergeCell ref="Z1487:AA1487"/>
    <mergeCell ref="AC1487:AD1487"/>
    <mergeCell ref="AE1487:AF1487"/>
    <mergeCell ref="D1487:E1487"/>
    <mergeCell ref="F1487:G1487"/>
    <mergeCell ref="I1487:J1487"/>
    <mergeCell ref="K1487:L1487"/>
    <mergeCell ref="N1487:O1487"/>
    <mergeCell ref="P1487:Q1487"/>
    <mergeCell ref="X1480:Y1480"/>
    <mergeCell ref="Z1480:AA1480"/>
    <mergeCell ref="AC1480:AD1480"/>
    <mergeCell ref="AE1480:AF1480"/>
    <mergeCell ref="AH1480:AI1480"/>
    <mergeCell ref="AJ1480:AK1480"/>
    <mergeCell ref="D1480:E1480"/>
    <mergeCell ref="F1480:G1480"/>
    <mergeCell ref="I1480:J1480"/>
    <mergeCell ref="K1480:L1480"/>
    <mergeCell ref="N1480:O1480"/>
    <mergeCell ref="P1480:Q1480"/>
    <mergeCell ref="D1504:E1504"/>
    <mergeCell ref="F1504:G1504"/>
    <mergeCell ref="I1504:J1504"/>
    <mergeCell ref="K1504:L1504"/>
    <mergeCell ref="N1504:O1504"/>
    <mergeCell ref="P1504:Q1504"/>
    <mergeCell ref="S1504:T1504"/>
    <mergeCell ref="U1504:V1504"/>
    <mergeCell ref="X1504:Y1504"/>
    <mergeCell ref="Z1504:AA1504"/>
    <mergeCell ref="AC1504:AD1504"/>
    <mergeCell ref="AE1504:AF1504"/>
    <mergeCell ref="AH1504:AI1504"/>
    <mergeCell ref="AJ1504:AK1504"/>
    <mergeCell ref="D1497:E1497"/>
    <mergeCell ref="F1497:G1497"/>
    <mergeCell ref="I1497:J1497"/>
    <mergeCell ref="K1497:L1497"/>
    <mergeCell ref="N1497:O1497"/>
    <mergeCell ref="P1497:Q1497"/>
    <mergeCell ref="S1497:T1497"/>
    <mergeCell ref="U1497:V1497"/>
    <mergeCell ref="X1497:Y1497"/>
    <mergeCell ref="Z1497:AA1497"/>
    <mergeCell ref="AC1497:AD1497"/>
    <mergeCell ref="AE1497:AF1497"/>
    <mergeCell ref="AH1497:AI1497"/>
    <mergeCell ref="AJ1497:AK1497"/>
    <mergeCell ref="X1494:Y1494"/>
    <mergeCell ref="Z1494:AA1494"/>
    <mergeCell ref="AC1494:AD1494"/>
    <mergeCell ref="AE1494:AF1494"/>
    <mergeCell ref="AH1494:AI1494"/>
    <mergeCell ref="AJ1494:AK1494"/>
    <mergeCell ref="D1494:E1494"/>
    <mergeCell ref="F1494:G1494"/>
    <mergeCell ref="I1494:J1494"/>
    <mergeCell ref="K1494:L1494"/>
    <mergeCell ref="N1494:O1494"/>
    <mergeCell ref="P1494:Q1494"/>
    <mergeCell ref="S1494:T1494"/>
    <mergeCell ref="U1494:V1494"/>
    <mergeCell ref="X1522:Y1522"/>
    <mergeCell ref="Z1522:AA1522"/>
    <mergeCell ref="AC1522:AD1522"/>
    <mergeCell ref="AE1522:AF1522"/>
    <mergeCell ref="AH1522:AI1522"/>
    <mergeCell ref="AJ1522:AK1522"/>
    <mergeCell ref="D1518:E1518"/>
    <mergeCell ref="F1518:G1518"/>
    <mergeCell ref="I1518:J1518"/>
    <mergeCell ref="K1518:L1518"/>
    <mergeCell ref="N1518:O1518"/>
    <mergeCell ref="P1518:Q1518"/>
    <mergeCell ref="S1518:T1518"/>
    <mergeCell ref="U1518:V1518"/>
    <mergeCell ref="X1518:Y1518"/>
    <mergeCell ref="Z1518:AA1518"/>
    <mergeCell ref="AC1518:AD1518"/>
    <mergeCell ref="AE1518:AF1518"/>
    <mergeCell ref="AH1518:AI1518"/>
    <mergeCell ref="AJ1518:AK1518"/>
    <mergeCell ref="D1511:E1511"/>
    <mergeCell ref="F1511:G1511"/>
    <mergeCell ref="I1511:J1511"/>
    <mergeCell ref="K1511:L1511"/>
    <mergeCell ref="N1511:O1511"/>
    <mergeCell ref="P1511:Q1511"/>
    <mergeCell ref="S1511:T1511"/>
    <mergeCell ref="U1511:V1511"/>
    <mergeCell ref="X1511:Y1511"/>
    <mergeCell ref="Z1511:AA1511"/>
    <mergeCell ref="AC1511:AD1511"/>
    <mergeCell ref="AE1511:AF1511"/>
    <mergeCell ref="AH1511:AI1511"/>
    <mergeCell ref="AJ1511:AK1511"/>
    <mergeCell ref="D1532:E1532"/>
    <mergeCell ref="F1532:G1532"/>
    <mergeCell ref="I1532:J1532"/>
    <mergeCell ref="K1532:L1532"/>
    <mergeCell ref="N1532:O1532"/>
    <mergeCell ref="P1532:Q1532"/>
    <mergeCell ref="S1532:T1532"/>
    <mergeCell ref="U1532:V1532"/>
    <mergeCell ref="X1532:Y1532"/>
    <mergeCell ref="Z1532:AA1532"/>
    <mergeCell ref="AC1532:AD1532"/>
    <mergeCell ref="AE1532:AF1532"/>
    <mergeCell ref="AH1532:AI1532"/>
    <mergeCell ref="AJ1532:AK1532"/>
    <mergeCell ref="D1525:E1525"/>
    <mergeCell ref="F1525:G1525"/>
    <mergeCell ref="I1525:J1525"/>
    <mergeCell ref="K1525:L1525"/>
    <mergeCell ref="N1525:O1525"/>
    <mergeCell ref="P1525:Q1525"/>
    <mergeCell ref="S1525:T1525"/>
    <mergeCell ref="U1525:V1525"/>
    <mergeCell ref="X1525:Y1525"/>
    <mergeCell ref="Z1525:AA1525"/>
    <mergeCell ref="AC1525:AD1525"/>
    <mergeCell ref="AE1525:AF1525"/>
    <mergeCell ref="AH1525:AI1525"/>
    <mergeCell ref="AJ1525:AK1525"/>
    <mergeCell ref="AH1529:AI1529"/>
    <mergeCell ref="AJ1529:AK1529"/>
    <mergeCell ref="S1529:T1529"/>
    <mergeCell ref="U1529:V1529"/>
    <mergeCell ref="X1529:Y1529"/>
    <mergeCell ref="Z1529:AA1529"/>
    <mergeCell ref="AC1529:AD1529"/>
    <mergeCell ref="AE1529:AF1529"/>
    <mergeCell ref="D1529:E1529"/>
    <mergeCell ref="F1529:G1529"/>
    <mergeCell ref="I1529:J1529"/>
    <mergeCell ref="K1529:L1529"/>
    <mergeCell ref="N1529:O1529"/>
    <mergeCell ref="P1529:Q1529"/>
    <mergeCell ref="D1546:E1546"/>
    <mergeCell ref="F1546:G1546"/>
    <mergeCell ref="I1546:J1546"/>
    <mergeCell ref="K1546:L1546"/>
    <mergeCell ref="N1546:O1546"/>
    <mergeCell ref="P1546:Q1546"/>
    <mergeCell ref="S1546:T1546"/>
    <mergeCell ref="U1546:V1546"/>
    <mergeCell ref="X1546:Y1546"/>
    <mergeCell ref="Z1546:AA1546"/>
    <mergeCell ref="AC1546:AD1546"/>
    <mergeCell ref="AE1546:AF1546"/>
    <mergeCell ref="AH1546:AI1546"/>
    <mergeCell ref="AJ1546:AK1546"/>
    <mergeCell ref="D1539:E1539"/>
    <mergeCell ref="F1539:G1539"/>
    <mergeCell ref="I1539:J1539"/>
    <mergeCell ref="K1539:L1539"/>
    <mergeCell ref="N1539:O1539"/>
    <mergeCell ref="P1539:Q1539"/>
    <mergeCell ref="S1539:T1539"/>
    <mergeCell ref="U1539:V1539"/>
    <mergeCell ref="X1539:Y1539"/>
    <mergeCell ref="Z1539:AA1539"/>
    <mergeCell ref="AC1539:AD1539"/>
    <mergeCell ref="AE1539:AF1539"/>
    <mergeCell ref="AH1539:AI1539"/>
    <mergeCell ref="AJ1539:AK1539"/>
    <mergeCell ref="S1536:T1536"/>
    <mergeCell ref="U1536:V1536"/>
    <mergeCell ref="AH1543:AI1543"/>
    <mergeCell ref="AJ1543:AK1543"/>
    <mergeCell ref="S1543:T1543"/>
    <mergeCell ref="U1543:V1543"/>
    <mergeCell ref="X1543:Y1543"/>
    <mergeCell ref="Z1543:AA1543"/>
    <mergeCell ref="AC1543:AD1543"/>
    <mergeCell ref="AE1543:AF1543"/>
    <mergeCell ref="D1543:E1543"/>
    <mergeCell ref="F1543:G1543"/>
    <mergeCell ref="I1543:J1543"/>
    <mergeCell ref="K1543:L1543"/>
    <mergeCell ref="N1543:O1543"/>
    <mergeCell ref="P1543:Q1543"/>
    <mergeCell ref="X1536:Y1536"/>
    <mergeCell ref="Z1536:AA1536"/>
    <mergeCell ref="AC1536:AD1536"/>
    <mergeCell ref="AE1536:AF1536"/>
    <mergeCell ref="N1564:O1564"/>
    <mergeCell ref="P1564:Q1564"/>
    <mergeCell ref="D1560:E1560"/>
    <mergeCell ref="F1560:G1560"/>
    <mergeCell ref="I1560:J1560"/>
    <mergeCell ref="K1560:L1560"/>
    <mergeCell ref="N1560:O1560"/>
    <mergeCell ref="P1560:Q1560"/>
    <mergeCell ref="S1560:T1560"/>
    <mergeCell ref="U1560:V1560"/>
    <mergeCell ref="X1560:Y1560"/>
    <mergeCell ref="Z1560:AA1560"/>
    <mergeCell ref="AC1560:AD1560"/>
    <mergeCell ref="AE1560:AF1560"/>
    <mergeCell ref="AH1560:AI1560"/>
    <mergeCell ref="AJ1560:AK1560"/>
    <mergeCell ref="D1553:E1553"/>
    <mergeCell ref="F1553:G1553"/>
    <mergeCell ref="I1553:J1553"/>
    <mergeCell ref="K1553:L1553"/>
    <mergeCell ref="N1553:O1553"/>
    <mergeCell ref="P1553:Q1553"/>
    <mergeCell ref="S1553:T1553"/>
    <mergeCell ref="U1553:V1553"/>
    <mergeCell ref="X1553:Y1553"/>
    <mergeCell ref="Z1553:AA1553"/>
    <mergeCell ref="AC1553:AD1553"/>
    <mergeCell ref="AE1553:AF1553"/>
    <mergeCell ref="AH1553:AI1553"/>
    <mergeCell ref="AJ1553:AK1553"/>
    <mergeCell ref="X1550:Y1550"/>
    <mergeCell ref="Z1550:AA1550"/>
    <mergeCell ref="AC1550:AD1550"/>
    <mergeCell ref="AE1550:AF1550"/>
    <mergeCell ref="AH1550:AI1550"/>
    <mergeCell ref="AJ1550:AK1550"/>
    <mergeCell ref="D1550:E1550"/>
    <mergeCell ref="F1550:G1550"/>
    <mergeCell ref="I1550:J1550"/>
    <mergeCell ref="K1550:L1550"/>
    <mergeCell ref="N1550:O1550"/>
    <mergeCell ref="P1550:Q1550"/>
    <mergeCell ref="S1550:T1550"/>
    <mergeCell ref="U1550:V1550"/>
    <mergeCell ref="S1564:T1564"/>
    <mergeCell ref="U1564:V1564"/>
    <mergeCell ref="AH1557:AI1557"/>
    <mergeCell ref="AJ1557:AK1557"/>
    <mergeCell ref="S1557:T1557"/>
    <mergeCell ref="U1557:V1557"/>
    <mergeCell ref="X1557:Y1557"/>
    <mergeCell ref="Z1557:AA1557"/>
    <mergeCell ref="AC1557:AD1557"/>
    <mergeCell ref="AE1557:AF1557"/>
    <mergeCell ref="D1557:E1557"/>
    <mergeCell ref="F1557:G1557"/>
    <mergeCell ref="I1557:J1557"/>
    <mergeCell ref="K1557:L1557"/>
    <mergeCell ref="N1557:O1557"/>
    <mergeCell ref="P1557:Q1557"/>
    <mergeCell ref="X1564:Y1564"/>
    <mergeCell ref="Z1564:AA1564"/>
    <mergeCell ref="AC1564:AD1564"/>
    <mergeCell ref="AE1564:AF1564"/>
    <mergeCell ref="X1578:Y1578"/>
    <mergeCell ref="Z1578:AA1578"/>
    <mergeCell ref="AC1578:AD1578"/>
    <mergeCell ref="AE1578:AF1578"/>
    <mergeCell ref="AH1578:AI1578"/>
    <mergeCell ref="AJ1578:AK1578"/>
    <mergeCell ref="D1574:E1574"/>
    <mergeCell ref="F1574:G1574"/>
    <mergeCell ref="I1574:J1574"/>
    <mergeCell ref="K1574:L1574"/>
    <mergeCell ref="N1574:O1574"/>
    <mergeCell ref="P1574:Q1574"/>
    <mergeCell ref="S1574:T1574"/>
    <mergeCell ref="U1574:V1574"/>
    <mergeCell ref="X1574:Y1574"/>
    <mergeCell ref="Z1574:AA1574"/>
    <mergeCell ref="AC1574:AD1574"/>
    <mergeCell ref="AE1574:AF1574"/>
    <mergeCell ref="AH1574:AI1574"/>
    <mergeCell ref="AJ1574:AK1574"/>
    <mergeCell ref="D1567:E1567"/>
    <mergeCell ref="F1567:G1567"/>
    <mergeCell ref="I1567:J1567"/>
    <mergeCell ref="K1567:L1567"/>
    <mergeCell ref="N1567:O1567"/>
    <mergeCell ref="P1567:Q1567"/>
    <mergeCell ref="S1567:T1567"/>
    <mergeCell ref="U1567:V1567"/>
    <mergeCell ref="X1567:Y1567"/>
    <mergeCell ref="Z1567:AA1567"/>
    <mergeCell ref="AC1567:AD1567"/>
    <mergeCell ref="AE1567:AF1567"/>
    <mergeCell ref="AH1567:AI1567"/>
    <mergeCell ref="AJ1567:AK1567"/>
    <mergeCell ref="D1578:E1578"/>
    <mergeCell ref="F1578:G1578"/>
    <mergeCell ref="I1578:J1578"/>
    <mergeCell ref="K1578:L1578"/>
    <mergeCell ref="N1578:O1578"/>
    <mergeCell ref="P1578:Q1578"/>
    <mergeCell ref="S1578:T1578"/>
    <mergeCell ref="U1578:V1578"/>
    <mergeCell ref="AH1571:AI1571"/>
    <mergeCell ref="AJ1571:AK1571"/>
    <mergeCell ref="S1571:T1571"/>
    <mergeCell ref="U1571:V1571"/>
    <mergeCell ref="X1571:Y1571"/>
    <mergeCell ref="Z1571:AA1571"/>
    <mergeCell ref="AC1571:AD1571"/>
    <mergeCell ref="AE1571:AF1571"/>
    <mergeCell ref="D1571:E1571"/>
    <mergeCell ref="F1571:G1571"/>
    <mergeCell ref="I1571:J1571"/>
    <mergeCell ref="K1571:L1571"/>
    <mergeCell ref="N1571:O1571"/>
    <mergeCell ref="P1571:Q1571"/>
    <mergeCell ref="D1588:E1588"/>
    <mergeCell ref="F1588:G1588"/>
    <mergeCell ref="I1588:J1588"/>
    <mergeCell ref="K1588:L1588"/>
    <mergeCell ref="N1588:O1588"/>
    <mergeCell ref="P1588:Q1588"/>
    <mergeCell ref="S1588:T1588"/>
    <mergeCell ref="U1588:V1588"/>
    <mergeCell ref="X1588:Y1588"/>
    <mergeCell ref="Z1588:AA1588"/>
    <mergeCell ref="AC1588:AD1588"/>
    <mergeCell ref="AE1588:AF1588"/>
    <mergeCell ref="AH1588:AI1588"/>
    <mergeCell ref="AJ1588:AK1588"/>
    <mergeCell ref="D1581:E1581"/>
    <mergeCell ref="F1581:G1581"/>
    <mergeCell ref="I1581:J1581"/>
    <mergeCell ref="K1581:L1581"/>
    <mergeCell ref="N1581:O1581"/>
    <mergeCell ref="P1581:Q1581"/>
    <mergeCell ref="S1581:T1581"/>
    <mergeCell ref="U1581:V1581"/>
    <mergeCell ref="X1581:Y1581"/>
    <mergeCell ref="Z1581:AA1581"/>
    <mergeCell ref="AC1581:AD1581"/>
    <mergeCell ref="AE1581:AF1581"/>
    <mergeCell ref="AH1581:AI1581"/>
    <mergeCell ref="AJ1581:AK1581"/>
    <mergeCell ref="AH1585:AI1585"/>
    <mergeCell ref="AJ1585:AK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D1602:E1602"/>
    <mergeCell ref="F1602:G1602"/>
    <mergeCell ref="I1602:J1602"/>
    <mergeCell ref="K1602:L1602"/>
    <mergeCell ref="N1602:O1602"/>
    <mergeCell ref="P1602:Q1602"/>
    <mergeCell ref="S1602:T1602"/>
    <mergeCell ref="U1602:V1602"/>
    <mergeCell ref="X1602:Y1602"/>
    <mergeCell ref="Z1602:AA1602"/>
    <mergeCell ref="AC1602:AD1602"/>
    <mergeCell ref="AE1602:AF1602"/>
    <mergeCell ref="AH1602:AI1602"/>
    <mergeCell ref="AJ1602:AK1602"/>
    <mergeCell ref="D1595:E1595"/>
    <mergeCell ref="F1595:G1595"/>
    <mergeCell ref="I1595:J1595"/>
    <mergeCell ref="K1595:L1595"/>
    <mergeCell ref="N1595:O1595"/>
    <mergeCell ref="P1595:Q1595"/>
    <mergeCell ref="S1595:T1595"/>
    <mergeCell ref="U1595:V1595"/>
    <mergeCell ref="X1595:Y1595"/>
    <mergeCell ref="Z1595:AA1595"/>
    <mergeCell ref="AC1595:AD1595"/>
    <mergeCell ref="AE1595:AF1595"/>
    <mergeCell ref="AH1595:AI1595"/>
    <mergeCell ref="AJ1595:AK1595"/>
    <mergeCell ref="S1592:T1592"/>
    <mergeCell ref="U1592:V1592"/>
    <mergeCell ref="AH1599:AI1599"/>
    <mergeCell ref="AJ1599:AK1599"/>
    <mergeCell ref="S1599:T1599"/>
    <mergeCell ref="U1599:V1599"/>
    <mergeCell ref="X1599:Y1599"/>
    <mergeCell ref="Z1599:AA1599"/>
    <mergeCell ref="AC1599:AD1599"/>
    <mergeCell ref="AE1599:AF1599"/>
    <mergeCell ref="D1599:E1599"/>
    <mergeCell ref="F1599:G1599"/>
    <mergeCell ref="I1599:J1599"/>
    <mergeCell ref="K1599:L1599"/>
    <mergeCell ref="N1599:O1599"/>
    <mergeCell ref="P1599:Q1599"/>
    <mergeCell ref="X1592:Y1592"/>
    <mergeCell ref="Z1592:AA1592"/>
    <mergeCell ref="AC1592:AD1592"/>
    <mergeCell ref="AE1592:AF1592"/>
    <mergeCell ref="AH1592:AI1592"/>
    <mergeCell ref="AJ1592:AK1592"/>
    <mergeCell ref="D1592:E1592"/>
    <mergeCell ref="F1592:G1592"/>
    <mergeCell ref="I1592:J1592"/>
    <mergeCell ref="K1592:L1592"/>
    <mergeCell ref="N1592:O1592"/>
    <mergeCell ref="P1592:Q1592"/>
    <mergeCell ref="D1616:E1616"/>
    <mergeCell ref="F1616:G1616"/>
    <mergeCell ref="I1616:J1616"/>
    <mergeCell ref="K1616:L1616"/>
    <mergeCell ref="N1616:O1616"/>
    <mergeCell ref="P1616:Q1616"/>
    <mergeCell ref="S1616:T1616"/>
    <mergeCell ref="U1616:V1616"/>
    <mergeCell ref="X1616:Y1616"/>
    <mergeCell ref="Z1616:AA1616"/>
    <mergeCell ref="AC1616:AD1616"/>
    <mergeCell ref="AE1616:AF1616"/>
    <mergeCell ref="AH1616:AI1616"/>
    <mergeCell ref="AJ1616:AK1616"/>
    <mergeCell ref="D1609:E1609"/>
    <mergeCell ref="F1609:G1609"/>
    <mergeCell ref="I1609:J1609"/>
    <mergeCell ref="K1609:L1609"/>
    <mergeCell ref="N1609:O1609"/>
    <mergeCell ref="P1609:Q1609"/>
    <mergeCell ref="S1609:T1609"/>
    <mergeCell ref="U1609:V1609"/>
    <mergeCell ref="X1609:Y1609"/>
    <mergeCell ref="Z1609:AA1609"/>
    <mergeCell ref="AC1609:AD1609"/>
    <mergeCell ref="AE1609:AF1609"/>
    <mergeCell ref="AH1609:AI1609"/>
    <mergeCell ref="AJ1609:AK1609"/>
    <mergeCell ref="X1606:Y1606"/>
    <mergeCell ref="Z1606:AA1606"/>
    <mergeCell ref="AC1606:AD1606"/>
    <mergeCell ref="AE1606:AF1606"/>
    <mergeCell ref="AH1606:AI1606"/>
    <mergeCell ref="AJ1606:AK1606"/>
    <mergeCell ref="D1606:E1606"/>
    <mergeCell ref="F1606:G1606"/>
    <mergeCell ref="I1606:J1606"/>
    <mergeCell ref="K1606:L1606"/>
    <mergeCell ref="N1606:O1606"/>
    <mergeCell ref="P1606:Q1606"/>
    <mergeCell ref="S1606:T1606"/>
    <mergeCell ref="U1606:V1606"/>
    <mergeCell ref="X1634:Y1634"/>
    <mergeCell ref="Z1634:AA1634"/>
    <mergeCell ref="AC1634:AD1634"/>
    <mergeCell ref="AE1634:AF1634"/>
    <mergeCell ref="AH1634:AI1634"/>
    <mergeCell ref="AJ1634:AK1634"/>
    <mergeCell ref="D1630:E1630"/>
    <mergeCell ref="F1630:G1630"/>
    <mergeCell ref="I1630:J1630"/>
    <mergeCell ref="K1630:L1630"/>
    <mergeCell ref="N1630:O1630"/>
    <mergeCell ref="P1630:Q1630"/>
    <mergeCell ref="S1630:T1630"/>
    <mergeCell ref="U1630:V1630"/>
    <mergeCell ref="X1630:Y1630"/>
    <mergeCell ref="Z1630:AA1630"/>
    <mergeCell ref="AC1630:AD1630"/>
    <mergeCell ref="AE1630:AF1630"/>
    <mergeCell ref="AH1630:AI1630"/>
    <mergeCell ref="AJ1630:AK1630"/>
    <mergeCell ref="D1623:E1623"/>
    <mergeCell ref="F1623:G1623"/>
    <mergeCell ref="I1623:J1623"/>
    <mergeCell ref="K1623:L1623"/>
    <mergeCell ref="N1623:O1623"/>
    <mergeCell ref="P1623:Q1623"/>
    <mergeCell ref="S1623:T1623"/>
    <mergeCell ref="U1623:V1623"/>
    <mergeCell ref="X1623:Y1623"/>
    <mergeCell ref="Z1623:AA1623"/>
    <mergeCell ref="AC1623:AD1623"/>
    <mergeCell ref="AE1623:AF1623"/>
    <mergeCell ref="AH1623:AI1623"/>
    <mergeCell ref="AJ1623:AK1623"/>
    <mergeCell ref="D1644:E1644"/>
    <mergeCell ref="F1644:G1644"/>
    <mergeCell ref="I1644:J1644"/>
    <mergeCell ref="K1644:L1644"/>
    <mergeCell ref="N1644:O1644"/>
    <mergeCell ref="P1644:Q1644"/>
    <mergeCell ref="S1644:T1644"/>
    <mergeCell ref="U1644:V1644"/>
    <mergeCell ref="X1644:Y1644"/>
    <mergeCell ref="Z1644:AA1644"/>
    <mergeCell ref="AC1644:AD1644"/>
    <mergeCell ref="AE1644:AF1644"/>
    <mergeCell ref="AH1644:AI1644"/>
    <mergeCell ref="AJ1644:AK1644"/>
    <mergeCell ref="D1637:E1637"/>
    <mergeCell ref="F1637:G1637"/>
    <mergeCell ref="I1637:J1637"/>
    <mergeCell ref="K1637:L1637"/>
    <mergeCell ref="N1637:O1637"/>
    <mergeCell ref="P1637:Q1637"/>
    <mergeCell ref="S1637:T1637"/>
    <mergeCell ref="U1637:V1637"/>
    <mergeCell ref="X1637:Y1637"/>
    <mergeCell ref="Z1637:AA1637"/>
    <mergeCell ref="AC1637:AD1637"/>
    <mergeCell ref="AE1637:AF1637"/>
    <mergeCell ref="AH1637:AI1637"/>
    <mergeCell ref="AJ1637:AK1637"/>
    <mergeCell ref="AH1641:AI1641"/>
    <mergeCell ref="AJ1641:AK1641"/>
    <mergeCell ref="S1641:T1641"/>
    <mergeCell ref="U1641:V1641"/>
    <mergeCell ref="X1641:Y1641"/>
    <mergeCell ref="Z1641:AA1641"/>
    <mergeCell ref="AC1641:AD1641"/>
    <mergeCell ref="AE1641:AF1641"/>
    <mergeCell ref="D1641:E1641"/>
    <mergeCell ref="F1641:G1641"/>
    <mergeCell ref="I1641:J1641"/>
    <mergeCell ref="K1641:L1641"/>
    <mergeCell ref="N1641:O1641"/>
    <mergeCell ref="P1641:Q1641"/>
    <mergeCell ref="D1658:E1658"/>
    <mergeCell ref="F1658:G1658"/>
    <mergeCell ref="I1658:J1658"/>
    <mergeCell ref="K1658:L1658"/>
    <mergeCell ref="N1658:O1658"/>
    <mergeCell ref="P1658:Q1658"/>
    <mergeCell ref="S1658:T1658"/>
    <mergeCell ref="U1658:V1658"/>
    <mergeCell ref="X1658:Y1658"/>
    <mergeCell ref="Z1658:AA1658"/>
    <mergeCell ref="AC1658:AD1658"/>
    <mergeCell ref="AE1658:AF1658"/>
    <mergeCell ref="AH1658:AI1658"/>
    <mergeCell ref="AJ1658:AK1658"/>
    <mergeCell ref="D1651:E1651"/>
    <mergeCell ref="F1651:G1651"/>
    <mergeCell ref="I1651:J1651"/>
    <mergeCell ref="K1651:L1651"/>
    <mergeCell ref="N1651:O1651"/>
    <mergeCell ref="P1651:Q1651"/>
    <mergeCell ref="S1651:T1651"/>
    <mergeCell ref="U1651:V1651"/>
    <mergeCell ref="X1651:Y1651"/>
    <mergeCell ref="Z1651:AA1651"/>
    <mergeCell ref="AC1651:AD1651"/>
    <mergeCell ref="AE1651:AF1651"/>
    <mergeCell ref="AH1651:AI1651"/>
    <mergeCell ref="AJ1651:AK1651"/>
    <mergeCell ref="S1648:T1648"/>
    <mergeCell ref="U1648:V1648"/>
    <mergeCell ref="AH1655:AI1655"/>
    <mergeCell ref="AJ1655:AK1655"/>
    <mergeCell ref="S1655:T1655"/>
    <mergeCell ref="U1655:V1655"/>
    <mergeCell ref="X1655:Y1655"/>
    <mergeCell ref="Z1655:AA1655"/>
    <mergeCell ref="AC1655:AD1655"/>
    <mergeCell ref="AE1655:AF1655"/>
    <mergeCell ref="D1655:E1655"/>
    <mergeCell ref="F1655:G1655"/>
    <mergeCell ref="I1655:J1655"/>
    <mergeCell ref="K1655:L1655"/>
    <mergeCell ref="N1655:O1655"/>
    <mergeCell ref="P1655:Q1655"/>
    <mergeCell ref="X1648:Y1648"/>
    <mergeCell ref="Z1648:AA1648"/>
    <mergeCell ref="AC1648:AD1648"/>
    <mergeCell ref="AE1648:AF1648"/>
    <mergeCell ref="N1676:O1676"/>
    <mergeCell ref="P1676:Q1676"/>
    <mergeCell ref="D1672:E1672"/>
    <mergeCell ref="F1672:G1672"/>
    <mergeCell ref="I1672:J1672"/>
    <mergeCell ref="K1672:L1672"/>
    <mergeCell ref="N1672:O1672"/>
    <mergeCell ref="P1672:Q1672"/>
    <mergeCell ref="S1672:T1672"/>
    <mergeCell ref="U1672:V1672"/>
    <mergeCell ref="X1672:Y1672"/>
    <mergeCell ref="Z1672:AA1672"/>
    <mergeCell ref="AC1672:AD1672"/>
    <mergeCell ref="AE1672:AF1672"/>
    <mergeCell ref="AH1672:AI1672"/>
    <mergeCell ref="AJ1672:AK1672"/>
    <mergeCell ref="D1665:E1665"/>
    <mergeCell ref="F1665:G1665"/>
    <mergeCell ref="I1665:J1665"/>
    <mergeCell ref="K1665:L1665"/>
    <mergeCell ref="N1665:O1665"/>
    <mergeCell ref="P1665:Q1665"/>
    <mergeCell ref="S1665:T1665"/>
    <mergeCell ref="U1665:V1665"/>
    <mergeCell ref="X1665:Y1665"/>
    <mergeCell ref="Z1665:AA1665"/>
    <mergeCell ref="AC1665:AD1665"/>
    <mergeCell ref="AE1665:AF1665"/>
    <mergeCell ref="AH1665:AI1665"/>
    <mergeCell ref="AJ1665:AK1665"/>
    <mergeCell ref="X1662:Y1662"/>
    <mergeCell ref="Z1662:AA1662"/>
    <mergeCell ref="AC1662:AD1662"/>
    <mergeCell ref="AE1662:AF1662"/>
    <mergeCell ref="AH1662:AI1662"/>
    <mergeCell ref="AJ1662:AK1662"/>
    <mergeCell ref="D1662:E1662"/>
    <mergeCell ref="F1662:G1662"/>
    <mergeCell ref="I1662:J1662"/>
    <mergeCell ref="K1662:L1662"/>
    <mergeCell ref="N1662:O1662"/>
    <mergeCell ref="P1662:Q1662"/>
    <mergeCell ref="S1662:T1662"/>
    <mergeCell ref="U1662:V1662"/>
    <mergeCell ref="S1676:T1676"/>
    <mergeCell ref="U1676:V1676"/>
    <mergeCell ref="AH1669:AI1669"/>
    <mergeCell ref="AJ1669:AK1669"/>
    <mergeCell ref="S1669:T1669"/>
    <mergeCell ref="U1669:V1669"/>
    <mergeCell ref="X1669:Y1669"/>
    <mergeCell ref="Z1669:AA1669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X1676:Y1676"/>
    <mergeCell ref="Z1676:AA1676"/>
    <mergeCell ref="AC1676:AD1676"/>
    <mergeCell ref="AE1676:AF1676"/>
    <mergeCell ref="X1690:Y1690"/>
    <mergeCell ref="Z1690:AA1690"/>
    <mergeCell ref="AC1690:AD1690"/>
    <mergeCell ref="AE1690:AF1690"/>
    <mergeCell ref="AH1690:AI1690"/>
    <mergeCell ref="AJ1690:AK1690"/>
    <mergeCell ref="D1686:E1686"/>
    <mergeCell ref="F1686:G1686"/>
    <mergeCell ref="I1686:J1686"/>
    <mergeCell ref="K1686:L1686"/>
    <mergeCell ref="N1686:O1686"/>
    <mergeCell ref="P1686:Q1686"/>
    <mergeCell ref="S1686:T1686"/>
    <mergeCell ref="U1686:V1686"/>
    <mergeCell ref="X1686:Y1686"/>
    <mergeCell ref="Z1686:AA1686"/>
    <mergeCell ref="AC1686:AD1686"/>
    <mergeCell ref="AE1686:AF1686"/>
    <mergeCell ref="AH1686:AI1686"/>
    <mergeCell ref="AJ1686:AK1686"/>
    <mergeCell ref="D1679:E1679"/>
    <mergeCell ref="F1679:G1679"/>
    <mergeCell ref="I1679:J1679"/>
    <mergeCell ref="K1679:L1679"/>
    <mergeCell ref="N1679:O1679"/>
    <mergeCell ref="P1679:Q1679"/>
    <mergeCell ref="S1679:T1679"/>
    <mergeCell ref="U1679:V1679"/>
    <mergeCell ref="X1679:Y1679"/>
    <mergeCell ref="Z1679:AA1679"/>
    <mergeCell ref="AC1679:AD1679"/>
    <mergeCell ref="AE1679:AF1679"/>
    <mergeCell ref="AH1679:AI1679"/>
    <mergeCell ref="AJ1679:AK1679"/>
    <mergeCell ref="D1690:E1690"/>
    <mergeCell ref="F1690:G1690"/>
    <mergeCell ref="I1690:J1690"/>
    <mergeCell ref="K1690:L1690"/>
    <mergeCell ref="N1690:O1690"/>
    <mergeCell ref="P1690:Q1690"/>
    <mergeCell ref="S1690:T1690"/>
    <mergeCell ref="U1690:V1690"/>
    <mergeCell ref="AH1683:AI1683"/>
    <mergeCell ref="AJ1683:AK1683"/>
    <mergeCell ref="S1683:T1683"/>
    <mergeCell ref="U1683:V1683"/>
    <mergeCell ref="X1683:Y1683"/>
    <mergeCell ref="Z1683:AA1683"/>
    <mergeCell ref="AC1683:AD1683"/>
    <mergeCell ref="AE1683:AF1683"/>
    <mergeCell ref="D1683:E1683"/>
    <mergeCell ref="F1683:G1683"/>
    <mergeCell ref="I1683:J1683"/>
    <mergeCell ref="K1683:L1683"/>
    <mergeCell ref="N1683:O1683"/>
    <mergeCell ref="P1683:Q1683"/>
    <mergeCell ref="D1700:E1700"/>
    <mergeCell ref="F1700:G1700"/>
    <mergeCell ref="I1700:J1700"/>
    <mergeCell ref="K1700:L1700"/>
    <mergeCell ref="N1700:O1700"/>
    <mergeCell ref="P1700:Q1700"/>
    <mergeCell ref="S1700:T1700"/>
    <mergeCell ref="U1700:V1700"/>
    <mergeCell ref="X1700:Y1700"/>
    <mergeCell ref="Z1700:AA1700"/>
    <mergeCell ref="AC1700:AD1700"/>
    <mergeCell ref="AE1700:AF1700"/>
    <mergeCell ref="AH1700:AI1700"/>
    <mergeCell ref="AJ1700:AK1700"/>
    <mergeCell ref="D1693:E1693"/>
    <mergeCell ref="F1693:G1693"/>
    <mergeCell ref="I1693:J1693"/>
    <mergeCell ref="K1693:L1693"/>
    <mergeCell ref="N1693:O1693"/>
    <mergeCell ref="P1693:Q1693"/>
    <mergeCell ref="S1693:T1693"/>
    <mergeCell ref="U1693:V1693"/>
    <mergeCell ref="X1693:Y1693"/>
    <mergeCell ref="Z1693:AA1693"/>
    <mergeCell ref="AC1693:AD1693"/>
    <mergeCell ref="AE1693:AF1693"/>
    <mergeCell ref="AH1693:AI1693"/>
    <mergeCell ref="AJ1693:AK1693"/>
    <mergeCell ref="AH1697:AI1697"/>
    <mergeCell ref="AJ1697:AK1697"/>
    <mergeCell ref="S1697:T1697"/>
    <mergeCell ref="U1697:V1697"/>
    <mergeCell ref="X1697:Y1697"/>
    <mergeCell ref="Z1697:AA1697"/>
    <mergeCell ref="AC1697:AD1697"/>
    <mergeCell ref="AE1697:AF1697"/>
    <mergeCell ref="D1697:E1697"/>
    <mergeCell ref="F1697:G1697"/>
    <mergeCell ref="I1697:J1697"/>
    <mergeCell ref="K1697:L1697"/>
    <mergeCell ref="N1697:O1697"/>
    <mergeCell ref="P1697:Q1697"/>
    <mergeCell ref="D1714:E1714"/>
    <mergeCell ref="F1714:G1714"/>
    <mergeCell ref="I1714:J1714"/>
    <mergeCell ref="K1714:L1714"/>
    <mergeCell ref="N1714:O1714"/>
    <mergeCell ref="P1714:Q1714"/>
    <mergeCell ref="S1714:T1714"/>
    <mergeCell ref="U1714:V1714"/>
    <mergeCell ref="X1714:Y1714"/>
    <mergeCell ref="Z1714:AA1714"/>
    <mergeCell ref="AC1714:AD1714"/>
    <mergeCell ref="AE1714:AF1714"/>
    <mergeCell ref="AH1714:AI1714"/>
    <mergeCell ref="AJ1714:AK1714"/>
    <mergeCell ref="D1707:E1707"/>
    <mergeCell ref="F1707:G1707"/>
    <mergeCell ref="I1707:J1707"/>
    <mergeCell ref="K1707:L1707"/>
    <mergeCell ref="N1707:O1707"/>
    <mergeCell ref="P1707:Q1707"/>
    <mergeCell ref="S1707:T1707"/>
    <mergeCell ref="U1707:V1707"/>
    <mergeCell ref="X1707:Y1707"/>
    <mergeCell ref="Z1707:AA1707"/>
    <mergeCell ref="AC1707:AD1707"/>
    <mergeCell ref="AE1707:AF1707"/>
    <mergeCell ref="AH1707:AI1707"/>
    <mergeCell ref="AJ1707:AK1707"/>
    <mergeCell ref="S1704:T1704"/>
    <mergeCell ref="U1704:V1704"/>
    <mergeCell ref="AH1711:AI1711"/>
    <mergeCell ref="AJ1711:AK1711"/>
    <mergeCell ref="S1711:T1711"/>
    <mergeCell ref="U1711:V1711"/>
    <mergeCell ref="X1711:Y1711"/>
    <mergeCell ref="Z1711:AA1711"/>
    <mergeCell ref="AC1711:AD1711"/>
    <mergeCell ref="AE1711:AF1711"/>
    <mergeCell ref="D1711:E1711"/>
    <mergeCell ref="F1711:G1711"/>
    <mergeCell ref="I1711:J1711"/>
    <mergeCell ref="K1711:L1711"/>
    <mergeCell ref="N1711:O1711"/>
    <mergeCell ref="P1711:Q1711"/>
    <mergeCell ref="X1704:Y1704"/>
    <mergeCell ref="Z1704:AA1704"/>
    <mergeCell ref="AC1704:AD1704"/>
    <mergeCell ref="AE1704:AF1704"/>
    <mergeCell ref="AH1704:AI1704"/>
    <mergeCell ref="AJ1704:AK1704"/>
    <mergeCell ref="D1704:E1704"/>
    <mergeCell ref="F1704:G1704"/>
    <mergeCell ref="I1704:J1704"/>
    <mergeCell ref="K1704:L1704"/>
    <mergeCell ref="N1704:O1704"/>
    <mergeCell ref="P1704:Q1704"/>
    <mergeCell ref="D1728:E1728"/>
    <mergeCell ref="F1728:G1728"/>
    <mergeCell ref="I1728:J1728"/>
    <mergeCell ref="K1728:L1728"/>
    <mergeCell ref="N1728:O1728"/>
    <mergeCell ref="P1728:Q1728"/>
    <mergeCell ref="S1728:T1728"/>
    <mergeCell ref="U1728:V1728"/>
    <mergeCell ref="X1728:Y1728"/>
    <mergeCell ref="Z1728:AA1728"/>
    <mergeCell ref="AC1728:AD1728"/>
    <mergeCell ref="AE1728:AF1728"/>
    <mergeCell ref="AH1728:AI1728"/>
    <mergeCell ref="AJ1728:AK1728"/>
    <mergeCell ref="D1721:E1721"/>
    <mergeCell ref="F1721:G1721"/>
    <mergeCell ref="I1721:J1721"/>
    <mergeCell ref="K1721:L1721"/>
    <mergeCell ref="N1721:O1721"/>
    <mergeCell ref="P1721:Q1721"/>
    <mergeCell ref="S1721:T1721"/>
    <mergeCell ref="U1721:V1721"/>
    <mergeCell ref="X1721:Y1721"/>
    <mergeCell ref="Z1721:AA1721"/>
    <mergeCell ref="AC1721:AD1721"/>
    <mergeCell ref="AE1721:AF1721"/>
    <mergeCell ref="AH1721:AI1721"/>
    <mergeCell ref="AJ1721:AK1721"/>
    <mergeCell ref="X1718:Y1718"/>
    <mergeCell ref="Z1718:AA1718"/>
    <mergeCell ref="AC1718:AD1718"/>
    <mergeCell ref="AE1718:AF1718"/>
    <mergeCell ref="AH1718:AI1718"/>
    <mergeCell ref="AJ1718:AK1718"/>
    <mergeCell ref="D1718:E1718"/>
    <mergeCell ref="F1718:G1718"/>
    <mergeCell ref="I1718:J1718"/>
    <mergeCell ref="K1718:L1718"/>
    <mergeCell ref="N1718:O1718"/>
    <mergeCell ref="P1718:Q1718"/>
    <mergeCell ref="S1718:T1718"/>
    <mergeCell ref="U1718:V1718"/>
    <mergeCell ref="X1746:Y1746"/>
    <mergeCell ref="Z1746:AA1746"/>
    <mergeCell ref="AC1746:AD1746"/>
    <mergeCell ref="AE1746:AF1746"/>
    <mergeCell ref="AH1746:AI1746"/>
    <mergeCell ref="AJ1746:AK1746"/>
    <mergeCell ref="D1742:E1742"/>
    <mergeCell ref="F1742:G1742"/>
    <mergeCell ref="I1742:J1742"/>
    <mergeCell ref="K1742:L1742"/>
    <mergeCell ref="N1742:O1742"/>
    <mergeCell ref="P1742:Q1742"/>
    <mergeCell ref="S1742:T1742"/>
    <mergeCell ref="U1742:V1742"/>
    <mergeCell ref="X1742:Y1742"/>
    <mergeCell ref="Z1742:AA1742"/>
    <mergeCell ref="AC1742:AD1742"/>
    <mergeCell ref="AE1742:AF1742"/>
    <mergeCell ref="AH1742:AI1742"/>
    <mergeCell ref="AJ1742:AK1742"/>
    <mergeCell ref="D1735:E1735"/>
    <mergeCell ref="F1735:G1735"/>
    <mergeCell ref="I1735:J1735"/>
    <mergeCell ref="K1735:L1735"/>
    <mergeCell ref="N1735:O1735"/>
    <mergeCell ref="P1735:Q1735"/>
    <mergeCell ref="S1735:T1735"/>
    <mergeCell ref="U1735:V1735"/>
    <mergeCell ref="X1735:Y1735"/>
    <mergeCell ref="Z1735:AA1735"/>
    <mergeCell ref="AC1735:AD1735"/>
    <mergeCell ref="AE1735:AF1735"/>
    <mergeCell ref="AH1735:AI1735"/>
    <mergeCell ref="AJ1735:AK1735"/>
    <mergeCell ref="D1756:E1756"/>
    <mergeCell ref="F1756:G1756"/>
    <mergeCell ref="I1756:J1756"/>
    <mergeCell ref="K1756:L1756"/>
    <mergeCell ref="N1756:O1756"/>
    <mergeCell ref="P1756:Q1756"/>
    <mergeCell ref="S1756:T1756"/>
    <mergeCell ref="U1756:V1756"/>
    <mergeCell ref="X1756:Y1756"/>
    <mergeCell ref="Z1756:AA1756"/>
    <mergeCell ref="AC1756:AD1756"/>
    <mergeCell ref="AE1756:AF1756"/>
    <mergeCell ref="AH1756:AI1756"/>
    <mergeCell ref="AJ1756:AK1756"/>
    <mergeCell ref="D1749:E1749"/>
    <mergeCell ref="F1749:G1749"/>
    <mergeCell ref="I1749:J1749"/>
    <mergeCell ref="K1749:L1749"/>
    <mergeCell ref="N1749:O1749"/>
    <mergeCell ref="P1749:Q1749"/>
    <mergeCell ref="S1749:T1749"/>
    <mergeCell ref="U1749:V1749"/>
    <mergeCell ref="X1749:Y1749"/>
    <mergeCell ref="Z1749:AA1749"/>
    <mergeCell ref="AC1749:AD1749"/>
    <mergeCell ref="AE1749:AF1749"/>
    <mergeCell ref="AH1749:AI1749"/>
    <mergeCell ref="AJ1749:AK1749"/>
    <mergeCell ref="AH1753:AI1753"/>
    <mergeCell ref="AJ1753:AK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D1770:E1770"/>
    <mergeCell ref="F1770:G1770"/>
    <mergeCell ref="I1770:J1770"/>
    <mergeCell ref="K1770:L1770"/>
    <mergeCell ref="N1770:O1770"/>
    <mergeCell ref="P1770:Q1770"/>
    <mergeCell ref="S1770:T1770"/>
    <mergeCell ref="U1770:V1770"/>
    <mergeCell ref="X1770:Y1770"/>
    <mergeCell ref="Z1770:AA1770"/>
    <mergeCell ref="AC1770:AD1770"/>
    <mergeCell ref="AE1770:AF1770"/>
    <mergeCell ref="AH1770:AI1770"/>
    <mergeCell ref="AJ1770:AK1770"/>
    <mergeCell ref="D1763:E1763"/>
    <mergeCell ref="F1763:G1763"/>
    <mergeCell ref="I1763:J1763"/>
    <mergeCell ref="K1763:L1763"/>
    <mergeCell ref="N1763:O1763"/>
    <mergeCell ref="P1763:Q1763"/>
    <mergeCell ref="S1763:T1763"/>
    <mergeCell ref="U1763:V1763"/>
    <mergeCell ref="X1763:Y1763"/>
    <mergeCell ref="Z1763:AA1763"/>
    <mergeCell ref="AC1763:AD1763"/>
    <mergeCell ref="AE1763:AF1763"/>
    <mergeCell ref="AH1763:AI1763"/>
    <mergeCell ref="AJ1763:AK1763"/>
    <mergeCell ref="S1760:T1760"/>
    <mergeCell ref="U1760:V1760"/>
    <mergeCell ref="AH1767:AI1767"/>
    <mergeCell ref="AJ1767:AK1767"/>
    <mergeCell ref="S1767:T1767"/>
    <mergeCell ref="U1767:V1767"/>
    <mergeCell ref="X1767:Y1767"/>
    <mergeCell ref="Z1767:AA1767"/>
    <mergeCell ref="AC1767:AD1767"/>
    <mergeCell ref="AE1767:AF1767"/>
    <mergeCell ref="D1767:E1767"/>
    <mergeCell ref="F1767:G1767"/>
    <mergeCell ref="I1767:J1767"/>
    <mergeCell ref="K1767:L1767"/>
    <mergeCell ref="N1767:O1767"/>
    <mergeCell ref="P1767:Q1767"/>
    <mergeCell ref="X1760:Y1760"/>
    <mergeCell ref="Z1760:AA1760"/>
    <mergeCell ref="AC1760:AD1760"/>
    <mergeCell ref="AE1760:AF1760"/>
    <mergeCell ref="N1788:O1788"/>
    <mergeCell ref="P1788:Q1788"/>
    <mergeCell ref="D1784:E1784"/>
    <mergeCell ref="F1784:G1784"/>
    <mergeCell ref="I1784:J1784"/>
    <mergeCell ref="K1784:L1784"/>
    <mergeCell ref="N1784:O1784"/>
    <mergeCell ref="P1784:Q1784"/>
    <mergeCell ref="S1784:T1784"/>
    <mergeCell ref="U1784:V1784"/>
    <mergeCell ref="X1784:Y1784"/>
    <mergeCell ref="Z1784:AA1784"/>
    <mergeCell ref="AC1784:AD1784"/>
    <mergeCell ref="AE1784:AF1784"/>
    <mergeCell ref="AH1784:AI1784"/>
    <mergeCell ref="AJ1784:AK1784"/>
    <mergeCell ref="D1777:E1777"/>
    <mergeCell ref="F1777:G1777"/>
    <mergeCell ref="I1777:J1777"/>
    <mergeCell ref="K1777:L1777"/>
    <mergeCell ref="N1777:O1777"/>
    <mergeCell ref="P1777:Q1777"/>
    <mergeCell ref="S1777:T1777"/>
    <mergeCell ref="U1777:V1777"/>
    <mergeCell ref="X1777:Y1777"/>
    <mergeCell ref="Z1777:AA1777"/>
    <mergeCell ref="AC1777:AD1777"/>
    <mergeCell ref="AE1777:AF1777"/>
    <mergeCell ref="AH1777:AI1777"/>
    <mergeCell ref="AJ1777:AK1777"/>
    <mergeCell ref="X1774:Y1774"/>
    <mergeCell ref="Z1774:AA1774"/>
    <mergeCell ref="AC1774:AD1774"/>
    <mergeCell ref="AE1774:AF1774"/>
    <mergeCell ref="AH1774:AI1774"/>
    <mergeCell ref="AJ1774:AK1774"/>
    <mergeCell ref="D1774:E1774"/>
    <mergeCell ref="F1774:G1774"/>
    <mergeCell ref="I1774:J1774"/>
    <mergeCell ref="K1774:L1774"/>
    <mergeCell ref="N1774:O1774"/>
    <mergeCell ref="P1774:Q1774"/>
    <mergeCell ref="S1774:T1774"/>
    <mergeCell ref="U1774:V1774"/>
    <mergeCell ref="S1788:T1788"/>
    <mergeCell ref="U1788:V1788"/>
    <mergeCell ref="AH1781:AI1781"/>
    <mergeCell ref="AJ1781:AK1781"/>
    <mergeCell ref="S1781:T1781"/>
    <mergeCell ref="U1781:V1781"/>
    <mergeCell ref="X1781:Y1781"/>
    <mergeCell ref="Z1781:AA1781"/>
    <mergeCell ref="AC1781:AD1781"/>
    <mergeCell ref="AE1781:AF1781"/>
    <mergeCell ref="D1781:E1781"/>
    <mergeCell ref="F1781:G1781"/>
    <mergeCell ref="I1781:J1781"/>
    <mergeCell ref="K1781:L1781"/>
    <mergeCell ref="N1781:O1781"/>
    <mergeCell ref="P1781:Q1781"/>
    <mergeCell ref="X1788:Y1788"/>
    <mergeCell ref="Z1788:AA1788"/>
    <mergeCell ref="AC1788:AD1788"/>
    <mergeCell ref="AE1788:AF1788"/>
    <mergeCell ref="X1802:Y1802"/>
    <mergeCell ref="Z1802:AA1802"/>
    <mergeCell ref="AC1802:AD1802"/>
    <mergeCell ref="AE1802:AF1802"/>
    <mergeCell ref="AH1802:AI1802"/>
    <mergeCell ref="AJ1802:AK1802"/>
    <mergeCell ref="D1798:E1798"/>
    <mergeCell ref="F1798:G1798"/>
    <mergeCell ref="I1798:J1798"/>
    <mergeCell ref="K1798:L1798"/>
    <mergeCell ref="N1798:O1798"/>
    <mergeCell ref="P1798:Q1798"/>
    <mergeCell ref="S1798:T1798"/>
    <mergeCell ref="U1798:V1798"/>
    <mergeCell ref="X1798:Y1798"/>
    <mergeCell ref="Z1798:AA1798"/>
    <mergeCell ref="AC1798:AD1798"/>
    <mergeCell ref="AE1798:AF1798"/>
    <mergeCell ref="AH1798:AI1798"/>
    <mergeCell ref="AJ1798:AK1798"/>
    <mergeCell ref="D1791:E1791"/>
    <mergeCell ref="F1791:G1791"/>
    <mergeCell ref="I1791:J1791"/>
    <mergeCell ref="K1791:L1791"/>
    <mergeCell ref="N1791:O1791"/>
    <mergeCell ref="P1791:Q1791"/>
    <mergeCell ref="S1791:T1791"/>
    <mergeCell ref="U1791:V1791"/>
    <mergeCell ref="X1791:Y1791"/>
    <mergeCell ref="Z1791:AA1791"/>
    <mergeCell ref="AC1791:AD1791"/>
    <mergeCell ref="AE1791:AF1791"/>
    <mergeCell ref="AH1791:AI1791"/>
    <mergeCell ref="AJ1791:AK1791"/>
    <mergeCell ref="D1802:E1802"/>
    <mergeCell ref="F1802:G1802"/>
    <mergeCell ref="I1802:J1802"/>
    <mergeCell ref="K1802:L1802"/>
    <mergeCell ref="N1802:O1802"/>
    <mergeCell ref="P1802:Q1802"/>
    <mergeCell ref="S1802:T1802"/>
    <mergeCell ref="U1802:V1802"/>
    <mergeCell ref="AH1795:AI1795"/>
    <mergeCell ref="AJ1795:AK1795"/>
    <mergeCell ref="S1795:T1795"/>
    <mergeCell ref="U1795:V1795"/>
    <mergeCell ref="X1795:Y1795"/>
    <mergeCell ref="Z1795:AA1795"/>
    <mergeCell ref="AC1795:AD1795"/>
    <mergeCell ref="AE1795:AF1795"/>
    <mergeCell ref="D1795:E1795"/>
    <mergeCell ref="F1795:G1795"/>
    <mergeCell ref="I1795:J1795"/>
    <mergeCell ref="K1795:L1795"/>
    <mergeCell ref="N1795:O1795"/>
    <mergeCell ref="P1795:Q1795"/>
    <mergeCell ref="D1812:E1812"/>
    <mergeCell ref="F1812:G1812"/>
    <mergeCell ref="I1812:J1812"/>
    <mergeCell ref="K1812:L1812"/>
    <mergeCell ref="N1812:O1812"/>
    <mergeCell ref="P1812:Q1812"/>
    <mergeCell ref="S1812:T1812"/>
    <mergeCell ref="U1812:V1812"/>
    <mergeCell ref="X1812:Y1812"/>
    <mergeCell ref="Z1812:AA1812"/>
    <mergeCell ref="AC1812:AD1812"/>
    <mergeCell ref="AE1812:AF1812"/>
    <mergeCell ref="AH1812:AI1812"/>
    <mergeCell ref="AJ1812:AK1812"/>
    <mergeCell ref="D1805:E1805"/>
    <mergeCell ref="F1805:G1805"/>
    <mergeCell ref="I1805:J1805"/>
    <mergeCell ref="K1805:L1805"/>
    <mergeCell ref="N1805:O1805"/>
    <mergeCell ref="P1805:Q1805"/>
    <mergeCell ref="S1805:T1805"/>
    <mergeCell ref="U1805:V1805"/>
    <mergeCell ref="X1805:Y1805"/>
    <mergeCell ref="Z1805:AA1805"/>
    <mergeCell ref="AC1805:AD1805"/>
    <mergeCell ref="AE1805:AF1805"/>
    <mergeCell ref="AH1805:AI1805"/>
    <mergeCell ref="AJ1805:AK1805"/>
    <mergeCell ref="AH1809:AI1809"/>
    <mergeCell ref="AJ1809:AK1809"/>
    <mergeCell ref="S1809:T1809"/>
    <mergeCell ref="U1809:V1809"/>
    <mergeCell ref="X1809:Y1809"/>
    <mergeCell ref="Z1809:AA1809"/>
    <mergeCell ref="AC1809:AD1809"/>
    <mergeCell ref="AE1809:AF1809"/>
    <mergeCell ref="D1809:E1809"/>
    <mergeCell ref="F1809:G1809"/>
    <mergeCell ref="I1809:J1809"/>
    <mergeCell ref="K1809:L1809"/>
    <mergeCell ref="N1809:O1809"/>
    <mergeCell ref="P1809:Q1809"/>
    <mergeCell ref="D1826:E1826"/>
    <mergeCell ref="F1826:G1826"/>
    <mergeCell ref="I1826:J1826"/>
    <mergeCell ref="K1826:L1826"/>
    <mergeCell ref="N1826:O1826"/>
    <mergeCell ref="P1826:Q1826"/>
    <mergeCell ref="S1826:T1826"/>
    <mergeCell ref="U1826:V1826"/>
    <mergeCell ref="X1826:Y1826"/>
    <mergeCell ref="Z1826:AA1826"/>
    <mergeCell ref="AC1826:AD1826"/>
    <mergeCell ref="AE1826:AF1826"/>
    <mergeCell ref="AH1826:AI1826"/>
    <mergeCell ref="AJ1826:AK1826"/>
    <mergeCell ref="D1819:E1819"/>
    <mergeCell ref="F1819:G1819"/>
    <mergeCell ref="I1819:J1819"/>
    <mergeCell ref="K1819:L1819"/>
    <mergeCell ref="N1819:O1819"/>
    <mergeCell ref="P1819:Q1819"/>
    <mergeCell ref="S1819:T1819"/>
    <mergeCell ref="U1819:V1819"/>
    <mergeCell ref="X1819:Y1819"/>
    <mergeCell ref="Z1819:AA1819"/>
    <mergeCell ref="AC1819:AD1819"/>
    <mergeCell ref="AE1819:AF1819"/>
    <mergeCell ref="AH1819:AI1819"/>
    <mergeCell ref="AJ1819:AK1819"/>
    <mergeCell ref="S1816:T1816"/>
    <mergeCell ref="U1816:V1816"/>
    <mergeCell ref="AH1823:AI1823"/>
    <mergeCell ref="AJ1823:AK1823"/>
    <mergeCell ref="S1823:T1823"/>
    <mergeCell ref="U1823:V1823"/>
    <mergeCell ref="X1823:Y1823"/>
    <mergeCell ref="Z1823:AA1823"/>
    <mergeCell ref="AC1823:AD1823"/>
    <mergeCell ref="AE1823:AF1823"/>
    <mergeCell ref="D1823:E1823"/>
    <mergeCell ref="F1823:G1823"/>
    <mergeCell ref="I1823:J1823"/>
    <mergeCell ref="K1823:L1823"/>
    <mergeCell ref="N1823:O1823"/>
    <mergeCell ref="P1823:Q1823"/>
    <mergeCell ref="X1816:Y1816"/>
    <mergeCell ref="Z1816:AA1816"/>
    <mergeCell ref="AC1816:AD1816"/>
    <mergeCell ref="AE1816:AF1816"/>
    <mergeCell ref="AH1816:AI1816"/>
    <mergeCell ref="AJ1816:AK1816"/>
    <mergeCell ref="D1816:E1816"/>
    <mergeCell ref="F1816:G1816"/>
    <mergeCell ref="I1816:J1816"/>
    <mergeCell ref="K1816:L1816"/>
    <mergeCell ref="N1816:O1816"/>
    <mergeCell ref="P1816:Q1816"/>
    <mergeCell ref="D1840:E1840"/>
    <mergeCell ref="F1840:G1840"/>
    <mergeCell ref="I1840:J1840"/>
    <mergeCell ref="K1840:L1840"/>
    <mergeCell ref="N1840:O1840"/>
    <mergeCell ref="P1840:Q1840"/>
    <mergeCell ref="S1840:T1840"/>
    <mergeCell ref="U1840:V1840"/>
    <mergeCell ref="X1840:Y1840"/>
    <mergeCell ref="Z1840:AA1840"/>
    <mergeCell ref="AC1840:AD1840"/>
    <mergeCell ref="AE1840:AF1840"/>
    <mergeCell ref="AH1840:AI1840"/>
    <mergeCell ref="AJ1840:AK1840"/>
    <mergeCell ref="D1833:E1833"/>
    <mergeCell ref="F1833:G1833"/>
    <mergeCell ref="I1833:J1833"/>
    <mergeCell ref="K1833:L1833"/>
    <mergeCell ref="N1833:O1833"/>
    <mergeCell ref="P1833:Q1833"/>
    <mergeCell ref="S1833:T1833"/>
    <mergeCell ref="U1833:V1833"/>
    <mergeCell ref="X1833:Y1833"/>
    <mergeCell ref="Z1833:AA1833"/>
    <mergeCell ref="AC1833:AD1833"/>
    <mergeCell ref="AE1833:AF1833"/>
    <mergeCell ref="AH1833:AI1833"/>
    <mergeCell ref="AJ1833:AK1833"/>
    <mergeCell ref="X1830:Y1830"/>
    <mergeCell ref="Z1830:AA1830"/>
    <mergeCell ref="AC1830:AD1830"/>
    <mergeCell ref="AE1830:AF1830"/>
    <mergeCell ref="AH1830:AI1830"/>
    <mergeCell ref="AJ1830:AK1830"/>
    <mergeCell ref="D1830:E1830"/>
    <mergeCell ref="F1830:G1830"/>
    <mergeCell ref="I1830:J1830"/>
    <mergeCell ref="K1830:L1830"/>
    <mergeCell ref="N1830:O1830"/>
    <mergeCell ref="P1830:Q1830"/>
    <mergeCell ref="S1830:T1830"/>
    <mergeCell ref="U1830:V1830"/>
    <mergeCell ref="X1858:Y1858"/>
    <mergeCell ref="Z1858:AA1858"/>
    <mergeCell ref="AC1858:AD1858"/>
    <mergeCell ref="AE1858:AF1858"/>
    <mergeCell ref="AH1858:AI1858"/>
    <mergeCell ref="AJ1858:AK1858"/>
    <mergeCell ref="D1854:E1854"/>
    <mergeCell ref="F1854:G1854"/>
    <mergeCell ref="I1854:J1854"/>
    <mergeCell ref="K1854:L1854"/>
    <mergeCell ref="N1854:O1854"/>
    <mergeCell ref="P1854:Q1854"/>
    <mergeCell ref="S1854:T1854"/>
    <mergeCell ref="U1854:V1854"/>
    <mergeCell ref="X1854:Y1854"/>
    <mergeCell ref="Z1854:AA1854"/>
    <mergeCell ref="AC1854:AD1854"/>
    <mergeCell ref="AE1854:AF1854"/>
    <mergeCell ref="AH1854:AI1854"/>
    <mergeCell ref="AJ1854:AK1854"/>
    <mergeCell ref="D1847:E1847"/>
    <mergeCell ref="F1847:G1847"/>
    <mergeCell ref="I1847:J1847"/>
    <mergeCell ref="K1847:L1847"/>
    <mergeCell ref="N1847:O1847"/>
    <mergeCell ref="P1847:Q1847"/>
    <mergeCell ref="S1847:T1847"/>
    <mergeCell ref="U1847:V1847"/>
    <mergeCell ref="X1847:Y1847"/>
    <mergeCell ref="Z1847:AA1847"/>
    <mergeCell ref="AC1847:AD1847"/>
    <mergeCell ref="AE1847:AF1847"/>
    <mergeCell ref="AH1847:AI1847"/>
    <mergeCell ref="AJ1847:AK1847"/>
    <mergeCell ref="D1868:E1868"/>
    <mergeCell ref="F1868:G1868"/>
    <mergeCell ref="I1868:J1868"/>
    <mergeCell ref="K1868:L1868"/>
    <mergeCell ref="N1868:O1868"/>
    <mergeCell ref="P1868:Q1868"/>
    <mergeCell ref="S1868:T1868"/>
    <mergeCell ref="U1868:V1868"/>
    <mergeCell ref="X1868:Y1868"/>
    <mergeCell ref="Z1868:AA1868"/>
    <mergeCell ref="AC1868:AD1868"/>
    <mergeCell ref="AE1868:AF1868"/>
    <mergeCell ref="AH1868:AI1868"/>
    <mergeCell ref="AJ1868:AK1868"/>
    <mergeCell ref="D1861:E1861"/>
    <mergeCell ref="F1861:G1861"/>
    <mergeCell ref="I1861:J1861"/>
    <mergeCell ref="K1861:L1861"/>
    <mergeCell ref="N1861:O1861"/>
    <mergeCell ref="P1861:Q1861"/>
    <mergeCell ref="S1861:T1861"/>
    <mergeCell ref="U1861:V1861"/>
    <mergeCell ref="X1861:Y1861"/>
    <mergeCell ref="Z1861:AA1861"/>
    <mergeCell ref="AC1861:AD1861"/>
    <mergeCell ref="AE1861:AF1861"/>
    <mergeCell ref="AH1861:AI1861"/>
    <mergeCell ref="AJ1861:AK1861"/>
    <mergeCell ref="AH1865:AI1865"/>
    <mergeCell ref="AJ1865:AK1865"/>
    <mergeCell ref="S1865:T1865"/>
    <mergeCell ref="U1865:V1865"/>
    <mergeCell ref="X1865:Y1865"/>
    <mergeCell ref="Z1865:AA1865"/>
    <mergeCell ref="AC1865:AD1865"/>
    <mergeCell ref="AE1865:AF1865"/>
    <mergeCell ref="D1865:E1865"/>
    <mergeCell ref="F1865:G1865"/>
    <mergeCell ref="I1865:J1865"/>
    <mergeCell ref="K1865:L1865"/>
    <mergeCell ref="N1865:O1865"/>
    <mergeCell ref="P1865:Q1865"/>
    <mergeCell ref="D1882:E1882"/>
    <mergeCell ref="F1882:G1882"/>
    <mergeCell ref="I1882:J1882"/>
    <mergeCell ref="K1882:L1882"/>
    <mergeCell ref="N1882:O1882"/>
    <mergeCell ref="P1882:Q1882"/>
    <mergeCell ref="S1882:T1882"/>
    <mergeCell ref="U1882:V1882"/>
    <mergeCell ref="X1882:Y1882"/>
    <mergeCell ref="Z1882:AA1882"/>
    <mergeCell ref="AC1882:AD1882"/>
    <mergeCell ref="AE1882:AF1882"/>
    <mergeCell ref="AH1882:AI1882"/>
    <mergeCell ref="AJ1882:AK1882"/>
    <mergeCell ref="D1875:E1875"/>
    <mergeCell ref="F1875:G1875"/>
    <mergeCell ref="I1875:J1875"/>
    <mergeCell ref="K1875:L1875"/>
    <mergeCell ref="N1875:O1875"/>
    <mergeCell ref="P1875:Q1875"/>
    <mergeCell ref="S1875:T1875"/>
    <mergeCell ref="U1875:V1875"/>
    <mergeCell ref="X1875:Y1875"/>
    <mergeCell ref="Z1875:AA1875"/>
    <mergeCell ref="AC1875:AD1875"/>
    <mergeCell ref="AE1875:AF1875"/>
    <mergeCell ref="AH1875:AI1875"/>
    <mergeCell ref="AJ1875:AK1875"/>
    <mergeCell ref="S1872:T1872"/>
    <mergeCell ref="U1872:V1872"/>
    <mergeCell ref="AH1879:AI1879"/>
    <mergeCell ref="AJ1879:AK1879"/>
    <mergeCell ref="S1879:T1879"/>
    <mergeCell ref="U1879:V1879"/>
    <mergeCell ref="X1879:Y1879"/>
    <mergeCell ref="Z1879:AA1879"/>
    <mergeCell ref="AC1879:AD1879"/>
    <mergeCell ref="AE1879:AF1879"/>
    <mergeCell ref="D1879:E1879"/>
    <mergeCell ref="F1879:G1879"/>
    <mergeCell ref="I1879:J1879"/>
    <mergeCell ref="K1879:L1879"/>
    <mergeCell ref="N1879:O1879"/>
    <mergeCell ref="P1879:Q1879"/>
    <mergeCell ref="X1872:Y1872"/>
    <mergeCell ref="Z1872:AA1872"/>
    <mergeCell ref="AC1872:AD1872"/>
    <mergeCell ref="AE1872:AF1872"/>
    <mergeCell ref="N1900:O1900"/>
    <mergeCell ref="P1900:Q1900"/>
    <mergeCell ref="D1896:E1896"/>
    <mergeCell ref="F1896:G1896"/>
    <mergeCell ref="I1896:J1896"/>
    <mergeCell ref="K1896:L1896"/>
    <mergeCell ref="N1896:O1896"/>
    <mergeCell ref="P1896:Q1896"/>
    <mergeCell ref="S1896:T1896"/>
    <mergeCell ref="U1896:V1896"/>
    <mergeCell ref="X1896:Y1896"/>
    <mergeCell ref="Z1896:AA1896"/>
    <mergeCell ref="AC1896:AD1896"/>
    <mergeCell ref="AE1896:AF1896"/>
    <mergeCell ref="AH1896:AI1896"/>
    <mergeCell ref="AJ1896:AK1896"/>
    <mergeCell ref="D1889:E1889"/>
    <mergeCell ref="F1889:G1889"/>
    <mergeCell ref="I1889:J1889"/>
    <mergeCell ref="K1889:L1889"/>
    <mergeCell ref="N1889:O1889"/>
    <mergeCell ref="P1889:Q1889"/>
    <mergeCell ref="S1889:T1889"/>
    <mergeCell ref="U1889:V1889"/>
    <mergeCell ref="X1889:Y1889"/>
    <mergeCell ref="Z1889:AA1889"/>
    <mergeCell ref="AC1889:AD1889"/>
    <mergeCell ref="AE1889:AF1889"/>
    <mergeCell ref="AH1889:AI1889"/>
    <mergeCell ref="AJ1889:AK1889"/>
    <mergeCell ref="X1886:Y1886"/>
    <mergeCell ref="Z1886:AA1886"/>
    <mergeCell ref="AC1886:AD1886"/>
    <mergeCell ref="AE1886:AF1886"/>
    <mergeCell ref="AH1886:AI1886"/>
    <mergeCell ref="AJ1886:AK1886"/>
    <mergeCell ref="D1886:E1886"/>
    <mergeCell ref="F1886:G1886"/>
    <mergeCell ref="I1886:J1886"/>
    <mergeCell ref="K1886:L1886"/>
    <mergeCell ref="N1886:O1886"/>
    <mergeCell ref="P1886:Q1886"/>
    <mergeCell ref="S1886:T1886"/>
    <mergeCell ref="U1886:V1886"/>
    <mergeCell ref="S1900:T1900"/>
    <mergeCell ref="U1900:V1900"/>
    <mergeCell ref="AH1893:AI1893"/>
    <mergeCell ref="AJ1893:AK1893"/>
    <mergeCell ref="S1893:T1893"/>
    <mergeCell ref="U1893:V1893"/>
    <mergeCell ref="X1893:Y1893"/>
    <mergeCell ref="Z1893:AA1893"/>
    <mergeCell ref="AC1893:AD1893"/>
    <mergeCell ref="AE1893:AF1893"/>
    <mergeCell ref="D1893:E1893"/>
    <mergeCell ref="F1893:G1893"/>
    <mergeCell ref="I1893:J1893"/>
    <mergeCell ref="K1893:L1893"/>
    <mergeCell ref="N1893:O1893"/>
    <mergeCell ref="P1893:Q1893"/>
    <mergeCell ref="X1900:Y1900"/>
    <mergeCell ref="Z1900:AA1900"/>
    <mergeCell ref="AC1900:AD1900"/>
    <mergeCell ref="AE1900:AF1900"/>
    <mergeCell ref="X1914:Y1914"/>
    <mergeCell ref="Z1914:AA1914"/>
    <mergeCell ref="AC1914:AD1914"/>
    <mergeCell ref="AE1914:AF1914"/>
    <mergeCell ref="AH1914:AI1914"/>
    <mergeCell ref="AJ1914:AK1914"/>
    <mergeCell ref="D1910:E1910"/>
    <mergeCell ref="F1910:G1910"/>
    <mergeCell ref="I1910:J1910"/>
    <mergeCell ref="K1910:L1910"/>
    <mergeCell ref="N1910:O1910"/>
    <mergeCell ref="P1910:Q1910"/>
    <mergeCell ref="S1910:T1910"/>
    <mergeCell ref="U1910:V1910"/>
    <mergeCell ref="X1910:Y1910"/>
    <mergeCell ref="Z1910:AA1910"/>
    <mergeCell ref="AC1910:AD1910"/>
    <mergeCell ref="AE1910:AF1910"/>
    <mergeCell ref="AH1910:AI1910"/>
    <mergeCell ref="AJ1910:AK1910"/>
    <mergeCell ref="D1903:E1903"/>
    <mergeCell ref="F1903:G1903"/>
    <mergeCell ref="I1903:J1903"/>
    <mergeCell ref="K1903:L1903"/>
    <mergeCell ref="N1903:O1903"/>
    <mergeCell ref="P1903:Q1903"/>
    <mergeCell ref="S1903:T1903"/>
    <mergeCell ref="U1903:V1903"/>
    <mergeCell ref="X1903:Y1903"/>
    <mergeCell ref="Z1903:AA1903"/>
    <mergeCell ref="AC1903:AD1903"/>
    <mergeCell ref="AE1903:AF1903"/>
    <mergeCell ref="AH1903:AI1903"/>
    <mergeCell ref="AJ1903:AK1903"/>
    <mergeCell ref="D1914:E1914"/>
    <mergeCell ref="F1914:G1914"/>
    <mergeCell ref="I1914:J1914"/>
    <mergeCell ref="K1914:L1914"/>
    <mergeCell ref="N1914:O1914"/>
    <mergeCell ref="P1914:Q1914"/>
    <mergeCell ref="S1914:T1914"/>
    <mergeCell ref="U1914:V1914"/>
    <mergeCell ref="AH1907:AI1907"/>
    <mergeCell ref="AJ1907:AK1907"/>
    <mergeCell ref="S1907:T1907"/>
    <mergeCell ref="U1907:V1907"/>
    <mergeCell ref="X1907:Y1907"/>
    <mergeCell ref="Z1907:AA1907"/>
    <mergeCell ref="AC1907:AD1907"/>
    <mergeCell ref="AE1907:AF1907"/>
    <mergeCell ref="D1907:E1907"/>
    <mergeCell ref="F1907:G1907"/>
    <mergeCell ref="I1907:J1907"/>
    <mergeCell ref="K1907:L1907"/>
    <mergeCell ref="N1907:O1907"/>
    <mergeCell ref="P1907:Q1907"/>
    <mergeCell ref="D1924:E1924"/>
    <mergeCell ref="F1924:G1924"/>
    <mergeCell ref="I1924:J1924"/>
    <mergeCell ref="K1924:L1924"/>
    <mergeCell ref="N1924:O1924"/>
    <mergeCell ref="P1924:Q1924"/>
    <mergeCell ref="S1924:T1924"/>
    <mergeCell ref="U1924:V1924"/>
    <mergeCell ref="X1924:Y1924"/>
    <mergeCell ref="Z1924:AA1924"/>
    <mergeCell ref="AC1924:AD1924"/>
    <mergeCell ref="AE1924:AF1924"/>
    <mergeCell ref="AH1924:AI1924"/>
    <mergeCell ref="AJ1924:AK1924"/>
    <mergeCell ref="D1917:E1917"/>
    <mergeCell ref="F1917:G1917"/>
    <mergeCell ref="I1917:J1917"/>
    <mergeCell ref="K1917:L1917"/>
    <mergeCell ref="N1917:O1917"/>
    <mergeCell ref="P1917:Q1917"/>
    <mergeCell ref="S1917:T1917"/>
    <mergeCell ref="U1917:V1917"/>
    <mergeCell ref="X1917:Y1917"/>
    <mergeCell ref="Z1917:AA1917"/>
    <mergeCell ref="AC1917:AD1917"/>
    <mergeCell ref="AE1917:AF1917"/>
    <mergeCell ref="AH1917:AI1917"/>
    <mergeCell ref="AJ1917:AK1917"/>
    <mergeCell ref="AH1921:AI1921"/>
    <mergeCell ref="AJ1921:AK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D1938:E1938"/>
    <mergeCell ref="F1938:G1938"/>
    <mergeCell ref="I1938:J1938"/>
    <mergeCell ref="K1938:L1938"/>
    <mergeCell ref="N1938:O1938"/>
    <mergeCell ref="P1938:Q1938"/>
    <mergeCell ref="S1938:T1938"/>
    <mergeCell ref="U1938:V1938"/>
    <mergeCell ref="X1938:Y1938"/>
    <mergeCell ref="Z1938:AA1938"/>
    <mergeCell ref="AC1938:AD1938"/>
    <mergeCell ref="AE1938:AF1938"/>
    <mergeCell ref="AH1938:AI1938"/>
    <mergeCell ref="AJ1938:AK1938"/>
    <mergeCell ref="D1931:E1931"/>
    <mergeCell ref="F1931:G1931"/>
    <mergeCell ref="I1931:J1931"/>
    <mergeCell ref="K1931:L1931"/>
    <mergeCell ref="N1931:O1931"/>
    <mergeCell ref="P1931:Q1931"/>
    <mergeCell ref="S1931:T1931"/>
    <mergeCell ref="U1931:V1931"/>
    <mergeCell ref="X1931:Y1931"/>
    <mergeCell ref="Z1931:AA1931"/>
    <mergeCell ref="AC1931:AD1931"/>
    <mergeCell ref="AE1931:AF1931"/>
    <mergeCell ref="AH1931:AI1931"/>
    <mergeCell ref="AJ1931:AK1931"/>
    <mergeCell ref="S1928:T1928"/>
    <mergeCell ref="U1928:V1928"/>
    <mergeCell ref="AH1935:AI1935"/>
    <mergeCell ref="AJ1935:AK1935"/>
    <mergeCell ref="S1935:T1935"/>
    <mergeCell ref="U1935:V1935"/>
    <mergeCell ref="X1935:Y1935"/>
    <mergeCell ref="Z1935:AA1935"/>
    <mergeCell ref="AC1935:AD1935"/>
    <mergeCell ref="AE1935:AF1935"/>
    <mergeCell ref="D1935:E1935"/>
    <mergeCell ref="F1935:G1935"/>
    <mergeCell ref="I1935:J1935"/>
    <mergeCell ref="K1935:L1935"/>
    <mergeCell ref="N1935:O1935"/>
    <mergeCell ref="P1935:Q1935"/>
    <mergeCell ref="X1928:Y1928"/>
    <mergeCell ref="Z1928:AA1928"/>
    <mergeCell ref="AC1928:AD1928"/>
    <mergeCell ref="AE1928:AF1928"/>
    <mergeCell ref="AH1928:AI1928"/>
    <mergeCell ref="AJ1928:AK1928"/>
    <mergeCell ref="D1928:E1928"/>
    <mergeCell ref="F1928:G1928"/>
    <mergeCell ref="I1928:J1928"/>
    <mergeCell ref="K1928:L1928"/>
    <mergeCell ref="N1928:O1928"/>
    <mergeCell ref="P1928:Q1928"/>
    <mergeCell ref="D1952:E1952"/>
    <mergeCell ref="F1952:G1952"/>
    <mergeCell ref="I1952:J1952"/>
    <mergeCell ref="K1952:L1952"/>
    <mergeCell ref="N1952:O1952"/>
    <mergeCell ref="P1952:Q1952"/>
    <mergeCell ref="S1952:T1952"/>
    <mergeCell ref="U1952:V1952"/>
    <mergeCell ref="X1952:Y1952"/>
    <mergeCell ref="Z1952:AA1952"/>
    <mergeCell ref="AC1952:AD1952"/>
    <mergeCell ref="AE1952:AF1952"/>
    <mergeCell ref="AH1952:AI1952"/>
    <mergeCell ref="AJ1952:AK1952"/>
    <mergeCell ref="D1945:E1945"/>
    <mergeCell ref="F1945:G1945"/>
    <mergeCell ref="I1945:J1945"/>
    <mergeCell ref="K1945:L1945"/>
    <mergeCell ref="N1945:O1945"/>
    <mergeCell ref="P1945:Q1945"/>
    <mergeCell ref="S1945:T1945"/>
    <mergeCell ref="U1945:V1945"/>
    <mergeCell ref="X1945:Y1945"/>
    <mergeCell ref="Z1945:AA1945"/>
    <mergeCell ref="AC1945:AD1945"/>
    <mergeCell ref="AE1945:AF1945"/>
    <mergeCell ref="AH1945:AI1945"/>
    <mergeCell ref="AJ1945:AK1945"/>
    <mergeCell ref="X1942:Y1942"/>
    <mergeCell ref="Z1942:AA1942"/>
    <mergeCell ref="AC1942:AD1942"/>
    <mergeCell ref="AE1942:AF1942"/>
    <mergeCell ref="AH1942:AI1942"/>
    <mergeCell ref="AJ1942:AK1942"/>
    <mergeCell ref="D1942:E1942"/>
    <mergeCell ref="F1942:G1942"/>
    <mergeCell ref="I1942:J1942"/>
    <mergeCell ref="K1942:L1942"/>
    <mergeCell ref="N1942:O1942"/>
    <mergeCell ref="P1942:Q1942"/>
    <mergeCell ref="S1942:T1942"/>
    <mergeCell ref="U1942:V1942"/>
    <mergeCell ref="X1970:Y1970"/>
    <mergeCell ref="Z1970:AA1970"/>
    <mergeCell ref="AC1970:AD1970"/>
    <mergeCell ref="AE1970:AF1970"/>
    <mergeCell ref="AH1970:AI1970"/>
    <mergeCell ref="AJ1970:AK1970"/>
    <mergeCell ref="D1966:E1966"/>
    <mergeCell ref="F1966:G1966"/>
    <mergeCell ref="I1966:J1966"/>
    <mergeCell ref="K1966:L1966"/>
    <mergeCell ref="N1966:O1966"/>
    <mergeCell ref="P1966:Q1966"/>
    <mergeCell ref="S1966:T1966"/>
    <mergeCell ref="U1966:V1966"/>
    <mergeCell ref="X1966:Y1966"/>
    <mergeCell ref="Z1966:AA1966"/>
    <mergeCell ref="AC1966:AD1966"/>
    <mergeCell ref="AE1966:AF1966"/>
    <mergeCell ref="AH1966:AI1966"/>
    <mergeCell ref="AJ1966:AK1966"/>
    <mergeCell ref="D1959:E1959"/>
    <mergeCell ref="F1959:G1959"/>
    <mergeCell ref="I1959:J1959"/>
    <mergeCell ref="K1959:L1959"/>
    <mergeCell ref="N1959:O1959"/>
    <mergeCell ref="P1959:Q1959"/>
    <mergeCell ref="S1959:T1959"/>
    <mergeCell ref="U1959:V1959"/>
    <mergeCell ref="X1959:Y1959"/>
    <mergeCell ref="Z1959:AA1959"/>
    <mergeCell ref="AC1959:AD1959"/>
    <mergeCell ref="AE1959:AF1959"/>
    <mergeCell ref="AH1959:AI1959"/>
    <mergeCell ref="AJ1959:AK1959"/>
    <mergeCell ref="D1980:E1980"/>
    <mergeCell ref="F1980:G1980"/>
    <mergeCell ref="I1980:J1980"/>
    <mergeCell ref="K1980:L1980"/>
    <mergeCell ref="N1980:O1980"/>
    <mergeCell ref="P1980:Q1980"/>
    <mergeCell ref="S1980:T1980"/>
    <mergeCell ref="U1980:V1980"/>
    <mergeCell ref="X1980:Y1980"/>
    <mergeCell ref="Z1980:AA1980"/>
    <mergeCell ref="AC1980:AD1980"/>
    <mergeCell ref="AE1980:AF1980"/>
    <mergeCell ref="AH1980:AI1980"/>
    <mergeCell ref="AJ1980:AK1980"/>
    <mergeCell ref="D1973:E1973"/>
    <mergeCell ref="F1973:G1973"/>
    <mergeCell ref="I1973:J1973"/>
    <mergeCell ref="K1973:L1973"/>
    <mergeCell ref="N1973:O1973"/>
    <mergeCell ref="P1973:Q1973"/>
    <mergeCell ref="S1973:T1973"/>
    <mergeCell ref="U1973:V1973"/>
    <mergeCell ref="X1973:Y1973"/>
    <mergeCell ref="Z1973:AA1973"/>
    <mergeCell ref="AC1973:AD1973"/>
    <mergeCell ref="AE1973:AF1973"/>
    <mergeCell ref="AH1973:AI1973"/>
    <mergeCell ref="AJ1973:AK1973"/>
    <mergeCell ref="AH1977:AI1977"/>
    <mergeCell ref="AJ1977:AK1977"/>
    <mergeCell ref="S1977:T1977"/>
    <mergeCell ref="U1977:V1977"/>
    <mergeCell ref="X1977:Y1977"/>
    <mergeCell ref="Z1977:AA1977"/>
    <mergeCell ref="AC1977:AD1977"/>
    <mergeCell ref="AE1977:AF1977"/>
    <mergeCell ref="D1977:E1977"/>
    <mergeCell ref="F1977:G1977"/>
    <mergeCell ref="I1977:J1977"/>
    <mergeCell ref="K1977:L1977"/>
    <mergeCell ref="N1977:O1977"/>
    <mergeCell ref="P1977:Q1977"/>
    <mergeCell ref="D1994:E1994"/>
    <mergeCell ref="F1994:G1994"/>
    <mergeCell ref="I1994:J1994"/>
    <mergeCell ref="K1994:L1994"/>
    <mergeCell ref="N1994:O1994"/>
    <mergeCell ref="P1994:Q1994"/>
    <mergeCell ref="S1994:T1994"/>
    <mergeCell ref="U1994:V1994"/>
    <mergeCell ref="X1994:Y1994"/>
    <mergeCell ref="Z1994:AA1994"/>
    <mergeCell ref="AC1994:AD1994"/>
    <mergeCell ref="AE1994:AF1994"/>
    <mergeCell ref="AH1994:AI1994"/>
    <mergeCell ref="AJ1994:AK1994"/>
    <mergeCell ref="D1987:E1987"/>
    <mergeCell ref="F1987:G1987"/>
    <mergeCell ref="I1987:J1987"/>
    <mergeCell ref="K1987:L1987"/>
    <mergeCell ref="N1987:O1987"/>
    <mergeCell ref="P1987:Q1987"/>
    <mergeCell ref="S1987:T1987"/>
    <mergeCell ref="U1987:V1987"/>
    <mergeCell ref="X1987:Y1987"/>
    <mergeCell ref="Z1987:AA1987"/>
    <mergeCell ref="AC1987:AD1987"/>
    <mergeCell ref="AE1987:AF1987"/>
    <mergeCell ref="AH1987:AI1987"/>
    <mergeCell ref="AJ1987:AK1987"/>
    <mergeCell ref="S1984:T1984"/>
    <mergeCell ref="U1984:V1984"/>
    <mergeCell ref="AH1991:AI1991"/>
    <mergeCell ref="AJ1991:AK1991"/>
    <mergeCell ref="S1991:T1991"/>
    <mergeCell ref="U1991:V1991"/>
    <mergeCell ref="X1991:Y1991"/>
    <mergeCell ref="Z1991:AA1991"/>
    <mergeCell ref="AC1991:AD1991"/>
    <mergeCell ref="AE1991:AF1991"/>
    <mergeCell ref="D1991:E1991"/>
    <mergeCell ref="F1991:G1991"/>
    <mergeCell ref="I1991:J1991"/>
    <mergeCell ref="K1991:L1991"/>
    <mergeCell ref="N1991:O1991"/>
    <mergeCell ref="P1991:Q1991"/>
    <mergeCell ref="X1984:Y1984"/>
    <mergeCell ref="Z1984:AA1984"/>
    <mergeCell ref="AC1984:AD1984"/>
    <mergeCell ref="AE1984:AF1984"/>
    <mergeCell ref="N2012:O2012"/>
    <mergeCell ref="P2012:Q2012"/>
    <mergeCell ref="D2008:E2008"/>
    <mergeCell ref="F2008:G2008"/>
    <mergeCell ref="I2008:J2008"/>
    <mergeCell ref="K2008:L2008"/>
    <mergeCell ref="N2008:O2008"/>
    <mergeCell ref="P2008:Q2008"/>
    <mergeCell ref="S2008:T2008"/>
    <mergeCell ref="U2008:V2008"/>
    <mergeCell ref="X2008:Y2008"/>
    <mergeCell ref="Z2008:AA2008"/>
    <mergeCell ref="AC2008:AD2008"/>
    <mergeCell ref="AE2008:AF2008"/>
    <mergeCell ref="AH2008:AI2008"/>
    <mergeCell ref="AJ2008:AK2008"/>
    <mergeCell ref="D2001:E2001"/>
    <mergeCell ref="F2001:G2001"/>
    <mergeCell ref="I2001:J2001"/>
    <mergeCell ref="K2001:L2001"/>
    <mergeCell ref="N2001:O2001"/>
    <mergeCell ref="P2001:Q2001"/>
    <mergeCell ref="S2001:T2001"/>
    <mergeCell ref="U2001:V2001"/>
    <mergeCell ref="X2001:Y2001"/>
    <mergeCell ref="Z2001:AA2001"/>
    <mergeCell ref="AC2001:AD2001"/>
    <mergeCell ref="AE2001:AF2001"/>
    <mergeCell ref="AH2001:AI2001"/>
    <mergeCell ref="AJ2001:AK2001"/>
    <mergeCell ref="X1998:Y1998"/>
    <mergeCell ref="Z1998:AA1998"/>
    <mergeCell ref="AC1998:AD1998"/>
    <mergeCell ref="AE1998:AF1998"/>
    <mergeCell ref="AH1998:AI1998"/>
    <mergeCell ref="AJ1998:AK1998"/>
    <mergeCell ref="D1998:E1998"/>
    <mergeCell ref="F1998:G1998"/>
    <mergeCell ref="I1998:J1998"/>
    <mergeCell ref="K1998:L1998"/>
    <mergeCell ref="N1998:O1998"/>
    <mergeCell ref="P1998:Q1998"/>
    <mergeCell ref="S1998:T1998"/>
    <mergeCell ref="U1998:V1998"/>
    <mergeCell ref="S2012:T2012"/>
    <mergeCell ref="U2012:V2012"/>
    <mergeCell ref="AH2005:AI2005"/>
    <mergeCell ref="AJ2005:AK2005"/>
    <mergeCell ref="S2005:T2005"/>
    <mergeCell ref="U2005:V2005"/>
    <mergeCell ref="X2005:Y2005"/>
    <mergeCell ref="Z2005:AA2005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X2012:Y2012"/>
    <mergeCell ref="Z2012:AA2012"/>
    <mergeCell ref="AC2012:AD2012"/>
    <mergeCell ref="AE2012:AF2012"/>
    <mergeCell ref="X2026:Y2026"/>
    <mergeCell ref="Z2026:AA2026"/>
    <mergeCell ref="AC2026:AD2026"/>
    <mergeCell ref="AE2026:AF2026"/>
    <mergeCell ref="AH2026:AI2026"/>
    <mergeCell ref="AJ2026:AK2026"/>
    <mergeCell ref="D2022:E2022"/>
    <mergeCell ref="F2022:G2022"/>
    <mergeCell ref="I2022:J2022"/>
    <mergeCell ref="K2022:L2022"/>
    <mergeCell ref="N2022:O2022"/>
    <mergeCell ref="P2022:Q2022"/>
    <mergeCell ref="S2022:T2022"/>
    <mergeCell ref="U2022:V2022"/>
    <mergeCell ref="X2022:Y2022"/>
    <mergeCell ref="Z2022:AA2022"/>
    <mergeCell ref="AC2022:AD2022"/>
    <mergeCell ref="AE2022:AF2022"/>
    <mergeCell ref="AH2022:AI2022"/>
    <mergeCell ref="AJ2022:AK2022"/>
    <mergeCell ref="D2015:E2015"/>
    <mergeCell ref="F2015:G2015"/>
    <mergeCell ref="I2015:J2015"/>
    <mergeCell ref="K2015:L2015"/>
    <mergeCell ref="N2015:O2015"/>
    <mergeCell ref="P2015:Q2015"/>
    <mergeCell ref="S2015:T2015"/>
    <mergeCell ref="U2015:V2015"/>
    <mergeCell ref="X2015:Y2015"/>
    <mergeCell ref="Z2015:AA2015"/>
    <mergeCell ref="AC2015:AD2015"/>
    <mergeCell ref="AE2015:AF2015"/>
    <mergeCell ref="AH2015:AI2015"/>
    <mergeCell ref="AJ2015:AK2015"/>
    <mergeCell ref="D2026:E2026"/>
    <mergeCell ref="F2026:G2026"/>
    <mergeCell ref="I2026:J2026"/>
    <mergeCell ref="K2026:L2026"/>
    <mergeCell ref="N2026:O2026"/>
    <mergeCell ref="P2026:Q2026"/>
    <mergeCell ref="S2026:T2026"/>
    <mergeCell ref="U2026:V2026"/>
    <mergeCell ref="AH2019:AI2019"/>
    <mergeCell ref="AJ2019:AK2019"/>
    <mergeCell ref="S2019:T2019"/>
    <mergeCell ref="U2019:V2019"/>
    <mergeCell ref="X2019:Y2019"/>
    <mergeCell ref="Z2019:AA2019"/>
    <mergeCell ref="AC2019:AD2019"/>
    <mergeCell ref="AE2019:AF2019"/>
    <mergeCell ref="D2019:E2019"/>
    <mergeCell ref="F2019:G2019"/>
    <mergeCell ref="I2019:J2019"/>
    <mergeCell ref="K2019:L2019"/>
    <mergeCell ref="N2019:O2019"/>
    <mergeCell ref="P2019:Q2019"/>
    <mergeCell ref="D2036:E2036"/>
    <mergeCell ref="F2036:G2036"/>
    <mergeCell ref="I2036:J2036"/>
    <mergeCell ref="K2036:L2036"/>
    <mergeCell ref="N2036:O2036"/>
    <mergeCell ref="P2036:Q2036"/>
    <mergeCell ref="S2036:T2036"/>
    <mergeCell ref="U2036:V2036"/>
    <mergeCell ref="X2036:Y2036"/>
    <mergeCell ref="Z2036:AA2036"/>
    <mergeCell ref="AC2036:AD2036"/>
    <mergeCell ref="AE2036:AF2036"/>
    <mergeCell ref="AH2036:AI2036"/>
    <mergeCell ref="AJ2036:AK2036"/>
    <mergeCell ref="D2029:E2029"/>
    <mergeCell ref="F2029:G2029"/>
    <mergeCell ref="I2029:J2029"/>
    <mergeCell ref="K2029:L2029"/>
    <mergeCell ref="N2029:O2029"/>
    <mergeCell ref="P2029:Q2029"/>
    <mergeCell ref="S2029:T2029"/>
    <mergeCell ref="U2029:V2029"/>
    <mergeCell ref="X2029:Y2029"/>
    <mergeCell ref="Z2029:AA2029"/>
    <mergeCell ref="AC2029:AD2029"/>
    <mergeCell ref="AE2029:AF2029"/>
    <mergeCell ref="AH2029:AI2029"/>
    <mergeCell ref="AJ2029:AK2029"/>
    <mergeCell ref="AH2033:AI2033"/>
    <mergeCell ref="AJ2033:AK2033"/>
    <mergeCell ref="S2033:T2033"/>
    <mergeCell ref="U2033:V2033"/>
    <mergeCell ref="X2033:Y2033"/>
    <mergeCell ref="Z2033:AA2033"/>
    <mergeCell ref="AC2033:AD2033"/>
    <mergeCell ref="AE2033:AF2033"/>
    <mergeCell ref="D2033:E2033"/>
    <mergeCell ref="F2033:G2033"/>
    <mergeCell ref="I2033:J2033"/>
    <mergeCell ref="K2033:L2033"/>
    <mergeCell ref="N2033:O2033"/>
    <mergeCell ref="P2033:Q2033"/>
    <mergeCell ref="D2050:E2050"/>
    <mergeCell ref="F2050:G2050"/>
    <mergeCell ref="I2050:J2050"/>
    <mergeCell ref="K2050:L2050"/>
    <mergeCell ref="N2050:O2050"/>
    <mergeCell ref="P2050:Q2050"/>
    <mergeCell ref="S2050:T2050"/>
    <mergeCell ref="U2050:V2050"/>
    <mergeCell ref="X2050:Y2050"/>
    <mergeCell ref="Z2050:AA2050"/>
    <mergeCell ref="AC2050:AD2050"/>
    <mergeCell ref="AE2050:AF2050"/>
    <mergeCell ref="AH2050:AI2050"/>
    <mergeCell ref="AJ2050:AK2050"/>
    <mergeCell ref="D2043:E2043"/>
    <mergeCell ref="F2043:G2043"/>
    <mergeCell ref="I2043:J2043"/>
    <mergeCell ref="K2043:L2043"/>
    <mergeCell ref="N2043:O2043"/>
    <mergeCell ref="P2043:Q2043"/>
    <mergeCell ref="S2043:T2043"/>
    <mergeCell ref="U2043:V2043"/>
    <mergeCell ref="X2043:Y2043"/>
    <mergeCell ref="Z2043:AA2043"/>
    <mergeCell ref="AC2043:AD2043"/>
    <mergeCell ref="AE2043:AF2043"/>
    <mergeCell ref="AH2043:AI2043"/>
    <mergeCell ref="AJ2043:AK2043"/>
    <mergeCell ref="S2040:T2040"/>
    <mergeCell ref="U2040:V2040"/>
    <mergeCell ref="AH2047:AI2047"/>
    <mergeCell ref="AJ2047:AK2047"/>
    <mergeCell ref="S2047:T2047"/>
    <mergeCell ref="U2047:V2047"/>
    <mergeCell ref="X2047:Y2047"/>
    <mergeCell ref="Z2047:AA2047"/>
    <mergeCell ref="AC2047:AD2047"/>
    <mergeCell ref="AE2047:AF2047"/>
    <mergeCell ref="D2047:E2047"/>
    <mergeCell ref="F2047:G2047"/>
    <mergeCell ref="I2047:J2047"/>
    <mergeCell ref="K2047:L2047"/>
    <mergeCell ref="N2047:O2047"/>
    <mergeCell ref="P2047:Q2047"/>
    <mergeCell ref="X2040:Y2040"/>
    <mergeCell ref="Z2040:AA2040"/>
    <mergeCell ref="AC2040:AD2040"/>
    <mergeCell ref="AE2040:AF2040"/>
    <mergeCell ref="AH2040:AI2040"/>
    <mergeCell ref="AJ2040:AK2040"/>
    <mergeCell ref="D2040:E2040"/>
    <mergeCell ref="F2040:G2040"/>
    <mergeCell ref="I2040:J2040"/>
    <mergeCell ref="K2040:L2040"/>
    <mergeCell ref="N2040:O2040"/>
    <mergeCell ref="P2040:Q2040"/>
    <mergeCell ref="D2064:E2064"/>
    <mergeCell ref="F2064:G2064"/>
    <mergeCell ref="I2064:J2064"/>
    <mergeCell ref="K2064:L2064"/>
    <mergeCell ref="N2064:O2064"/>
    <mergeCell ref="P2064:Q2064"/>
    <mergeCell ref="S2064:T2064"/>
    <mergeCell ref="U2064:V2064"/>
    <mergeCell ref="X2064:Y2064"/>
    <mergeCell ref="Z2064:AA2064"/>
    <mergeCell ref="AC2064:AD2064"/>
    <mergeCell ref="AE2064:AF2064"/>
    <mergeCell ref="AH2064:AI2064"/>
    <mergeCell ref="AJ2064:AK2064"/>
    <mergeCell ref="D2057:E2057"/>
    <mergeCell ref="F2057:G2057"/>
    <mergeCell ref="I2057:J2057"/>
    <mergeCell ref="K2057:L2057"/>
    <mergeCell ref="N2057:O2057"/>
    <mergeCell ref="P2057:Q2057"/>
    <mergeCell ref="S2057:T2057"/>
    <mergeCell ref="U2057:V2057"/>
    <mergeCell ref="X2057:Y2057"/>
    <mergeCell ref="Z2057:AA2057"/>
    <mergeCell ref="AC2057:AD2057"/>
    <mergeCell ref="AE2057:AF2057"/>
    <mergeCell ref="AH2057:AI2057"/>
    <mergeCell ref="AJ2057:AK2057"/>
    <mergeCell ref="X2054:Y2054"/>
    <mergeCell ref="Z2054:AA2054"/>
    <mergeCell ref="AC2054:AD2054"/>
    <mergeCell ref="AE2054:AF2054"/>
    <mergeCell ref="AH2054:AI2054"/>
    <mergeCell ref="AJ2054:AK2054"/>
    <mergeCell ref="D2054:E2054"/>
    <mergeCell ref="F2054:G2054"/>
    <mergeCell ref="I2054:J2054"/>
    <mergeCell ref="K2054:L2054"/>
    <mergeCell ref="N2054:O2054"/>
    <mergeCell ref="P2054:Q2054"/>
    <mergeCell ref="S2054:T2054"/>
    <mergeCell ref="U2054:V2054"/>
    <mergeCell ref="X2082:Y2082"/>
    <mergeCell ref="Z2082:AA2082"/>
    <mergeCell ref="AC2082:AD2082"/>
    <mergeCell ref="AE2082:AF2082"/>
    <mergeCell ref="AH2082:AI2082"/>
    <mergeCell ref="AJ2082:AK2082"/>
    <mergeCell ref="D2078:E2078"/>
    <mergeCell ref="F2078:G2078"/>
    <mergeCell ref="I2078:J2078"/>
    <mergeCell ref="K2078:L2078"/>
    <mergeCell ref="N2078:O2078"/>
    <mergeCell ref="P2078:Q2078"/>
    <mergeCell ref="S2078:T2078"/>
    <mergeCell ref="U2078:V2078"/>
    <mergeCell ref="X2078:Y2078"/>
    <mergeCell ref="Z2078:AA2078"/>
    <mergeCell ref="AC2078:AD2078"/>
    <mergeCell ref="AE2078:AF2078"/>
    <mergeCell ref="AH2078:AI2078"/>
    <mergeCell ref="AJ2078:AK2078"/>
    <mergeCell ref="D2071:E2071"/>
    <mergeCell ref="F2071:G2071"/>
    <mergeCell ref="I2071:J2071"/>
    <mergeCell ref="K2071:L2071"/>
    <mergeCell ref="N2071:O2071"/>
    <mergeCell ref="P2071:Q2071"/>
    <mergeCell ref="S2071:T2071"/>
    <mergeCell ref="U2071:V2071"/>
    <mergeCell ref="X2071:Y2071"/>
    <mergeCell ref="Z2071:AA2071"/>
    <mergeCell ref="AC2071:AD2071"/>
    <mergeCell ref="AE2071:AF2071"/>
    <mergeCell ref="AH2071:AI2071"/>
    <mergeCell ref="AJ2071:AK2071"/>
    <mergeCell ref="D2092:E2092"/>
    <mergeCell ref="F2092:G2092"/>
    <mergeCell ref="I2092:J2092"/>
    <mergeCell ref="K2092:L2092"/>
    <mergeCell ref="N2092:O2092"/>
    <mergeCell ref="P2092:Q2092"/>
    <mergeCell ref="S2092:T2092"/>
    <mergeCell ref="U2092:V2092"/>
    <mergeCell ref="X2092:Y2092"/>
    <mergeCell ref="Z2092:AA2092"/>
    <mergeCell ref="AC2092:AD2092"/>
    <mergeCell ref="AE2092:AF2092"/>
    <mergeCell ref="AH2092:AI2092"/>
    <mergeCell ref="AJ2092:AK2092"/>
    <mergeCell ref="D2085:E2085"/>
    <mergeCell ref="F2085:G2085"/>
    <mergeCell ref="I2085:J2085"/>
    <mergeCell ref="K2085:L2085"/>
    <mergeCell ref="N2085:O2085"/>
    <mergeCell ref="P2085:Q2085"/>
    <mergeCell ref="S2085:T2085"/>
    <mergeCell ref="U2085:V2085"/>
    <mergeCell ref="X2085:Y2085"/>
    <mergeCell ref="Z2085:AA2085"/>
    <mergeCell ref="AC2085:AD2085"/>
    <mergeCell ref="AE2085:AF2085"/>
    <mergeCell ref="AH2085:AI2085"/>
    <mergeCell ref="AJ2085:AK2085"/>
    <mergeCell ref="AH2089:AI2089"/>
    <mergeCell ref="AJ2089:AK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D2106:E2106"/>
    <mergeCell ref="F2106:G2106"/>
    <mergeCell ref="I2106:J2106"/>
    <mergeCell ref="K2106:L2106"/>
    <mergeCell ref="N2106:O2106"/>
    <mergeCell ref="P2106:Q2106"/>
    <mergeCell ref="S2106:T2106"/>
    <mergeCell ref="U2106:V2106"/>
    <mergeCell ref="X2106:Y2106"/>
    <mergeCell ref="Z2106:AA2106"/>
    <mergeCell ref="AC2106:AD2106"/>
    <mergeCell ref="AE2106:AF2106"/>
    <mergeCell ref="AH2106:AI2106"/>
    <mergeCell ref="AJ2106:AK2106"/>
    <mergeCell ref="D2099:E2099"/>
    <mergeCell ref="F2099:G2099"/>
    <mergeCell ref="I2099:J2099"/>
    <mergeCell ref="K2099:L2099"/>
    <mergeCell ref="N2099:O2099"/>
    <mergeCell ref="P2099:Q2099"/>
    <mergeCell ref="S2099:T2099"/>
    <mergeCell ref="U2099:V2099"/>
    <mergeCell ref="X2099:Y2099"/>
    <mergeCell ref="Z2099:AA2099"/>
    <mergeCell ref="AC2099:AD2099"/>
    <mergeCell ref="AE2099:AF2099"/>
    <mergeCell ref="AH2099:AI2099"/>
    <mergeCell ref="AJ2099:AK2099"/>
    <mergeCell ref="S2096:T2096"/>
    <mergeCell ref="U2096:V2096"/>
    <mergeCell ref="AH2103:AI2103"/>
    <mergeCell ref="AJ2103:AK2103"/>
    <mergeCell ref="S2103:T2103"/>
    <mergeCell ref="U2103:V2103"/>
    <mergeCell ref="X2103:Y2103"/>
    <mergeCell ref="Z2103:AA2103"/>
    <mergeCell ref="AC2103:AD2103"/>
    <mergeCell ref="AE2103:AF2103"/>
    <mergeCell ref="D2103:E2103"/>
    <mergeCell ref="F2103:G2103"/>
    <mergeCell ref="I2103:J2103"/>
    <mergeCell ref="K2103:L2103"/>
    <mergeCell ref="N2103:O2103"/>
    <mergeCell ref="P2103:Q2103"/>
    <mergeCell ref="X2096:Y2096"/>
    <mergeCell ref="Z2096:AA2096"/>
    <mergeCell ref="AC2096:AD2096"/>
    <mergeCell ref="AE2096:AF2096"/>
    <mergeCell ref="N2124:O2124"/>
    <mergeCell ref="P2124:Q2124"/>
    <mergeCell ref="D2120:E2120"/>
    <mergeCell ref="F2120:G2120"/>
    <mergeCell ref="I2120:J2120"/>
    <mergeCell ref="K2120:L2120"/>
    <mergeCell ref="N2120:O2120"/>
    <mergeCell ref="P2120:Q2120"/>
    <mergeCell ref="S2120:T2120"/>
    <mergeCell ref="U2120:V2120"/>
    <mergeCell ref="X2120:Y2120"/>
    <mergeCell ref="Z2120:AA2120"/>
    <mergeCell ref="AC2120:AD2120"/>
    <mergeCell ref="AE2120:AF2120"/>
    <mergeCell ref="AH2120:AI2120"/>
    <mergeCell ref="AJ2120:AK2120"/>
    <mergeCell ref="D2113:E2113"/>
    <mergeCell ref="F2113:G2113"/>
    <mergeCell ref="I2113:J2113"/>
    <mergeCell ref="K2113:L2113"/>
    <mergeCell ref="N2113:O2113"/>
    <mergeCell ref="P2113:Q2113"/>
    <mergeCell ref="S2113:T2113"/>
    <mergeCell ref="U2113:V2113"/>
    <mergeCell ref="X2113:Y2113"/>
    <mergeCell ref="Z2113:AA2113"/>
    <mergeCell ref="AC2113:AD2113"/>
    <mergeCell ref="AE2113:AF2113"/>
    <mergeCell ref="AH2113:AI2113"/>
    <mergeCell ref="AJ2113:AK2113"/>
    <mergeCell ref="X2110:Y2110"/>
    <mergeCell ref="Z2110:AA2110"/>
    <mergeCell ref="AC2110:AD2110"/>
    <mergeCell ref="AE2110:AF2110"/>
    <mergeCell ref="AH2110:AI2110"/>
    <mergeCell ref="AJ2110:AK2110"/>
    <mergeCell ref="D2110:E2110"/>
    <mergeCell ref="F2110:G2110"/>
    <mergeCell ref="I2110:J2110"/>
    <mergeCell ref="K2110:L2110"/>
    <mergeCell ref="N2110:O2110"/>
    <mergeCell ref="P2110:Q2110"/>
    <mergeCell ref="S2110:T2110"/>
    <mergeCell ref="U2110:V2110"/>
    <mergeCell ref="S2124:T2124"/>
    <mergeCell ref="U2124:V2124"/>
    <mergeCell ref="AH2117:AI2117"/>
    <mergeCell ref="AJ2117:AK2117"/>
    <mergeCell ref="S2117:T2117"/>
    <mergeCell ref="U2117:V2117"/>
    <mergeCell ref="X2117:Y2117"/>
    <mergeCell ref="Z2117:AA2117"/>
    <mergeCell ref="AC2117:AD2117"/>
    <mergeCell ref="AE2117:AF2117"/>
    <mergeCell ref="D2117:E2117"/>
    <mergeCell ref="F2117:G2117"/>
    <mergeCell ref="I2117:J2117"/>
    <mergeCell ref="K2117:L2117"/>
    <mergeCell ref="N2117:O2117"/>
    <mergeCell ref="P2117:Q2117"/>
    <mergeCell ref="X2124:Y2124"/>
    <mergeCell ref="Z2124:AA2124"/>
    <mergeCell ref="AC2124:AD2124"/>
    <mergeCell ref="AE2124:AF2124"/>
    <mergeCell ref="X2138:Y2138"/>
    <mergeCell ref="Z2138:AA2138"/>
    <mergeCell ref="AC2138:AD2138"/>
    <mergeCell ref="AE2138:AF2138"/>
    <mergeCell ref="AH2138:AI2138"/>
    <mergeCell ref="AJ2138:AK2138"/>
    <mergeCell ref="D2134:E2134"/>
    <mergeCell ref="F2134:G2134"/>
    <mergeCell ref="I2134:J2134"/>
    <mergeCell ref="K2134:L2134"/>
    <mergeCell ref="N2134:O2134"/>
    <mergeCell ref="P2134:Q2134"/>
    <mergeCell ref="S2134:T2134"/>
    <mergeCell ref="U2134:V2134"/>
    <mergeCell ref="X2134:Y2134"/>
    <mergeCell ref="Z2134:AA2134"/>
    <mergeCell ref="AC2134:AD2134"/>
    <mergeCell ref="AE2134:AF2134"/>
    <mergeCell ref="AH2134:AI2134"/>
    <mergeCell ref="AJ2134:AK2134"/>
    <mergeCell ref="D2127:E2127"/>
    <mergeCell ref="F2127:G2127"/>
    <mergeCell ref="I2127:J2127"/>
    <mergeCell ref="K2127:L2127"/>
    <mergeCell ref="N2127:O2127"/>
    <mergeCell ref="P2127:Q2127"/>
    <mergeCell ref="S2127:T2127"/>
    <mergeCell ref="U2127:V2127"/>
    <mergeCell ref="X2127:Y2127"/>
    <mergeCell ref="Z2127:AA2127"/>
    <mergeCell ref="AC2127:AD2127"/>
    <mergeCell ref="AE2127:AF2127"/>
    <mergeCell ref="AH2127:AI2127"/>
    <mergeCell ref="AJ2127:AK2127"/>
    <mergeCell ref="D2138:E2138"/>
    <mergeCell ref="F2138:G2138"/>
    <mergeCell ref="I2138:J2138"/>
    <mergeCell ref="K2138:L2138"/>
    <mergeCell ref="N2138:O2138"/>
    <mergeCell ref="P2138:Q2138"/>
    <mergeCell ref="S2138:T2138"/>
    <mergeCell ref="U2138:V2138"/>
    <mergeCell ref="AH2131:AI2131"/>
    <mergeCell ref="AJ2131:AK2131"/>
    <mergeCell ref="S2131:T2131"/>
    <mergeCell ref="U2131:V2131"/>
    <mergeCell ref="X2131:Y2131"/>
    <mergeCell ref="Z2131:AA2131"/>
    <mergeCell ref="AC2131:AD2131"/>
    <mergeCell ref="AE2131:AF2131"/>
    <mergeCell ref="D2131:E2131"/>
    <mergeCell ref="F2131:G2131"/>
    <mergeCell ref="I2131:J2131"/>
    <mergeCell ref="K2131:L2131"/>
    <mergeCell ref="N2131:O2131"/>
    <mergeCell ref="P2131:Q2131"/>
    <mergeCell ref="D2148:E2148"/>
    <mergeCell ref="F2148:G2148"/>
    <mergeCell ref="I2148:J2148"/>
    <mergeCell ref="K2148:L2148"/>
    <mergeCell ref="N2148:O2148"/>
    <mergeCell ref="P2148:Q2148"/>
    <mergeCell ref="S2148:T2148"/>
    <mergeCell ref="U2148:V2148"/>
    <mergeCell ref="X2148:Y2148"/>
    <mergeCell ref="Z2148:AA2148"/>
    <mergeCell ref="AC2148:AD2148"/>
    <mergeCell ref="AE2148:AF2148"/>
    <mergeCell ref="AH2148:AI2148"/>
    <mergeCell ref="AJ2148:AK2148"/>
    <mergeCell ref="D2141:E2141"/>
    <mergeCell ref="F2141:G2141"/>
    <mergeCell ref="I2141:J2141"/>
    <mergeCell ref="K2141:L2141"/>
    <mergeCell ref="N2141:O2141"/>
    <mergeCell ref="P2141:Q2141"/>
    <mergeCell ref="S2141:T2141"/>
    <mergeCell ref="U2141:V2141"/>
    <mergeCell ref="X2141:Y2141"/>
    <mergeCell ref="Z2141:AA2141"/>
    <mergeCell ref="AC2141:AD2141"/>
    <mergeCell ref="AE2141:AF2141"/>
    <mergeCell ref="AH2141:AI2141"/>
    <mergeCell ref="AJ2141:AK2141"/>
    <mergeCell ref="AH2145:AI2145"/>
    <mergeCell ref="AJ2145:AK2145"/>
    <mergeCell ref="S2145:T2145"/>
    <mergeCell ref="U2145:V2145"/>
    <mergeCell ref="X2145:Y2145"/>
    <mergeCell ref="Z2145:AA2145"/>
    <mergeCell ref="AC2145:AD2145"/>
    <mergeCell ref="AE2145:AF2145"/>
    <mergeCell ref="D2145:E2145"/>
    <mergeCell ref="F2145:G2145"/>
    <mergeCell ref="I2145:J2145"/>
    <mergeCell ref="K2145:L2145"/>
    <mergeCell ref="N2145:O2145"/>
    <mergeCell ref="P2145:Q2145"/>
    <mergeCell ref="D2162:E2162"/>
    <mergeCell ref="F2162:G2162"/>
    <mergeCell ref="I2162:J2162"/>
    <mergeCell ref="K2162:L2162"/>
    <mergeCell ref="N2162:O2162"/>
    <mergeCell ref="P2162:Q2162"/>
    <mergeCell ref="S2162:T2162"/>
    <mergeCell ref="U2162:V2162"/>
    <mergeCell ref="X2162:Y2162"/>
    <mergeCell ref="Z2162:AA2162"/>
    <mergeCell ref="AC2162:AD2162"/>
    <mergeCell ref="AE2162:AF2162"/>
    <mergeCell ref="AH2162:AI2162"/>
    <mergeCell ref="AJ2162:AK2162"/>
    <mergeCell ref="D2155:E2155"/>
    <mergeCell ref="F2155:G2155"/>
    <mergeCell ref="I2155:J2155"/>
    <mergeCell ref="K2155:L2155"/>
    <mergeCell ref="N2155:O2155"/>
    <mergeCell ref="P2155:Q2155"/>
    <mergeCell ref="S2155:T2155"/>
    <mergeCell ref="U2155:V2155"/>
    <mergeCell ref="X2155:Y2155"/>
    <mergeCell ref="Z2155:AA2155"/>
    <mergeCell ref="AC2155:AD2155"/>
    <mergeCell ref="AE2155:AF2155"/>
    <mergeCell ref="AH2155:AI2155"/>
    <mergeCell ref="AJ2155:AK2155"/>
    <mergeCell ref="S2152:T2152"/>
    <mergeCell ref="U2152:V2152"/>
    <mergeCell ref="AH2159:AI2159"/>
    <mergeCell ref="AJ2159:AK2159"/>
    <mergeCell ref="S2159:T2159"/>
    <mergeCell ref="U2159:V2159"/>
    <mergeCell ref="X2159:Y2159"/>
    <mergeCell ref="Z2159:AA2159"/>
    <mergeCell ref="AC2159:AD2159"/>
    <mergeCell ref="AE2159:AF2159"/>
    <mergeCell ref="D2159:E2159"/>
    <mergeCell ref="F2159:G2159"/>
    <mergeCell ref="I2159:J2159"/>
    <mergeCell ref="K2159:L2159"/>
    <mergeCell ref="N2159:O2159"/>
    <mergeCell ref="P2159:Q2159"/>
    <mergeCell ref="X2152:Y2152"/>
    <mergeCell ref="Z2152:AA2152"/>
    <mergeCell ref="AC2152:AD2152"/>
    <mergeCell ref="AE2152:AF2152"/>
    <mergeCell ref="AH2152:AI2152"/>
    <mergeCell ref="AJ2152:AK2152"/>
    <mergeCell ref="D2152:E2152"/>
    <mergeCell ref="F2152:G2152"/>
    <mergeCell ref="I2152:J2152"/>
    <mergeCell ref="K2152:L2152"/>
    <mergeCell ref="N2152:O2152"/>
    <mergeCell ref="P2152:Q2152"/>
    <mergeCell ref="D2176:E2176"/>
    <mergeCell ref="F2176:G2176"/>
    <mergeCell ref="I2176:J2176"/>
    <mergeCell ref="K2176:L2176"/>
    <mergeCell ref="N2176:O2176"/>
    <mergeCell ref="P2176:Q2176"/>
    <mergeCell ref="S2176:T2176"/>
    <mergeCell ref="U2176:V2176"/>
    <mergeCell ref="X2176:Y2176"/>
    <mergeCell ref="Z2176:AA2176"/>
    <mergeCell ref="AC2176:AD2176"/>
    <mergeCell ref="AE2176:AF2176"/>
    <mergeCell ref="AH2176:AI2176"/>
    <mergeCell ref="AJ2176:AK2176"/>
    <mergeCell ref="D2169:E2169"/>
    <mergeCell ref="F2169:G2169"/>
    <mergeCell ref="I2169:J2169"/>
    <mergeCell ref="K2169:L2169"/>
    <mergeCell ref="N2169:O2169"/>
    <mergeCell ref="P2169:Q2169"/>
    <mergeCell ref="S2169:T2169"/>
    <mergeCell ref="U2169:V2169"/>
    <mergeCell ref="X2169:Y2169"/>
    <mergeCell ref="Z2169:AA2169"/>
    <mergeCell ref="AC2169:AD2169"/>
    <mergeCell ref="AE2169:AF2169"/>
    <mergeCell ref="AH2169:AI2169"/>
    <mergeCell ref="AJ2169:AK2169"/>
    <mergeCell ref="X2166:Y2166"/>
    <mergeCell ref="Z2166:AA2166"/>
    <mergeCell ref="AC2166:AD2166"/>
    <mergeCell ref="AE2166:AF2166"/>
    <mergeCell ref="AH2166:AI2166"/>
    <mergeCell ref="AJ2166:AK2166"/>
    <mergeCell ref="D2166:E2166"/>
    <mergeCell ref="F2166:G2166"/>
    <mergeCell ref="I2166:J2166"/>
    <mergeCell ref="K2166:L2166"/>
    <mergeCell ref="N2166:O2166"/>
    <mergeCell ref="P2166:Q2166"/>
    <mergeCell ref="S2166:T2166"/>
    <mergeCell ref="U2166:V2166"/>
    <mergeCell ref="X2194:Y2194"/>
    <mergeCell ref="Z2194:AA2194"/>
    <mergeCell ref="AC2194:AD2194"/>
    <mergeCell ref="AE2194:AF2194"/>
    <mergeCell ref="AH2194:AI2194"/>
    <mergeCell ref="AJ2194:AK2194"/>
    <mergeCell ref="D2190:E2190"/>
    <mergeCell ref="F2190:G2190"/>
    <mergeCell ref="I2190:J2190"/>
    <mergeCell ref="K2190:L2190"/>
    <mergeCell ref="N2190:O2190"/>
    <mergeCell ref="P2190:Q2190"/>
    <mergeCell ref="S2190:T2190"/>
    <mergeCell ref="U2190:V2190"/>
    <mergeCell ref="X2190:Y2190"/>
    <mergeCell ref="Z2190:AA2190"/>
    <mergeCell ref="AC2190:AD2190"/>
    <mergeCell ref="AE2190:AF2190"/>
    <mergeCell ref="AH2190:AI2190"/>
    <mergeCell ref="AJ2190:AK2190"/>
    <mergeCell ref="D2183:E2183"/>
    <mergeCell ref="F2183:G2183"/>
    <mergeCell ref="I2183:J2183"/>
    <mergeCell ref="K2183:L2183"/>
    <mergeCell ref="N2183:O2183"/>
    <mergeCell ref="P2183:Q2183"/>
    <mergeCell ref="S2183:T2183"/>
    <mergeCell ref="U2183:V2183"/>
    <mergeCell ref="X2183:Y2183"/>
    <mergeCell ref="Z2183:AA2183"/>
    <mergeCell ref="AC2183:AD2183"/>
    <mergeCell ref="AE2183:AF2183"/>
    <mergeCell ref="AH2183:AI2183"/>
    <mergeCell ref="AJ2183:AK2183"/>
    <mergeCell ref="D2204:E2204"/>
    <mergeCell ref="F2204:G2204"/>
    <mergeCell ref="I2204:J2204"/>
    <mergeCell ref="K2204:L2204"/>
    <mergeCell ref="N2204:O2204"/>
    <mergeCell ref="P2204:Q2204"/>
    <mergeCell ref="S2204:T2204"/>
    <mergeCell ref="U2204:V2204"/>
    <mergeCell ref="X2204:Y2204"/>
    <mergeCell ref="Z2204:AA2204"/>
    <mergeCell ref="AC2204:AD2204"/>
    <mergeCell ref="AE2204:AF2204"/>
    <mergeCell ref="AH2204:AI2204"/>
    <mergeCell ref="AJ2204:AK2204"/>
    <mergeCell ref="D2197:E2197"/>
    <mergeCell ref="F2197:G2197"/>
    <mergeCell ref="I2197:J2197"/>
    <mergeCell ref="K2197:L2197"/>
    <mergeCell ref="N2197:O2197"/>
    <mergeCell ref="P2197:Q2197"/>
    <mergeCell ref="S2197:T2197"/>
    <mergeCell ref="U2197:V2197"/>
    <mergeCell ref="X2197:Y2197"/>
    <mergeCell ref="Z2197:AA2197"/>
    <mergeCell ref="AC2197:AD2197"/>
    <mergeCell ref="AE2197:AF2197"/>
    <mergeCell ref="AH2197:AI2197"/>
    <mergeCell ref="AJ2197:AK2197"/>
    <mergeCell ref="AH2201:AI2201"/>
    <mergeCell ref="AJ2201:AK2201"/>
    <mergeCell ref="S2201:T2201"/>
    <mergeCell ref="U2201:V2201"/>
    <mergeCell ref="X2201:Y2201"/>
    <mergeCell ref="Z2201:AA2201"/>
    <mergeCell ref="AC2201:AD2201"/>
    <mergeCell ref="AE2201:AF2201"/>
    <mergeCell ref="D2201:E2201"/>
    <mergeCell ref="F2201:G2201"/>
    <mergeCell ref="I2201:J2201"/>
    <mergeCell ref="K2201:L2201"/>
    <mergeCell ref="N2201:O2201"/>
    <mergeCell ref="P2201:Q2201"/>
    <mergeCell ref="D2218:E2218"/>
    <mergeCell ref="F2218:G2218"/>
    <mergeCell ref="I2218:J2218"/>
    <mergeCell ref="K2218:L2218"/>
    <mergeCell ref="N2218:O2218"/>
    <mergeCell ref="P2218:Q2218"/>
    <mergeCell ref="S2218:T2218"/>
    <mergeCell ref="U2218:V2218"/>
    <mergeCell ref="X2218:Y2218"/>
    <mergeCell ref="Z2218:AA2218"/>
    <mergeCell ref="AC2218:AD2218"/>
    <mergeCell ref="AE2218:AF2218"/>
    <mergeCell ref="AH2218:AI2218"/>
    <mergeCell ref="AJ2218:AK2218"/>
    <mergeCell ref="D2211:E2211"/>
    <mergeCell ref="F2211:G2211"/>
    <mergeCell ref="I2211:J2211"/>
    <mergeCell ref="K2211:L2211"/>
    <mergeCell ref="N2211:O2211"/>
    <mergeCell ref="P2211:Q2211"/>
    <mergeCell ref="S2211:T2211"/>
    <mergeCell ref="U2211:V2211"/>
    <mergeCell ref="X2211:Y2211"/>
    <mergeCell ref="Z2211:AA2211"/>
    <mergeCell ref="AC2211:AD2211"/>
    <mergeCell ref="AE2211:AF2211"/>
    <mergeCell ref="AH2211:AI2211"/>
    <mergeCell ref="AJ2211:AK2211"/>
    <mergeCell ref="S2208:T2208"/>
    <mergeCell ref="U2208:V2208"/>
    <mergeCell ref="AH2215:AI2215"/>
    <mergeCell ref="AJ2215:AK2215"/>
    <mergeCell ref="S2215:T2215"/>
    <mergeCell ref="U2215:V2215"/>
    <mergeCell ref="X2215:Y2215"/>
    <mergeCell ref="Z2215:AA2215"/>
    <mergeCell ref="AC2215:AD2215"/>
    <mergeCell ref="AE2215:AF2215"/>
    <mergeCell ref="D2215:E2215"/>
    <mergeCell ref="F2215:G2215"/>
    <mergeCell ref="I2215:J2215"/>
    <mergeCell ref="K2215:L2215"/>
    <mergeCell ref="N2215:O2215"/>
    <mergeCell ref="P2215:Q2215"/>
    <mergeCell ref="X2208:Y2208"/>
    <mergeCell ref="Z2208:AA2208"/>
    <mergeCell ref="AC2208:AD2208"/>
    <mergeCell ref="AE2208:AF2208"/>
    <mergeCell ref="N2236:O2236"/>
    <mergeCell ref="P2236:Q2236"/>
    <mergeCell ref="D2232:E2232"/>
    <mergeCell ref="F2232:G2232"/>
    <mergeCell ref="I2232:J2232"/>
    <mergeCell ref="K2232:L2232"/>
    <mergeCell ref="N2232:O2232"/>
    <mergeCell ref="P2232:Q2232"/>
    <mergeCell ref="S2232:T2232"/>
    <mergeCell ref="U2232:V2232"/>
    <mergeCell ref="X2232:Y2232"/>
    <mergeCell ref="Z2232:AA2232"/>
    <mergeCell ref="AC2232:AD2232"/>
    <mergeCell ref="AE2232:AF2232"/>
    <mergeCell ref="AH2232:AI2232"/>
    <mergeCell ref="AJ2232:AK2232"/>
    <mergeCell ref="D2225:E2225"/>
    <mergeCell ref="F2225:G2225"/>
    <mergeCell ref="I2225:J2225"/>
    <mergeCell ref="K2225:L2225"/>
    <mergeCell ref="N2225:O2225"/>
    <mergeCell ref="P2225:Q2225"/>
    <mergeCell ref="S2225:T2225"/>
    <mergeCell ref="U2225:V2225"/>
    <mergeCell ref="X2225:Y2225"/>
    <mergeCell ref="Z2225:AA2225"/>
    <mergeCell ref="AC2225:AD2225"/>
    <mergeCell ref="AE2225:AF2225"/>
    <mergeCell ref="AH2225:AI2225"/>
    <mergeCell ref="AJ2225:AK2225"/>
    <mergeCell ref="X2222:Y2222"/>
    <mergeCell ref="Z2222:AA2222"/>
    <mergeCell ref="AC2222:AD2222"/>
    <mergeCell ref="AE2222:AF2222"/>
    <mergeCell ref="AH2222:AI2222"/>
    <mergeCell ref="AJ2222:AK2222"/>
    <mergeCell ref="D2222:E2222"/>
    <mergeCell ref="F2222:G2222"/>
    <mergeCell ref="I2222:J2222"/>
    <mergeCell ref="K2222:L2222"/>
    <mergeCell ref="N2222:O2222"/>
    <mergeCell ref="P2222:Q2222"/>
    <mergeCell ref="S2222:T2222"/>
    <mergeCell ref="U2222:V2222"/>
    <mergeCell ref="S2236:T2236"/>
    <mergeCell ref="U2236:V2236"/>
    <mergeCell ref="AH2229:AI2229"/>
    <mergeCell ref="AJ2229:AK2229"/>
    <mergeCell ref="S2229:T2229"/>
    <mergeCell ref="U2229:V2229"/>
    <mergeCell ref="X2229:Y2229"/>
    <mergeCell ref="Z2229:AA2229"/>
    <mergeCell ref="AC2229:AD2229"/>
    <mergeCell ref="AE2229:AF2229"/>
    <mergeCell ref="D2229:E2229"/>
    <mergeCell ref="F2229:G2229"/>
    <mergeCell ref="I2229:J2229"/>
    <mergeCell ref="K2229:L2229"/>
    <mergeCell ref="N2229:O2229"/>
    <mergeCell ref="P2229:Q2229"/>
    <mergeCell ref="X2236:Y2236"/>
    <mergeCell ref="Z2236:AA2236"/>
    <mergeCell ref="AC2236:AD2236"/>
    <mergeCell ref="AE2236:AF2236"/>
    <mergeCell ref="X2250:Y2250"/>
    <mergeCell ref="Z2250:AA2250"/>
    <mergeCell ref="AC2250:AD2250"/>
    <mergeCell ref="AE2250:AF2250"/>
    <mergeCell ref="AH2250:AI2250"/>
    <mergeCell ref="AJ2250:AK2250"/>
    <mergeCell ref="D2246:E2246"/>
    <mergeCell ref="F2246:G2246"/>
    <mergeCell ref="I2246:J2246"/>
    <mergeCell ref="K2246:L2246"/>
    <mergeCell ref="N2246:O2246"/>
    <mergeCell ref="P2246:Q2246"/>
    <mergeCell ref="S2246:T2246"/>
    <mergeCell ref="U2246:V2246"/>
    <mergeCell ref="X2246:Y2246"/>
    <mergeCell ref="Z2246:AA2246"/>
    <mergeCell ref="AC2246:AD2246"/>
    <mergeCell ref="AE2246:AF2246"/>
    <mergeCell ref="AH2246:AI2246"/>
    <mergeCell ref="AJ2246:AK2246"/>
    <mergeCell ref="D2239:E2239"/>
    <mergeCell ref="F2239:G2239"/>
    <mergeCell ref="I2239:J2239"/>
    <mergeCell ref="K2239:L2239"/>
    <mergeCell ref="N2239:O2239"/>
    <mergeCell ref="P2239:Q2239"/>
    <mergeCell ref="S2239:T2239"/>
    <mergeCell ref="U2239:V2239"/>
    <mergeCell ref="X2239:Y2239"/>
    <mergeCell ref="Z2239:AA2239"/>
    <mergeCell ref="AC2239:AD2239"/>
    <mergeCell ref="AE2239:AF2239"/>
    <mergeCell ref="AH2239:AI2239"/>
    <mergeCell ref="AJ2239:AK2239"/>
    <mergeCell ref="D2250:E2250"/>
    <mergeCell ref="F2250:G2250"/>
    <mergeCell ref="I2250:J2250"/>
    <mergeCell ref="K2250:L2250"/>
    <mergeCell ref="N2250:O2250"/>
    <mergeCell ref="P2250:Q2250"/>
    <mergeCell ref="S2250:T2250"/>
    <mergeCell ref="U2250:V2250"/>
    <mergeCell ref="AH2243:AI2243"/>
    <mergeCell ref="AJ2243:AK2243"/>
    <mergeCell ref="S2243:T2243"/>
    <mergeCell ref="U2243:V2243"/>
    <mergeCell ref="X2243:Y2243"/>
    <mergeCell ref="Z2243:AA2243"/>
    <mergeCell ref="AC2243:AD2243"/>
    <mergeCell ref="AE2243:AF2243"/>
    <mergeCell ref="D2243:E2243"/>
    <mergeCell ref="F2243:G2243"/>
    <mergeCell ref="I2243:J2243"/>
    <mergeCell ref="K2243:L2243"/>
    <mergeCell ref="N2243:O2243"/>
    <mergeCell ref="P2243:Q2243"/>
    <mergeCell ref="D2260:E2260"/>
    <mergeCell ref="F2260:G2260"/>
    <mergeCell ref="I2260:J2260"/>
    <mergeCell ref="K2260:L2260"/>
    <mergeCell ref="N2260:O2260"/>
    <mergeCell ref="P2260:Q2260"/>
    <mergeCell ref="S2260:T2260"/>
    <mergeCell ref="U2260:V2260"/>
    <mergeCell ref="X2260:Y2260"/>
    <mergeCell ref="Z2260:AA2260"/>
    <mergeCell ref="AC2260:AD2260"/>
    <mergeCell ref="AE2260:AF2260"/>
    <mergeCell ref="AH2260:AI2260"/>
    <mergeCell ref="AJ2260:AK2260"/>
    <mergeCell ref="D2253:E2253"/>
    <mergeCell ref="F2253:G2253"/>
    <mergeCell ref="I2253:J2253"/>
    <mergeCell ref="K2253:L2253"/>
    <mergeCell ref="N2253:O2253"/>
    <mergeCell ref="P2253:Q2253"/>
    <mergeCell ref="S2253:T2253"/>
    <mergeCell ref="U2253:V2253"/>
    <mergeCell ref="X2253:Y2253"/>
    <mergeCell ref="Z2253:AA2253"/>
    <mergeCell ref="AC2253:AD2253"/>
    <mergeCell ref="AE2253:AF2253"/>
    <mergeCell ref="AH2253:AI2253"/>
    <mergeCell ref="AJ2253:AK2253"/>
    <mergeCell ref="AH2257:AI2257"/>
    <mergeCell ref="AJ2257:AK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D2274:E2274"/>
    <mergeCell ref="F2274:G2274"/>
    <mergeCell ref="I2274:J2274"/>
    <mergeCell ref="K2274:L2274"/>
    <mergeCell ref="N2274:O2274"/>
    <mergeCell ref="P2274:Q2274"/>
    <mergeCell ref="S2274:T2274"/>
    <mergeCell ref="U2274:V2274"/>
    <mergeCell ref="X2274:Y2274"/>
    <mergeCell ref="Z2274:AA2274"/>
    <mergeCell ref="AC2274:AD2274"/>
    <mergeCell ref="AE2274:AF2274"/>
    <mergeCell ref="AH2274:AI2274"/>
    <mergeCell ref="AJ2274:AK2274"/>
    <mergeCell ref="D2267:E2267"/>
    <mergeCell ref="F2267:G2267"/>
    <mergeCell ref="I2267:J2267"/>
    <mergeCell ref="K2267:L2267"/>
    <mergeCell ref="N2267:O2267"/>
    <mergeCell ref="P2267:Q2267"/>
    <mergeCell ref="S2267:T2267"/>
    <mergeCell ref="U2267:V2267"/>
    <mergeCell ref="X2267:Y2267"/>
    <mergeCell ref="Z2267:AA2267"/>
    <mergeCell ref="AC2267:AD2267"/>
    <mergeCell ref="AE2267:AF2267"/>
    <mergeCell ref="AH2267:AI2267"/>
    <mergeCell ref="AJ2267:AK2267"/>
    <mergeCell ref="S2264:T2264"/>
    <mergeCell ref="U2264:V2264"/>
    <mergeCell ref="AH2271:AI2271"/>
    <mergeCell ref="AJ2271:AK2271"/>
    <mergeCell ref="S2271:T2271"/>
    <mergeCell ref="U2271:V2271"/>
    <mergeCell ref="X2271:Y2271"/>
    <mergeCell ref="Z2271:AA2271"/>
    <mergeCell ref="AC2271:AD2271"/>
    <mergeCell ref="AE2271:AF2271"/>
    <mergeCell ref="D2271:E2271"/>
    <mergeCell ref="F2271:G2271"/>
    <mergeCell ref="I2271:J2271"/>
    <mergeCell ref="K2271:L2271"/>
    <mergeCell ref="N2271:O2271"/>
    <mergeCell ref="P2271:Q2271"/>
    <mergeCell ref="X2264:Y2264"/>
    <mergeCell ref="Z2264:AA2264"/>
    <mergeCell ref="AC2264:AD2264"/>
    <mergeCell ref="AE2264:AF2264"/>
    <mergeCell ref="AH2264:AI2264"/>
    <mergeCell ref="AJ2264:AK2264"/>
    <mergeCell ref="D2264:E2264"/>
    <mergeCell ref="F2264:G2264"/>
    <mergeCell ref="I2264:J2264"/>
    <mergeCell ref="K2264:L2264"/>
    <mergeCell ref="N2264:O2264"/>
    <mergeCell ref="P2264:Q2264"/>
    <mergeCell ref="D2288:E2288"/>
    <mergeCell ref="F2288:G2288"/>
    <mergeCell ref="I2288:J2288"/>
    <mergeCell ref="K2288:L2288"/>
    <mergeCell ref="N2288:O2288"/>
    <mergeCell ref="P2288:Q2288"/>
    <mergeCell ref="S2288:T2288"/>
    <mergeCell ref="U2288:V2288"/>
    <mergeCell ref="X2288:Y2288"/>
    <mergeCell ref="Z2288:AA2288"/>
    <mergeCell ref="AC2288:AD2288"/>
    <mergeCell ref="AE2288:AF2288"/>
    <mergeCell ref="AH2288:AI2288"/>
    <mergeCell ref="AJ2288:AK2288"/>
    <mergeCell ref="D2281:E2281"/>
    <mergeCell ref="F2281:G2281"/>
    <mergeCell ref="I2281:J2281"/>
    <mergeCell ref="K2281:L2281"/>
    <mergeCell ref="N2281:O2281"/>
    <mergeCell ref="P2281:Q2281"/>
    <mergeCell ref="S2281:T2281"/>
    <mergeCell ref="U2281:V2281"/>
    <mergeCell ref="X2281:Y2281"/>
    <mergeCell ref="Z2281:AA2281"/>
    <mergeCell ref="AC2281:AD2281"/>
    <mergeCell ref="AE2281:AF2281"/>
    <mergeCell ref="AH2281:AI2281"/>
    <mergeCell ref="AJ2281:AK2281"/>
    <mergeCell ref="X2278:Y2278"/>
    <mergeCell ref="Z2278:AA2278"/>
    <mergeCell ref="AC2278:AD2278"/>
    <mergeCell ref="AE2278:AF2278"/>
    <mergeCell ref="AH2278:AI2278"/>
    <mergeCell ref="AJ2278:AK2278"/>
    <mergeCell ref="D2278:E2278"/>
    <mergeCell ref="F2278:G2278"/>
    <mergeCell ref="I2278:J2278"/>
    <mergeCell ref="K2278:L2278"/>
    <mergeCell ref="N2278:O2278"/>
    <mergeCell ref="P2278:Q2278"/>
    <mergeCell ref="S2278:T2278"/>
    <mergeCell ref="U2278:V2278"/>
    <mergeCell ref="X2306:Y2306"/>
    <mergeCell ref="Z2306:AA2306"/>
    <mergeCell ref="AC2306:AD2306"/>
    <mergeCell ref="AE2306:AF2306"/>
    <mergeCell ref="AH2306:AI2306"/>
    <mergeCell ref="AJ2306:AK2306"/>
    <mergeCell ref="D2302:E2302"/>
    <mergeCell ref="F2302:G2302"/>
    <mergeCell ref="I2302:J2302"/>
    <mergeCell ref="K2302:L2302"/>
    <mergeCell ref="N2302:O2302"/>
    <mergeCell ref="P2302:Q2302"/>
    <mergeCell ref="S2302:T2302"/>
    <mergeCell ref="U2302:V2302"/>
    <mergeCell ref="X2302:Y2302"/>
    <mergeCell ref="Z2302:AA2302"/>
    <mergeCell ref="AC2302:AD2302"/>
    <mergeCell ref="AE2302:AF2302"/>
    <mergeCell ref="AH2302:AI2302"/>
    <mergeCell ref="AJ2302:AK2302"/>
    <mergeCell ref="D2295:E2295"/>
    <mergeCell ref="F2295:G2295"/>
    <mergeCell ref="I2295:J2295"/>
    <mergeCell ref="K2295:L2295"/>
    <mergeCell ref="N2295:O2295"/>
    <mergeCell ref="P2295:Q2295"/>
    <mergeCell ref="S2295:T2295"/>
    <mergeCell ref="U2295:V2295"/>
    <mergeCell ref="X2295:Y2295"/>
    <mergeCell ref="Z2295:AA2295"/>
    <mergeCell ref="AC2295:AD2295"/>
    <mergeCell ref="AE2295:AF2295"/>
    <mergeCell ref="AH2295:AI2295"/>
    <mergeCell ref="AJ2295:AK2295"/>
    <mergeCell ref="D2316:E2316"/>
    <mergeCell ref="F2316:G2316"/>
    <mergeCell ref="I2316:J2316"/>
    <mergeCell ref="K2316:L2316"/>
    <mergeCell ref="N2316:O2316"/>
    <mergeCell ref="P2316:Q2316"/>
    <mergeCell ref="S2316:T2316"/>
    <mergeCell ref="U2316:V2316"/>
    <mergeCell ref="X2316:Y2316"/>
    <mergeCell ref="Z2316:AA2316"/>
    <mergeCell ref="AC2316:AD2316"/>
    <mergeCell ref="AE2316:AF2316"/>
    <mergeCell ref="AH2316:AI2316"/>
    <mergeCell ref="AJ2316:AK2316"/>
    <mergeCell ref="D2309:E2309"/>
    <mergeCell ref="F2309:G2309"/>
    <mergeCell ref="I2309:J2309"/>
    <mergeCell ref="K2309:L2309"/>
    <mergeCell ref="N2309:O2309"/>
    <mergeCell ref="P2309:Q2309"/>
    <mergeCell ref="S2309:T2309"/>
    <mergeCell ref="U2309:V2309"/>
    <mergeCell ref="X2309:Y2309"/>
    <mergeCell ref="Z2309:AA2309"/>
    <mergeCell ref="AC2309:AD2309"/>
    <mergeCell ref="AE2309:AF2309"/>
    <mergeCell ref="AH2309:AI2309"/>
    <mergeCell ref="AJ2309:AK2309"/>
    <mergeCell ref="AH2313:AI2313"/>
    <mergeCell ref="AJ2313:AK2313"/>
    <mergeCell ref="S2313:T2313"/>
    <mergeCell ref="U2313:V2313"/>
    <mergeCell ref="X2313:Y2313"/>
    <mergeCell ref="Z2313:AA2313"/>
    <mergeCell ref="AC2313:AD2313"/>
    <mergeCell ref="AE2313:AF2313"/>
    <mergeCell ref="D2313:E2313"/>
    <mergeCell ref="F2313:G2313"/>
    <mergeCell ref="I2313:J2313"/>
    <mergeCell ref="K2313:L2313"/>
    <mergeCell ref="N2313:O2313"/>
    <mergeCell ref="P2313:Q2313"/>
    <mergeCell ref="D2330:E2330"/>
    <mergeCell ref="F2330:G2330"/>
    <mergeCell ref="I2330:J2330"/>
    <mergeCell ref="K2330:L2330"/>
    <mergeCell ref="N2330:O2330"/>
    <mergeCell ref="P2330:Q2330"/>
    <mergeCell ref="S2330:T2330"/>
    <mergeCell ref="U2330:V2330"/>
    <mergeCell ref="X2330:Y2330"/>
    <mergeCell ref="Z2330:AA2330"/>
    <mergeCell ref="AC2330:AD2330"/>
    <mergeCell ref="AE2330:AF2330"/>
    <mergeCell ref="AH2330:AI2330"/>
    <mergeCell ref="AJ2330:AK2330"/>
    <mergeCell ref="D2323:E2323"/>
    <mergeCell ref="F2323:G2323"/>
    <mergeCell ref="I2323:J2323"/>
    <mergeCell ref="K2323:L2323"/>
    <mergeCell ref="N2323:O2323"/>
    <mergeCell ref="P2323:Q2323"/>
    <mergeCell ref="S2323:T2323"/>
    <mergeCell ref="U2323:V2323"/>
    <mergeCell ref="X2323:Y2323"/>
    <mergeCell ref="Z2323:AA2323"/>
    <mergeCell ref="AC2323:AD2323"/>
    <mergeCell ref="AE2323:AF2323"/>
    <mergeCell ref="AH2323:AI2323"/>
    <mergeCell ref="AJ2323:AK2323"/>
    <mergeCell ref="S2320:T2320"/>
    <mergeCell ref="U2320:V2320"/>
    <mergeCell ref="AH2327:AI2327"/>
    <mergeCell ref="AJ2327:AK2327"/>
    <mergeCell ref="S2327:T2327"/>
    <mergeCell ref="U2327:V2327"/>
    <mergeCell ref="X2327:Y2327"/>
    <mergeCell ref="Z2327:AA2327"/>
    <mergeCell ref="AC2327:AD2327"/>
    <mergeCell ref="AE2327:AF2327"/>
    <mergeCell ref="D2327:E2327"/>
    <mergeCell ref="F2327:G2327"/>
    <mergeCell ref="I2327:J2327"/>
    <mergeCell ref="K2327:L2327"/>
    <mergeCell ref="N2327:O2327"/>
    <mergeCell ref="P2327:Q2327"/>
    <mergeCell ref="X2320:Y2320"/>
    <mergeCell ref="Z2320:AA2320"/>
    <mergeCell ref="AC2320:AD2320"/>
    <mergeCell ref="AE2320:AF2320"/>
    <mergeCell ref="N2348:O2348"/>
    <mergeCell ref="P2348:Q2348"/>
    <mergeCell ref="D2344:E2344"/>
    <mergeCell ref="F2344:G2344"/>
    <mergeCell ref="I2344:J2344"/>
    <mergeCell ref="K2344:L2344"/>
    <mergeCell ref="N2344:O2344"/>
    <mergeCell ref="P2344:Q2344"/>
    <mergeCell ref="S2344:T2344"/>
    <mergeCell ref="U2344:V2344"/>
    <mergeCell ref="X2344:Y2344"/>
    <mergeCell ref="Z2344:AA2344"/>
    <mergeCell ref="AC2344:AD2344"/>
    <mergeCell ref="AE2344:AF2344"/>
    <mergeCell ref="AH2344:AI2344"/>
    <mergeCell ref="AJ2344:AK2344"/>
    <mergeCell ref="D2337:E2337"/>
    <mergeCell ref="F2337:G2337"/>
    <mergeCell ref="I2337:J2337"/>
    <mergeCell ref="K2337:L2337"/>
    <mergeCell ref="N2337:O2337"/>
    <mergeCell ref="P2337:Q2337"/>
    <mergeCell ref="S2337:T2337"/>
    <mergeCell ref="U2337:V2337"/>
    <mergeCell ref="X2337:Y2337"/>
    <mergeCell ref="Z2337:AA2337"/>
    <mergeCell ref="AC2337:AD2337"/>
    <mergeCell ref="AE2337:AF2337"/>
    <mergeCell ref="AH2337:AI2337"/>
    <mergeCell ref="AJ2337:AK2337"/>
    <mergeCell ref="X2334:Y2334"/>
    <mergeCell ref="Z2334:AA2334"/>
    <mergeCell ref="AC2334:AD2334"/>
    <mergeCell ref="AE2334:AF2334"/>
    <mergeCell ref="AH2334:AI2334"/>
    <mergeCell ref="AJ2334:AK2334"/>
    <mergeCell ref="D2334:E2334"/>
    <mergeCell ref="F2334:G2334"/>
    <mergeCell ref="I2334:J2334"/>
    <mergeCell ref="K2334:L2334"/>
    <mergeCell ref="N2334:O2334"/>
    <mergeCell ref="P2334:Q2334"/>
    <mergeCell ref="S2334:T2334"/>
    <mergeCell ref="U2334:V2334"/>
    <mergeCell ref="S2348:T2348"/>
    <mergeCell ref="U2348:V2348"/>
    <mergeCell ref="AH2341:AI2341"/>
    <mergeCell ref="AJ2341:AK2341"/>
    <mergeCell ref="S2341:T2341"/>
    <mergeCell ref="U2341:V2341"/>
    <mergeCell ref="X2341:Y2341"/>
    <mergeCell ref="Z2341:AA2341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X2348:Y2348"/>
    <mergeCell ref="Z2348:AA2348"/>
    <mergeCell ref="AC2348:AD2348"/>
    <mergeCell ref="AE2348:AF2348"/>
    <mergeCell ref="X2362:Y2362"/>
    <mergeCell ref="Z2362:AA2362"/>
    <mergeCell ref="AC2362:AD2362"/>
    <mergeCell ref="AE2362:AF2362"/>
    <mergeCell ref="AH2362:AI2362"/>
    <mergeCell ref="AJ2362:AK2362"/>
    <mergeCell ref="D2358:E2358"/>
    <mergeCell ref="F2358:G2358"/>
    <mergeCell ref="I2358:J2358"/>
    <mergeCell ref="K2358:L2358"/>
    <mergeCell ref="N2358:O2358"/>
    <mergeCell ref="P2358:Q2358"/>
    <mergeCell ref="S2358:T2358"/>
    <mergeCell ref="U2358:V2358"/>
    <mergeCell ref="X2358:Y2358"/>
    <mergeCell ref="Z2358:AA2358"/>
    <mergeCell ref="AC2358:AD2358"/>
    <mergeCell ref="AE2358:AF2358"/>
    <mergeCell ref="AH2358:AI2358"/>
    <mergeCell ref="AJ2358:AK2358"/>
    <mergeCell ref="D2351:E2351"/>
    <mergeCell ref="F2351:G2351"/>
    <mergeCell ref="I2351:J2351"/>
    <mergeCell ref="K2351:L2351"/>
    <mergeCell ref="N2351:O2351"/>
    <mergeCell ref="P2351:Q2351"/>
    <mergeCell ref="S2351:T2351"/>
    <mergeCell ref="U2351:V2351"/>
    <mergeCell ref="X2351:Y2351"/>
    <mergeCell ref="Z2351:AA2351"/>
    <mergeCell ref="AC2351:AD2351"/>
    <mergeCell ref="AE2351:AF2351"/>
    <mergeCell ref="AH2351:AI2351"/>
    <mergeCell ref="AJ2351:AK2351"/>
    <mergeCell ref="D2362:E2362"/>
    <mergeCell ref="F2362:G2362"/>
    <mergeCell ref="I2362:J2362"/>
    <mergeCell ref="K2362:L2362"/>
    <mergeCell ref="N2362:O2362"/>
    <mergeCell ref="P2362:Q2362"/>
    <mergeCell ref="S2362:T2362"/>
    <mergeCell ref="U2362:V2362"/>
    <mergeCell ref="AH2355:AI2355"/>
    <mergeCell ref="AJ2355:AK2355"/>
    <mergeCell ref="S2355:T2355"/>
    <mergeCell ref="U2355:V2355"/>
    <mergeCell ref="X2355:Y2355"/>
    <mergeCell ref="Z2355:AA2355"/>
    <mergeCell ref="AC2355:AD2355"/>
    <mergeCell ref="AE2355:AF2355"/>
    <mergeCell ref="D2355:E2355"/>
    <mergeCell ref="F2355:G2355"/>
    <mergeCell ref="I2355:J2355"/>
    <mergeCell ref="K2355:L2355"/>
    <mergeCell ref="N2355:O2355"/>
    <mergeCell ref="P2355:Q2355"/>
    <mergeCell ref="D2372:E2372"/>
    <mergeCell ref="F2372:G2372"/>
    <mergeCell ref="I2372:J2372"/>
    <mergeCell ref="K2372:L2372"/>
    <mergeCell ref="N2372:O2372"/>
    <mergeCell ref="P2372:Q2372"/>
    <mergeCell ref="S2372:T2372"/>
    <mergeCell ref="U2372:V2372"/>
    <mergeCell ref="X2372:Y2372"/>
    <mergeCell ref="Z2372:AA2372"/>
    <mergeCell ref="AC2372:AD2372"/>
    <mergeCell ref="AE2372:AF2372"/>
    <mergeCell ref="AH2372:AI2372"/>
    <mergeCell ref="AJ2372:AK2372"/>
    <mergeCell ref="D2365:E2365"/>
    <mergeCell ref="F2365:G2365"/>
    <mergeCell ref="I2365:J2365"/>
    <mergeCell ref="K2365:L2365"/>
    <mergeCell ref="N2365:O2365"/>
    <mergeCell ref="P2365:Q2365"/>
    <mergeCell ref="S2365:T2365"/>
    <mergeCell ref="U2365:V2365"/>
    <mergeCell ref="X2365:Y2365"/>
    <mergeCell ref="Z2365:AA2365"/>
    <mergeCell ref="AC2365:AD2365"/>
    <mergeCell ref="AE2365:AF2365"/>
    <mergeCell ref="AH2365:AI2365"/>
    <mergeCell ref="AJ2365:AK2365"/>
    <mergeCell ref="AH2369:AI2369"/>
    <mergeCell ref="AJ2369:AK2369"/>
    <mergeCell ref="S2369:T2369"/>
    <mergeCell ref="U2369:V2369"/>
    <mergeCell ref="X2369:Y2369"/>
    <mergeCell ref="Z2369:AA2369"/>
    <mergeCell ref="AC2369:AD2369"/>
    <mergeCell ref="AE2369:AF2369"/>
    <mergeCell ref="D2369:E2369"/>
    <mergeCell ref="F2369:G2369"/>
    <mergeCell ref="I2369:J2369"/>
    <mergeCell ref="K2369:L2369"/>
    <mergeCell ref="N2369:O2369"/>
    <mergeCell ref="P2369:Q2369"/>
    <mergeCell ref="D2386:E2386"/>
    <mergeCell ref="F2386:G2386"/>
    <mergeCell ref="I2386:J2386"/>
    <mergeCell ref="K2386:L2386"/>
    <mergeCell ref="N2386:O2386"/>
    <mergeCell ref="P2386:Q2386"/>
    <mergeCell ref="S2386:T2386"/>
    <mergeCell ref="U2386:V2386"/>
    <mergeCell ref="X2386:Y2386"/>
    <mergeCell ref="Z2386:AA2386"/>
    <mergeCell ref="AC2386:AD2386"/>
    <mergeCell ref="AE2386:AF2386"/>
    <mergeCell ref="AH2386:AI2386"/>
    <mergeCell ref="AJ2386:AK2386"/>
    <mergeCell ref="D2379:E2379"/>
    <mergeCell ref="F2379:G2379"/>
    <mergeCell ref="I2379:J2379"/>
    <mergeCell ref="K2379:L2379"/>
    <mergeCell ref="N2379:O2379"/>
    <mergeCell ref="P2379:Q2379"/>
    <mergeCell ref="S2379:T2379"/>
    <mergeCell ref="U2379:V2379"/>
    <mergeCell ref="X2379:Y2379"/>
    <mergeCell ref="Z2379:AA2379"/>
    <mergeCell ref="AC2379:AD2379"/>
    <mergeCell ref="AE2379:AF2379"/>
    <mergeCell ref="AH2379:AI2379"/>
    <mergeCell ref="AJ2379:AK2379"/>
    <mergeCell ref="S2376:T2376"/>
    <mergeCell ref="U2376:V2376"/>
    <mergeCell ref="AH2383:AI2383"/>
    <mergeCell ref="AJ2383:AK2383"/>
    <mergeCell ref="S2383:T2383"/>
    <mergeCell ref="U2383:V2383"/>
    <mergeCell ref="X2383:Y2383"/>
    <mergeCell ref="Z2383:AA2383"/>
    <mergeCell ref="AC2383:AD2383"/>
    <mergeCell ref="AE2383:AF2383"/>
    <mergeCell ref="D2383:E2383"/>
    <mergeCell ref="F2383:G2383"/>
    <mergeCell ref="I2383:J2383"/>
    <mergeCell ref="K2383:L2383"/>
    <mergeCell ref="N2383:O2383"/>
    <mergeCell ref="P2383:Q2383"/>
    <mergeCell ref="X2376:Y2376"/>
    <mergeCell ref="Z2376:AA2376"/>
    <mergeCell ref="AC2376:AD2376"/>
    <mergeCell ref="AE2376:AF2376"/>
    <mergeCell ref="AH2376:AI2376"/>
    <mergeCell ref="AJ2376:AK2376"/>
    <mergeCell ref="D2376:E2376"/>
    <mergeCell ref="F2376:G2376"/>
    <mergeCell ref="I2376:J2376"/>
    <mergeCell ref="K2376:L2376"/>
    <mergeCell ref="N2376:O2376"/>
    <mergeCell ref="P2376:Q2376"/>
    <mergeCell ref="D2400:E2400"/>
    <mergeCell ref="F2400:G2400"/>
    <mergeCell ref="I2400:J2400"/>
    <mergeCell ref="K2400:L2400"/>
    <mergeCell ref="N2400:O2400"/>
    <mergeCell ref="P2400:Q2400"/>
    <mergeCell ref="S2400:T2400"/>
    <mergeCell ref="U2400:V2400"/>
    <mergeCell ref="X2400:Y2400"/>
    <mergeCell ref="Z2400:AA2400"/>
    <mergeCell ref="AC2400:AD2400"/>
    <mergeCell ref="AE2400:AF2400"/>
    <mergeCell ref="AH2400:AI2400"/>
    <mergeCell ref="AJ2400:AK2400"/>
    <mergeCell ref="D2393:E2393"/>
    <mergeCell ref="F2393:G2393"/>
    <mergeCell ref="I2393:J2393"/>
    <mergeCell ref="K2393:L2393"/>
    <mergeCell ref="N2393:O2393"/>
    <mergeCell ref="P2393:Q2393"/>
    <mergeCell ref="S2393:T2393"/>
    <mergeCell ref="U2393:V2393"/>
    <mergeCell ref="X2393:Y2393"/>
    <mergeCell ref="Z2393:AA2393"/>
    <mergeCell ref="AC2393:AD2393"/>
    <mergeCell ref="AE2393:AF2393"/>
    <mergeCell ref="AH2393:AI2393"/>
    <mergeCell ref="AJ2393:AK2393"/>
    <mergeCell ref="X2390:Y2390"/>
    <mergeCell ref="Z2390:AA2390"/>
    <mergeCell ref="AC2390:AD2390"/>
    <mergeCell ref="AE2390:AF2390"/>
    <mergeCell ref="AH2390:AI2390"/>
    <mergeCell ref="AJ2390:AK2390"/>
    <mergeCell ref="D2390:E2390"/>
    <mergeCell ref="F2390:G2390"/>
    <mergeCell ref="I2390:J2390"/>
    <mergeCell ref="K2390:L2390"/>
    <mergeCell ref="N2390:O2390"/>
    <mergeCell ref="P2390:Q2390"/>
    <mergeCell ref="S2390:T2390"/>
    <mergeCell ref="U2390:V2390"/>
    <mergeCell ref="X2418:Y2418"/>
    <mergeCell ref="Z2418:AA2418"/>
    <mergeCell ref="AC2418:AD2418"/>
    <mergeCell ref="AE2418:AF2418"/>
    <mergeCell ref="AH2418:AI2418"/>
    <mergeCell ref="AJ2418:AK2418"/>
    <mergeCell ref="D2414:E2414"/>
    <mergeCell ref="F2414:G2414"/>
    <mergeCell ref="I2414:J2414"/>
    <mergeCell ref="K2414:L2414"/>
    <mergeCell ref="N2414:O2414"/>
    <mergeCell ref="P2414:Q2414"/>
    <mergeCell ref="S2414:T2414"/>
    <mergeCell ref="U2414:V2414"/>
    <mergeCell ref="X2414:Y2414"/>
    <mergeCell ref="Z2414:AA2414"/>
    <mergeCell ref="AC2414:AD2414"/>
    <mergeCell ref="AE2414:AF2414"/>
    <mergeCell ref="AH2414:AI2414"/>
    <mergeCell ref="AJ2414:AK2414"/>
    <mergeCell ref="D2407:E2407"/>
    <mergeCell ref="F2407:G2407"/>
    <mergeCell ref="I2407:J2407"/>
    <mergeCell ref="K2407:L2407"/>
    <mergeCell ref="N2407:O2407"/>
    <mergeCell ref="P2407:Q2407"/>
    <mergeCell ref="S2407:T2407"/>
    <mergeCell ref="U2407:V2407"/>
    <mergeCell ref="X2407:Y2407"/>
    <mergeCell ref="Z2407:AA2407"/>
    <mergeCell ref="AC2407:AD2407"/>
    <mergeCell ref="AE2407:AF2407"/>
    <mergeCell ref="AH2407:AI2407"/>
    <mergeCell ref="AJ2407:AK2407"/>
    <mergeCell ref="D2428:E2428"/>
    <mergeCell ref="F2428:G2428"/>
    <mergeCell ref="I2428:J2428"/>
    <mergeCell ref="K2428:L2428"/>
    <mergeCell ref="N2428:O2428"/>
    <mergeCell ref="P2428:Q2428"/>
    <mergeCell ref="S2428:T2428"/>
    <mergeCell ref="U2428:V2428"/>
    <mergeCell ref="X2428:Y2428"/>
    <mergeCell ref="Z2428:AA2428"/>
    <mergeCell ref="AC2428:AD2428"/>
    <mergeCell ref="AE2428:AF2428"/>
    <mergeCell ref="AH2428:AI2428"/>
    <mergeCell ref="AJ2428:AK2428"/>
    <mergeCell ref="D2421:E2421"/>
    <mergeCell ref="F2421:G2421"/>
    <mergeCell ref="I2421:J2421"/>
    <mergeCell ref="K2421:L2421"/>
    <mergeCell ref="N2421:O2421"/>
    <mergeCell ref="P2421:Q2421"/>
    <mergeCell ref="S2421:T2421"/>
    <mergeCell ref="U2421:V2421"/>
    <mergeCell ref="X2421:Y2421"/>
    <mergeCell ref="Z2421:AA2421"/>
    <mergeCell ref="AC2421:AD2421"/>
    <mergeCell ref="AE2421:AF2421"/>
    <mergeCell ref="AH2421:AI2421"/>
    <mergeCell ref="AJ2421:AK2421"/>
    <mergeCell ref="AH2425:AI2425"/>
    <mergeCell ref="AJ2425:AK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D2442:E2442"/>
    <mergeCell ref="F2442:G2442"/>
    <mergeCell ref="I2442:J2442"/>
    <mergeCell ref="K2442:L2442"/>
    <mergeCell ref="N2442:O2442"/>
    <mergeCell ref="P2442:Q2442"/>
    <mergeCell ref="S2442:T2442"/>
    <mergeCell ref="U2442:V2442"/>
    <mergeCell ref="X2442:Y2442"/>
    <mergeCell ref="Z2442:AA2442"/>
    <mergeCell ref="AC2442:AD2442"/>
    <mergeCell ref="AE2442:AF2442"/>
    <mergeCell ref="AH2442:AI2442"/>
    <mergeCell ref="AJ2442:AK2442"/>
    <mergeCell ref="D2435:E2435"/>
    <mergeCell ref="F2435:G2435"/>
    <mergeCell ref="I2435:J2435"/>
    <mergeCell ref="K2435:L2435"/>
    <mergeCell ref="N2435:O2435"/>
    <mergeCell ref="P2435:Q2435"/>
    <mergeCell ref="S2435:T2435"/>
    <mergeCell ref="U2435:V2435"/>
    <mergeCell ref="X2435:Y2435"/>
    <mergeCell ref="Z2435:AA2435"/>
    <mergeCell ref="AC2435:AD2435"/>
    <mergeCell ref="AE2435:AF2435"/>
    <mergeCell ref="AH2435:AI2435"/>
    <mergeCell ref="AJ2435:AK2435"/>
    <mergeCell ref="S2432:T2432"/>
    <mergeCell ref="U2432:V2432"/>
    <mergeCell ref="AH2439:AI2439"/>
    <mergeCell ref="AJ2439:AK2439"/>
    <mergeCell ref="S2439:T2439"/>
    <mergeCell ref="U2439:V2439"/>
    <mergeCell ref="X2439:Y2439"/>
    <mergeCell ref="Z2439:AA2439"/>
    <mergeCell ref="AC2439:AD2439"/>
    <mergeCell ref="AE2439:AF2439"/>
    <mergeCell ref="D2439:E2439"/>
    <mergeCell ref="F2439:G2439"/>
    <mergeCell ref="I2439:J2439"/>
    <mergeCell ref="K2439:L2439"/>
    <mergeCell ref="N2439:O2439"/>
    <mergeCell ref="P2439:Q2439"/>
    <mergeCell ref="X2432:Y2432"/>
    <mergeCell ref="Z2432:AA2432"/>
    <mergeCell ref="AC2432:AD2432"/>
    <mergeCell ref="AE2432:AF2432"/>
    <mergeCell ref="N2460:O2460"/>
    <mergeCell ref="P2460:Q2460"/>
    <mergeCell ref="D2456:E2456"/>
    <mergeCell ref="F2456:G2456"/>
    <mergeCell ref="I2456:J2456"/>
    <mergeCell ref="K2456:L2456"/>
    <mergeCell ref="N2456:O2456"/>
    <mergeCell ref="P2456:Q2456"/>
    <mergeCell ref="S2456:T2456"/>
    <mergeCell ref="U2456:V2456"/>
    <mergeCell ref="X2456:Y2456"/>
    <mergeCell ref="Z2456:AA2456"/>
    <mergeCell ref="AC2456:AD2456"/>
    <mergeCell ref="AE2456:AF2456"/>
    <mergeCell ref="AH2456:AI2456"/>
    <mergeCell ref="AJ2456:AK2456"/>
    <mergeCell ref="D2449:E2449"/>
    <mergeCell ref="F2449:G2449"/>
    <mergeCell ref="I2449:J2449"/>
    <mergeCell ref="K2449:L2449"/>
    <mergeCell ref="N2449:O2449"/>
    <mergeCell ref="P2449:Q2449"/>
    <mergeCell ref="S2449:T2449"/>
    <mergeCell ref="U2449:V2449"/>
    <mergeCell ref="X2449:Y2449"/>
    <mergeCell ref="Z2449:AA2449"/>
    <mergeCell ref="AC2449:AD2449"/>
    <mergeCell ref="AE2449:AF2449"/>
    <mergeCell ref="AH2449:AI2449"/>
    <mergeCell ref="AJ2449:AK2449"/>
    <mergeCell ref="X2446:Y2446"/>
    <mergeCell ref="Z2446:AA2446"/>
    <mergeCell ref="AC2446:AD2446"/>
    <mergeCell ref="AE2446:AF2446"/>
    <mergeCell ref="AH2446:AI2446"/>
    <mergeCell ref="AJ2446:AK2446"/>
    <mergeCell ref="D2446:E2446"/>
    <mergeCell ref="F2446:G2446"/>
    <mergeCell ref="I2446:J2446"/>
    <mergeCell ref="K2446:L2446"/>
    <mergeCell ref="N2446:O2446"/>
    <mergeCell ref="P2446:Q2446"/>
    <mergeCell ref="S2446:T2446"/>
    <mergeCell ref="U2446:V2446"/>
    <mergeCell ref="S2460:T2460"/>
    <mergeCell ref="U2460:V2460"/>
    <mergeCell ref="AH2453:AI2453"/>
    <mergeCell ref="AJ2453:AK2453"/>
    <mergeCell ref="S2453:T2453"/>
    <mergeCell ref="U2453:V2453"/>
    <mergeCell ref="X2453:Y2453"/>
    <mergeCell ref="Z2453:AA2453"/>
    <mergeCell ref="AC2453:AD2453"/>
    <mergeCell ref="AE2453:AF2453"/>
    <mergeCell ref="D2453:E2453"/>
    <mergeCell ref="F2453:G2453"/>
    <mergeCell ref="I2453:J2453"/>
    <mergeCell ref="K2453:L2453"/>
    <mergeCell ref="N2453:O2453"/>
    <mergeCell ref="P2453:Q2453"/>
    <mergeCell ref="X2460:Y2460"/>
    <mergeCell ref="Z2460:AA2460"/>
    <mergeCell ref="AC2460:AD2460"/>
    <mergeCell ref="AE2460:AF2460"/>
    <mergeCell ref="X2474:Y2474"/>
    <mergeCell ref="Z2474:AA2474"/>
    <mergeCell ref="AC2474:AD2474"/>
    <mergeCell ref="AE2474:AF2474"/>
    <mergeCell ref="AH2474:AI2474"/>
    <mergeCell ref="AJ2474:AK2474"/>
    <mergeCell ref="D2470:E2470"/>
    <mergeCell ref="F2470:G2470"/>
    <mergeCell ref="I2470:J2470"/>
    <mergeCell ref="K2470:L2470"/>
    <mergeCell ref="N2470:O2470"/>
    <mergeCell ref="P2470:Q2470"/>
    <mergeCell ref="S2470:T2470"/>
    <mergeCell ref="U2470:V2470"/>
    <mergeCell ref="X2470:Y2470"/>
    <mergeCell ref="Z2470:AA2470"/>
    <mergeCell ref="AC2470:AD2470"/>
    <mergeCell ref="AE2470:AF2470"/>
    <mergeCell ref="AH2470:AI2470"/>
    <mergeCell ref="AJ2470:AK2470"/>
    <mergeCell ref="D2463:E2463"/>
    <mergeCell ref="F2463:G2463"/>
    <mergeCell ref="I2463:J2463"/>
    <mergeCell ref="K2463:L2463"/>
    <mergeCell ref="N2463:O2463"/>
    <mergeCell ref="P2463:Q2463"/>
    <mergeCell ref="S2463:T2463"/>
    <mergeCell ref="U2463:V2463"/>
    <mergeCell ref="X2463:Y2463"/>
    <mergeCell ref="Z2463:AA2463"/>
    <mergeCell ref="AC2463:AD2463"/>
    <mergeCell ref="AE2463:AF2463"/>
    <mergeCell ref="AH2463:AI2463"/>
    <mergeCell ref="AJ2463:AK2463"/>
    <mergeCell ref="D2474:E2474"/>
    <mergeCell ref="F2474:G2474"/>
    <mergeCell ref="I2474:J2474"/>
    <mergeCell ref="K2474:L2474"/>
    <mergeCell ref="N2474:O2474"/>
    <mergeCell ref="P2474:Q2474"/>
    <mergeCell ref="S2474:T2474"/>
    <mergeCell ref="U2474:V2474"/>
    <mergeCell ref="AH2467:AI2467"/>
    <mergeCell ref="AJ2467:AK2467"/>
    <mergeCell ref="S2467:T2467"/>
    <mergeCell ref="U2467:V2467"/>
    <mergeCell ref="X2467:Y2467"/>
    <mergeCell ref="Z2467:AA2467"/>
    <mergeCell ref="AC2467:AD2467"/>
    <mergeCell ref="AE2467:AF2467"/>
    <mergeCell ref="D2467:E2467"/>
    <mergeCell ref="F2467:G2467"/>
    <mergeCell ref="I2467:J2467"/>
    <mergeCell ref="K2467:L2467"/>
    <mergeCell ref="N2467:O2467"/>
    <mergeCell ref="P2467:Q2467"/>
    <mergeCell ref="D2484:E2484"/>
    <mergeCell ref="F2484:G2484"/>
    <mergeCell ref="I2484:J2484"/>
    <mergeCell ref="K2484:L2484"/>
    <mergeCell ref="N2484:O2484"/>
    <mergeCell ref="P2484:Q2484"/>
    <mergeCell ref="S2484:T2484"/>
    <mergeCell ref="U2484:V2484"/>
    <mergeCell ref="X2484:Y2484"/>
    <mergeCell ref="Z2484:AA2484"/>
    <mergeCell ref="AC2484:AD2484"/>
    <mergeCell ref="AE2484:AF2484"/>
    <mergeCell ref="AH2484:AI2484"/>
    <mergeCell ref="AJ2484:AK2484"/>
    <mergeCell ref="D2477:E2477"/>
    <mergeCell ref="F2477:G2477"/>
    <mergeCell ref="I2477:J2477"/>
    <mergeCell ref="K2477:L2477"/>
    <mergeCell ref="N2477:O2477"/>
    <mergeCell ref="P2477:Q2477"/>
    <mergeCell ref="S2477:T2477"/>
    <mergeCell ref="U2477:V2477"/>
    <mergeCell ref="X2477:Y2477"/>
    <mergeCell ref="Z2477:AA2477"/>
    <mergeCell ref="AC2477:AD2477"/>
    <mergeCell ref="AE2477:AF2477"/>
    <mergeCell ref="AH2477:AI2477"/>
    <mergeCell ref="AJ2477:AK2477"/>
    <mergeCell ref="AH2481:AI2481"/>
    <mergeCell ref="AJ2481:AK2481"/>
    <mergeCell ref="S2481:T2481"/>
    <mergeCell ref="U2481:V2481"/>
    <mergeCell ref="X2481:Y2481"/>
    <mergeCell ref="Z2481:AA2481"/>
    <mergeCell ref="AC2481:AD2481"/>
    <mergeCell ref="AE2481:AF2481"/>
    <mergeCell ref="D2481:E2481"/>
    <mergeCell ref="F2481:G2481"/>
    <mergeCell ref="I2481:J2481"/>
    <mergeCell ref="K2481:L2481"/>
    <mergeCell ref="N2481:O2481"/>
    <mergeCell ref="P2481:Q2481"/>
    <mergeCell ref="D2498:E2498"/>
    <mergeCell ref="F2498:G2498"/>
    <mergeCell ref="I2498:J2498"/>
    <mergeCell ref="K2498:L2498"/>
    <mergeCell ref="N2498:O2498"/>
    <mergeCell ref="P2498:Q2498"/>
    <mergeCell ref="S2498:T2498"/>
    <mergeCell ref="U2498:V2498"/>
    <mergeCell ref="X2498:Y2498"/>
    <mergeCell ref="Z2498:AA2498"/>
    <mergeCell ref="AC2498:AD2498"/>
    <mergeCell ref="AE2498:AF2498"/>
    <mergeCell ref="AH2498:AI2498"/>
    <mergeCell ref="AJ2498:AK2498"/>
    <mergeCell ref="D2491:E2491"/>
    <mergeCell ref="F2491:G2491"/>
    <mergeCell ref="I2491:J2491"/>
    <mergeCell ref="K2491:L2491"/>
    <mergeCell ref="N2491:O2491"/>
    <mergeCell ref="P2491:Q2491"/>
    <mergeCell ref="S2491:T2491"/>
    <mergeCell ref="U2491:V2491"/>
    <mergeCell ref="X2491:Y2491"/>
    <mergeCell ref="Z2491:AA2491"/>
    <mergeCell ref="AC2491:AD2491"/>
    <mergeCell ref="AE2491:AF2491"/>
    <mergeCell ref="AH2491:AI2491"/>
    <mergeCell ref="AJ2491:AK2491"/>
    <mergeCell ref="S2488:T2488"/>
    <mergeCell ref="U2488:V2488"/>
    <mergeCell ref="AH2495:AI2495"/>
    <mergeCell ref="AJ2495:AK2495"/>
    <mergeCell ref="S2495:T2495"/>
    <mergeCell ref="U2495:V2495"/>
    <mergeCell ref="X2495:Y2495"/>
    <mergeCell ref="Z2495:AA2495"/>
    <mergeCell ref="AC2495:AD2495"/>
    <mergeCell ref="AE2495:AF2495"/>
    <mergeCell ref="D2495:E2495"/>
    <mergeCell ref="F2495:G2495"/>
    <mergeCell ref="I2495:J2495"/>
    <mergeCell ref="K2495:L2495"/>
    <mergeCell ref="N2495:O2495"/>
    <mergeCell ref="P2495:Q2495"/>
    <mergeCell ref="X2488:Y2488"/>
    <mergeCell ref="Z2488:AA2488"/>
    <mergeCell ref="AC2488:AD2488"/>
    <mergeCell ref="AE2488:AF2488"/>
    <mergeCell ref="AH2488:AI2488"/>
    <mergeCell ref="AJ2488:AK2488"/>
    <mergeCell ref="D2488:E2488"/>
    <mergeCell ref="F2488:G2488"/>
    <mergeCell ref="I2488:J2488"/>
    <mergeCell ref="K2488:L2488"/>
    <mergeCell ref="N2488:O2488"/>
    <mergeCell ref="P2488:Q2488"/>
    <mergeCell ref="D2512:E2512"/>
    <mergeCell ref="F2512:G2512"/>
    <mergeCell ref="I2512:J2512"/>
    <mergeCell ref="K2512:L2512"/>
    <mergeCell ref="N2512:O2512"/>
    <mergeCell ref="P2512:Q2512"/>
    <mergeCell ref="S2512:T2512"/>
    <mergeCell ref="U2512:V2512"/>
    <mergeCell ref="X2512:Y2512"/>
    <mergeCell ref="Z2512:AA2512"/>
    <mergeCell ref="AC2512:AD2512"/>
    <mergeCell ref="AE2512:AF2512"/>
    <mergeCell ref="AH2512:AI2512"/>
    <mergeCell ref="AJ2512:AK2512"/>
    <mergeCell ref="D2505:E2505"/>
    <mergeCell ref="F2505:G2505"/>
    <mergeCell ref="I2505:J2505"/>
    <mergeCell ref="K2505:L2505"/>
    <mergeCell ref="N2505:O2505"/>
    <mergeCell ref="P2505:Q2505"/>
    <mergeCell ref="S2505:T2505"/>
    <mergeCell ref="U2505:V2505"/>
    <mergeCell ref="X2505:Y2505"/>
    <mergeCell ref="Z2505:AA2505"/>
    <mergeCell ref="AC2505:AD2505"/>
    <mergeCell ref="AE2505:AF2505"/>
    <mergeCell ref="AH2505:AI2505"/>
    <mergeCell ref="AJ2505:AK2505"/>
    <mergeCell ref="X2502:Y2502"/>
    <mergeCell ref="Z2502:AA2502"/>
    <mergeCell ref="AC2502:AD2502"/>
    <mergeCell ref="AE2502:AF2502"/>
    <mergeCell ref="AH2502:AI2502"/>
    <mergeCell ref="AJ2502:AK2502"/>
    <mergeCell ref="D2502:E2502"/>
    <mergeCell ref="F2502:G2502"/>
    <mergeCell ref="I2502:J2502"/>
    <mergeCell ref="K2502:L2502"/>
    <mergeCell ref="N2502:O2502"/>
    <mergeCell ref="P2502:Q2502"/>
    <mergeCell ref="S2502:T2502"/>
    <mergeCell ref="U2502:V2502"/>
    <mergeCell ref="X2530:Y2530"/>
    <mergeCell ref="Z2530:AA2530"/>
    <mergeCell ref="AC2530:AD2530"/>
    <mergeCell ref="AE2530:AF2530"/>
    <mergeCell ref="AH2530:AI2530"/>
    <mergeCell ref="AJ2530:AK2530"/>
    <mergeCell ref="D2526:E2526"/>
    <mergeCell ref="F2526:G2526"/>
    <mergeCell ref="I2526:J2526"/>
    <mergeCell ref="K2526:L2526"/>
    <mergeCell ref="N2526:O2526"/>
    <mergeCell ref="P2526:Q2526"/>
    <mergeCell ref="S2526:T2526"/>
    <mergeCell ref="U2526:V2526"/>
    <mergeCell ref="X2526:Y2526"/>
    <mergeCell ref="Z2526:AA2526"/>
    <mergeCell ref="AC2526:AD2526"/>
    <mergeCell ref="AE2526:AF2526"/>
    <mergeCell ref="AH2526:AI2526"/>
    <mergeCell ref="AJ2526:AK2526"/>
    <mergeCell ref="D2519:E2519"/>
    <mergeCell ref="F2519:G2519"/>
    <mergeCell ref="I2519:J2519"/>
    <mergeCell ref="K2519:L2519"/>
    <mergeCell ref="N2519:O2519"/>
    <mergeCell ref="P2519:Q2519"/>
    <mergeCell ref="S2519:T2519"/>
    <mergeCell ref="U2519:V2519"/>
    <mergeCell ref="X2519:Y2519"/>
    <mergeCell ref="Z2519:AA2519"/>
    <mergeCell ref="AC2519:AD2519"/>
    <mergeCell ref="AE2519:AF2519"/>
    <mergeCell ref="AH2519:AI2519"/>
    <mergeCell ref="AJ2519:AK2519"/>
    <mergeCell ref="D2540:E2540"/>
    <mergeCell ref="F2540:G2540"/>
    <mergeCell ref="I2540:J2540"/>
    <mergeCell ref="K2540:L2540"/>
    <mergeCell ref="N2540:O2540"/>
    <mergeCell ref="P2540:Q2540"/>
    <mergeCell ref="S2540:T2540"/>
    <mergeCell ref="U2540:V2540"/>
    <mergeCell ref="X2540:Y2540"/>
    <mergeCell ref="Z2540:AA2540"/>
    <mergeCell ref="AC2540:AD2540"/>
    <mergeCell ref="AE2540:AF2540"/>
    <mergeCell ref="AH2540:AI2540"/>
    <mergeCell ref="AJ2540:AK2540"/>
    <mergeCell ref="D2533:E2533"/>
    <mergeCell ref="F2533:G2533"/>
    <mergeCell ref="I2533:J2533"/>
    <mergeCell ref="K2533:L2533"/>
    <mergeCell ref="N2533:O2533"/>
    <mergeCell ref="P2533:Q2533"/>
    <mergeCell ref="S2533:T2533"/>
    <mergeCell ref="U2533:V2533"/>
    <mergeCell ref="X2533:Y2533"/>
    <mergeCell ref="Z2533:AA2533"/>
    <mergeCell ref="AC2533:AD2533"/>
    <mergeCell ref="AE2533:AF2533"/>
    <mergeCell ref="AH2533:AI2533"/>
    <mergeCell ref="AJ2533:AK2533"/>
    <mergeCell ref="AH2537:AI2537"/>
    <mergeCell ref="AJ2537:AK2537"/>
    <mergeCell ref="S2537:T2537"/>
    <mergeCell ref="U2537:V2537"/>
    <mergeCell ref="X2537:Y2537"/>
    <mergeCell ref="Z2537:AA2537"/>
    <mergeCell ref="AC2537:AD2537"/>
    <mergeCell ref="AE2537:AF2537"/>
    <mergeCell ref="D2537:E2537"/>
    <mergeCell ref="F2537:G2537"/>
    <mergeCell ref="I2537:J2537"/>
    <mergeCell ref="K2537:L2537"/>
    <mergeCell ref="N2537:O2537"/>
    <mergeCell ref="P2537:Q2537"/>
    <mergeCell ref="D2554:E2554"/>
    <mergeCell ref="F2554:G2554"/>
    <mergeCell ref="I2554:J2554"/>
    <mergeCell ref="K2554:L2554"/>
    <mergeCell ref="N2554:O2554"/>
    <mergeCell ref="P2554:Q2554"/>
    <mergeCell ref="S2554:T2554"/>
    <mergeCell ref="U2554:V2554"/>
    <mergeCell ref="X2554:Y2554"/>
    <mergeCell ref="Z2554:AA2554"/>
    <mergeCell ref="AC2554:AD2554"/>
    <mergeCell ref="AE2554:AF2554"/>
    <mergeCell ref="AH2554:AI2554"/>
    <mergeCell ref="AJ2554:AK2554"/>
    <mergeCell ref="D2547:E2547"/>
    <mergeCell ref="F2547:G2547"/>
    <mergeCell ref="I2547:J2547"/>
    <mergeCell ref="K2547:L2547"/>
    <mergeCell ref="N2547:O2547"/>
    <mergeCell ref="P2547:Q2547"/>
    <mergeCell ref="S2547:T2547"/>
    <mergeCell ref="U2547:V2547"/>
    <mergeCell ref="X2547:Y2547"/>
    <mergeCell ref="Z2547:AA2547"/>
    <mergeCell ref="AC2547:AD2547"/>
    <mergeCell ref="AE2547:AF2547"/>
    <mergeCell ref="AH2547:AI2547"/>
    <mergeCell ref="AJ2547:AK2547"/>
    <mergeCell ref="S2544:T2544"/>
    <mergeCell ref="U2544:V2544"/>
    <mergeCell ref="AH2551:AI2551"/>
    <mergeCell ref="AJ2551:AK2551"/>
    <mergeCell ref="S2551:T2551"/>
    <mergeCell ref="U2551:V2551"/>
    <mergeCell ref="X2551:Y2551"/>
    <mergeCell ref="Z2551:AA2551"/>
    <mergeCell ref="AC2551:AD2551"/>
    <mergeCell ref="AE2551:AF2551"/>
    <mergeCell ref="D2551:E2551"/>
    <mergeCell ref="F2551:G2551"/>
    <mergeCell ref="I2551:J2551"/>
    <mergeCell ref="K2551:L2551"/>
    <mergeCell ref="N2551:O2551"/>
    <mergeCell ref="P2551:Q2551"/>
    <mergeCell ref="X2544:Y2544"/>
    <mergeCell ref="Z2544:AA2544"/>
    <mergeCell ref="AC2544:AD2544"/>
    <mergeCell ref="AE2544:AF2544"/>
    <mergeCell ref="N2572:O2572"/>
    <mergeCell ref="P2572:Q2572"/>
    <mergeCell ref="D2568:E2568"/>
    <mergeCell ref="F2568:G2568"/>
    <mergeCell ref="I2568:J2568"/>
    <mergeCell ref="K2568:L2568"/>
    <mergeCell ref="N2568:O2568"/>
    <mergeCell ref="P2568:Q2568"/>
    <mergeCell ref="S2568:T2568"/>
    <mergeCell ref="U2568:V2568"/>
    <mergeCell ref="X2568:Y2568"/>
    <mergeCell ref="Z2568:AA2568"/>
    <mergeCell ref="AC2568:AD2568"/>
    <mergeCell ref="AE2568:AF2568"/>
    <mergeCell ref="AH2568:AI2568"/>
    <mergeCell ref="AJ2568:AK2568"/>
    <mergeCell ref="D2561:E2561"/>
    <mergeCell ref="F2561:G2561"/>
    <mergeCell ref="I2561:J2561"/>
    <mergeCell ref="K2561:L2561"/>
    <mergeCell ref="N2561:O2561"/>
    <mergeCell ref="P2561:Q2561"/>
    <mergeCell ref="S2561:T2561"/>
    <mergeCell ref="U2561:V2561"/>
    <mergeCell ref="X2561:Y2561"/>
    <mergeCell ref="Z2561:AA2561"/>
    <mergeCell ref="AC2561:AD2561"/>
    <mergeCell ref="AE2561:AF2561"/>
    <mergeCell ref="AH2561:AI2561"/>
    <mergeCell ref="AJ2561:AK2561"/>
    <mergeCell ref="X2558:Y2558"/>
    <mergeCell ref="Z2558:AA2558"/>
    <mergeCell ref="AC2558:AD2558"/>
    <mergeCell ref="AE2558:AF2558"/>
    <mergeCell ref="AH2558:AI2558"/>
    <mergeCell ref="AJ2558:AK2558"/>
    <mergeCell ref="D2558:E2558"/>
    <mergeCell ref="F2558:G2558"/>
    <mergeCell ref="I2558:J2558"/>
    <mergeCell ref="K2558:L2558"/>
    <mergeCell ref="N2558:O2558"/>
    <mergeCell ref="P2558:Q2558"/>
    <mergeCell ref="S2558:T2558"/>
    <mergeCell ref="U2558:V2558"/>
    <mergeCell ref="S2572:T2572"/>
    <mergeCell ref="U2572:V2572"/>
    <mergeCell ref="AH2565:AI2565"/>
    <mergeCell ref="AJ2565:AK2565"/>
    <mergeCell ref="S2565:T2565"/>
    <mergeCell ref="U2565:V2565"/>
    <mergeCell ref="X2565:Y2565"/>
    <mergeCell ref="Z2565:AA2565"/>
    <mergeCell ref="AC2565:AD2565"/>
    <mergeCell ref="AE2565:AF2565"/>
    <mergeCell ref="D2565:E2565"/>
    <mergeCell ref="F2565:G2565"/>
    <mergeCell ref="I2565:J2565"/>
    <mergeCell ref="K2565:L2565"/>
    <mergeCell ref="N2565:O2565"/>
    <mergeCell ref="P2565:Q2565"/>
    <mergeCell ref="X2572:Y2572"/>
    <mergeCell ref="Z2572:AA2572"/>
    <mergeCell ref="AC2572:AD2572"/>
    <mergeCell ref="AE2572:AF2572"/>
    <mergeCell ref="X2586:Y2586"/>
    <mergeCell ref="Z2586:AA2586"/>
    <mergeCell ref="AC2586:AD2586"/>
    <mergeCell ref="AE2586:AF2586"/>
    <mergeCell ref="AH2586:AI2586"/>
    <mergeCell ref="AJ2586:AK2586"/>
    <mergeCell ref="D2582:E2582"/>
    <mergeCell ref="F2582:G2582"/>
    <mergeCell ref="I2582:J2582"/>
    <mergeCell ref="K2582:L2582"/>
    <mergeCell ref="N2582:O2582"/>
    <mergeCell ref="P2582:Q2582"/>
    <mergeCell ref="S2582:T2582"/>
    <mergeCell ref="U2582:V2582"/>
    <mergeCell ref="X2582:Y2582"/>
    <mergeCell ref="Z2582:AA2582"/>
    <mergeCell ref="AC2582:AD2582"/>
    <mergeCell ref="AE2582:AF2582"/>
    <mergeCell ref="AH2582:AI2582"/>
    <mergeCell ref="AJ2582:AK2582"/>
    <mergeCell ref="D2575:E2575"/>
    <mergeCell ref="F2575:G2575"/>
    <mergeCell ref="I2575:J2575"/>
    <mergeCell ref="K2575:L2575"/>
    <mergeCell ref="N2575:O2575"/>
    <mergeCell ref="P2575:Q2575"/>
    <mergeCell ref="S2575:T2575"/>
    <mergeCell ref="U2575:V2575"/>
    <mergeCell ref="X2575:Y2575"/>
    <mergeCell ref="Z2575:AA2575"/>
    <mergeCell ref="AC2575:AD2575"/>
    <mergeCell ref="AE2575:AF2575"/>
    <mergeCell ref="AH2575:AI2575"/>
    <mergeCell ref="AJ2575:AK2575"/>
    <mergeCell ref="D2586:E2586"/>
    <mergeCell ref="F2586:G2586"/>
    <mergeCell ref="I2586:J2586"/>
    <mergeCell ref="K2586:L2586"/>
    <mergeCell ref="N2586:O2586"/>
    <mergeCell ref="P2586:Q2586"/>
    <mergeCell ref="S2586:T2586"/>
    <mergeCell ref="U2586:V2586"/>
    <mergeCell ref="AH2579:AI2579"/>
    <mergeCell ref="AJ2579:AK2579"/>
    <mergeCell ref="S2579:T2579"/>
    <mergeCell ref="U2579:V2579"/>
    <mergeCell ref="X2579:Y2579"/>
    <mergeCell ref="Z2579:AA2579"/>
    <mergeCell ref="AC2579:AD2579"/>
    <mergeCell ref="AE2579:AF2579"/>
    <mergeCell ref="D2579:E2579"/>
    <mergeCell ref="F2579:G2579"/>
    <mergeCell ref="I2579:J2579"/>
    <mergeCell ref="K2579:L2579"/>
    <mergeCell ref="N2579:O2579"/>
    <mergeCell ref="P2579:Q2579"/>
    <mergeCell ref="D2596:E2596"/>
    <mergeCell ref="F2596:G2596"/>
    <mergeCell ref="I2596:J2596"/>
    <mergeCell ref="K2596:L2596"/>
    <mergeCell ref="N2596:O2596"/>
    <mergeCell ref="P2596:Q2596"/>
    <mergeCell ref="S2596:T2596"/>
    <mergeCell ref="U2596:V2596"/>
    <mergeCell ref="X2596:Y2596"/>
    <mergeCell ref="Z2596:AA2596"/>
    <mergeCell ref="AC2596:AD2596"/>
    <mergeCell ref="AE2596:AF2596"/>
    <mergeCell ref="AH2596:AI2596"/>
    <mergeCell ref="AJ2596:AK2596"/>
    <mergeCell ref="D2589:E2589"/>
    <mergeCell ref="F2589:G2589"/>
    <mergeCell ref="I2589:J2589"/>
    <mergeCell ref="K2589:L2589"/>
    <mergeCell ref="N2589:O2589"/>
    <mergeCell ref="P2589:Q2589"/>
    <mergeCell ref="S2589:T2589"/>
    <mergeCell ref="U2589:V2589"/>
    <mergeCell ref="X2589:Y2589"/>
    <mergeCell ref="Z2589:AA2589"/>
    <mergeCell ref="AC2589:AD2589"/>
    <mergeCell ref="AE2589:AF2589"/>
    <mergeCell ref="AH2589:AI2589"/>
    <mergeCell ref="AJ2589:AK2589"/>
    <mergeCell ref="AH2593:AI2593"/>
    <mergeCell ref="AJ2593:AK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D2610:E2610"/>
    <mergeCell ref="F2610:G2610"/>
    <mergeCell ref="I2610:J2610"/>
    <mergeCell ref="K2610:L2610"/>
    <mergeCell ref="N2610:O2610"/>
    <mergeCell ref="P2610:Q2610"/>
    <mergeCell ref="S2610:T2610"/>
    <mergeCell ref="U2610:V2610"/>
    <mergeCell ref="X2610:Y2610"/>
    <mergeCell ref="Z2610:AA2610"/>
    <mergeCell ref="AC2610:AD2610"/>
    <mergeCell ref="AE2610:AF2610"/>
    <mergeCell ref="AH2610:AI2610"/>
    <mergeCell ref="AJ2610:AK2610"/>
    <mergeCell ref="D2603:E2603"/>
    <mergeCell ref="F2603:G2603"/>
    <mergeCell ref="I2603:J2603"/>
    <mergeCell ref="K2603:L2603"/>
    <mergeCell ref="N2603:O2603"/>
    <mergeCell ref="P2603:Q2603"/>
    <mergeCell ref="S2603:T2603"/>
    <mergeCell ref="U2603:V2603"/>
    <mergeCell ref="X2603:Y2603"/>
    <mergeCell ref="Z2603:AA2603"/>
    <mergeCell ref="AC2603:AD2603"/>
    <mergeCell ref="AE2603:AF2603"/>
    <mergeCell ref="AH2603:AI2603"/>
    <mergeCell ref="AJ2603:AK2603"/>
    <mergeCell ref="S2600:T2600"/>
    <mergeCell ref="U2600:V2600"/>
    <mergeCell ref="AH2607:AI2607"/>
    <mergeCell ref="AJ2607:AK2607"/>
    <mergeCell ref="S2607:T2607"/>
    <mergeCell ref="U2607:V2607"/>
    <mergeCell ref="X2607:Y2607"/>
    <mergeCell ref="Z2607:AA2607"/>
    <mergeCell ref="AC2607:AD2607"/>
    <mergeCell ref="AE2607:AF2607"/>
    <mergeCell ref="D2607:E2607"/>
    <mergeCell ref="F2607:G2607"/>
    <mergeCell ref="I2607:J2607"/>
    <mergeCell ref="K2607:L2607"/>
    <mergeCell ref="N2607:O2607"/>
    <mergeCell ref="P2607:Q2607"/>
    <mergeCell ref="X2600:Y2600"/>
    <mergeCell ref="Z2600:AA2600"/>
    <mergeCell ref="AC2600:AD2600"/>
    <mergeCell ref="AE2600:AF2600"/>
    <mergeCell ref="AH2600:AI2600"/>
    <mergeCell ref="AJ2600:AK2600"/>
    <mergeCell ref="D2600:E2600"/>
    <mergeCell ref="F2600:G2600"/>
    <mergeCell ref="I2600:J2600"/>
    <mergeCell ref="K2600:L2600"/>
    <mergeCell ref="N2600:O2600"/>
    <mergeCell ref="P2600:Q2600"/>
    <mergeCell ref="D2624:E2624"/>
    <mergeCell ref="F2624:G2624"/>
    <mergeCell ref="I2624:J2624"/>
    <mergeCell ref="K2624:L2624"/>
    <mergeCell ref="N2624:O2624"/>
    <mergeCell ref="P2624:Q2624"/>
    <mergeCell ref="S2624:T2624"/>
    <mergeCell ref="U2624:V2624"/>
    <mergeCell ref="X2624:Y2624"/>
    <mergeCell ref="Z2624:AA2624"/>
    <mergeCell ref="AC2624:AD2624"/>
    <mergeCell ref="AE2624:AF2624"/>
    <mergeCell ref="AH2624:AI2624"/>
    <mergeCell ref="AJ2624:AK2624"/>
    <mergeCell ref="D2617:E2617"/>
    <mergeCell ref="F2617:G2617"/>
    <mergeCell ref="I2617:J2617"/>
    <mergeCell ref="K2617:L2617"/>
    <mergeCell ref="N2617:O2617"/>
    <mergeCell ref="P2617:Q2617"/>
    <mergeCell ref="S2617:T2617"/>
    <mergeCell ref="U2617:V2617"/>
    <mergeCell ref="X2617:Y2617"/>
    <mergeCell ref="Z2617:AA2617"/>
    <mergeCell ref="AC2617:AD2617"/>
    <mergeCell ref="AE2617:AF2617"/>
    <mergeCell ref="AH2617:AI2617"/>
    <mergeCell ref="AJ2617:AK2617"/>
    <mergeCell ref="X2614:Y2614"/>
    <mergeCell ref="Z2614:AA2614"/>
    <mergeCell ref="AC2614:AD2614"/>
    <mergeCell ref="AE2614:AF2614"/>
    <mergeCell ref="AH2614:AI2614"/>
    <mergeCell ref="AJ2614:AK2614"/>
    <mergeCell ref="D2614:E2614"/>
    <mergeCell ref="F2614:G2614"/>
    <mergeCell ref="I2614:J2614"/>
    <mergeCell ref="K2614:L2614"/>
    <mergeCell ref="N2614:O2614"/>
    <mergeCell ref="P2614:Q2614"/>
    <mergeCell ref="S2614:T2614"/>
    <mergeCell ref="U2614:V2614"/>
    <mergeCell ref="X2642:Y2642"/>
    <mergeCell ref="Z2642:AA2642"/>
    <mergeCell ref="AC2642:AD2642"/>
    <mergeCell ref="AE2642:AF2642"/>
    <mergeCell ref="AH2642:AI2642"/>
    <mergeCell ref="AJ2642:AK2642"/>
    <mergeCell ref="D2638:E2638"/>
    <mergeCell ref="F2638:G2638"/>
    <mergeCell ref="I2638:J2638"/>
    <mergeCell ref="K2638:L2638"/>
    <mergeCell ref="N2638:O2638"/>
    <mergeCell ref="P2638:Q2638"/>
    <mergeCell ref="S2638:T2638"/>
    <mergeCell ref="U2638:V2638"/>
    <mergeCell ref="X2638:Y2638"/>
    <mergeCell ref="Z2638:AA2638"/>
    <mergeCell ref="AC2638:AD2638"/>
    <mergeCell ref="AE2638:AF2638"/>
    <mergeCell ref="AH2638:AI2638"/>
    <mergeCell ref="AJ2638:AK2638"/>
    <mergeCell ref="D2631:E2631"/>
    <mergeCell ref="F2631:G2631"/>
    <mergeCell ref="I2631:J2631"/>
    <mergeCell ref="K2631:L2631"/>
    <mergeCell ref="N2631:O2631"/>
    <mergeCell ref="P2631:Q2631"/>
    <mergeCell ref="S2631:T2631"/>
    <mergeCell ref="U2631:V2631"/>
    <mergeCell ref="X2631:Y2631"/>
    <mergeCell ref="Z2631:AA2631"/>
    <mergeCell ref="AC2631:AD2631"/>
    <mergeCell ref="AE2631:AF2631"/>
    <mergeCell ref="AH2631:AI2631"/>
    <mergeCell ref="AJ2631:AK2631"/>
    <mergeCell ref="D2652:E2652"/>
    <mergeCell ref="F2652:G2652"/>
    <mergeCell ref="I2652:J2652"/>
    <mergeCell ref="K2652:L2652"/>
    <mergeCell ref="N2652:O2652"/>
    <mergeCell ref="P2652:Q2652"/>
    <mergeCell ref="S2652:T2652"/>
    <mergeCell ref="U2652:V2652"/>
    <mergeCell ref="X2652:Y2652"/>
    <mergeCell ref="Z2652:AA2652"/>
    <mergeCell ref="AC2652:AD2652"/>
    <mergeCell ref="AE2652:AF2652"/>
    <mergeCell ref="AH2652:AI2652"/>
    <mergeCell ref="AJ2652:AK2652"/>
    <mergeCell ref="D2645:E2645"/>
    <mergeCell ref="F2645:G2645"/>
    <mergeCell ref="I2645:J2645"/>
    <mergeCell ref="K2645:L2645"/>
    <mergeCell ref="N2645:O2645"/>
    <mergeCell ref="P2645:Q2645"/>
    <mergeCell ref="S2645:T2645"/>
    <mergeCell ref="U2645:V2645"/>
    <mergeCell ref="X2645:Y2645"/>
    <mergeCell ref="Z2645:AA2645"/>
    <mergeCell ref="AC2645:AD2645"/>
    <mergeCell ref="AE2645:AF2645"/>
    <mergeCell ref="AH2645:AI2645"/>
    <mergeCell ref="AJ2645:AK2645"/>
    <mergeCell ref="AH2649:AI2649"/>
    <mergeCell ref="AJ2649:AK2649"/>
    <mergeCell ref="S2649:T2649"/>
    <mergeCell ref="U2649:V2649"/>
    <mergeCell ref="X2649:Y2649"/>
    <mergeCell ref="Z2649:AA2649"/>
    <mergeCell ref="AC2649:AD2649"/>
    <mergeCell ref="AE2649:AF2649"/>
    <mergeCell ref="D2649:E2649"/>
    <mergeCell ref="F2649:G2649"/>
    <mergeCell ref="I2649:J2649"/>
    <mergeCell ref="K2649:L2649"/>
    <mergeCell ref="N2649:O2649"/>
    <mergeCell ref="P2649:Q2649"/>
    <mergeCell ref="D2666:E2666"/>
    <mergeCell ref="F2666:G2666"/>
    <mergeCell ref="I2666:J2666"/>
    <mergeCell ref="K2666:L2666"/>
    <mergeCell ref="N2666:O2666"/>
    <mergeCell ref="P2666:Q2666"/>
    <mergeCell ref="S2666:T2666"/>
    <mergeCell ref="U2666:V2666"/>
    <mergeCell ref="X2666:Y2666"/>
    <mergeCell ref="Z2666:AA2666"/>
    <mergeCell ref="AC2666:AD2666"/>
    <mergeCell ref="AE2666:AF2666"/>
    <mergeCell ref="AH2666:AI2666"/>
    <mergeCell ref="AJ2666:AK2666"/>
    <mergeCell ref="D2659:E2659"/>
    <mergeCell ref="F2659:G2659"/>
    <mergeCell ref="I2659:J2659"/>
    <mergeCell ref="K2659:L2659"/>
    <mergeCell ref="N2659:O2659"/>
    <mergeCell ref="P2659:Q2659"/>
    <mergeCell ref="S2659:T2659"/>
    <mergeCell ref="U2659:V2659"/>
    <mergeCell ref="X2659:Y2659"/>
    <mergeCell ref="Z2659:AA2659"/>
    <mergeCell ref="AC2659:AD2659"/>
    <mergeCell ref="AE2659:AF2659"/>
    <mergeCell ref="AH2659:AI2659"/>
    <mergeCell ref="AJ2659:AK2659"/>
    <mergeCell ref="S2656:T2656"/>
    <mergeCell ref="U2656:V2656"/>
    <mergeCell ref="AH2663:AI2663"/>
    <mergeCell ref="AJ2663:AK2663"/>
    <mergeCell ref="S2663:T2663"/>
    <mergeCell ref="U2663:V2663"/>
    <mergeCell ref="X2663:Y2663"/>
    <mergeCell ref="Z2663:AA2663"/>
    <mergeCell ref="AC2663:AD2663"/>
    <mergeCell ref="AE2663:AF2663"/>
    <mergeCell ref="D2663:E2663"/>
    <mergeCell ref="F2663:G2663"/>
    <mergeCell ref="I2663:J2663"/>
    <mergeCell ref="K2663:L2663"/>
    <mergeCell ref="N2663:O2663"/>
    <mergeCell ref="P2663:Q2663"/>
    <mergeCell ref="X2656:Y2656"/>
    <mergeCell ref="Z2656:AA2656"/>
    <mergeCell ref="AC2656:AD2656"/>
    <mergeCell ref="AE2656:AF2656"/>
    <mergeCell ref="N2684:O2684"/>
    <mergeCell ref="P2684:Q2684"/>
    <mergeCell ref="D2680:E2680"/>
    <mergeCell ref="F2680:G2680"/>
    <mergeCell ref="I2680:J2680"/>
    <mergeCell ref="K2680:L2680"/>
    <mergeCell ref="N2680:O2680"/>
    <mergeCell ref="P2680:Q2680"/>
    <mergeCell ref="S2680:T2680"/>
    <mergeCell ref="U2680:V2680"/>
    <mergeCell ref="X2680:Y2680"/>
    <mergeCell ref="Z2680:AA2680"/>
    <mergeCell ref="AC2680:AD2680"/>
    <mergeCell ref="AE2680:AF2680"/>
    <mergeCell ref="AH2680:AI2680"/>
    <mergeCell ref="AJ2680:AK2680"/>
    <mergeCell ref="D2673:E2673"/>
    <mergeCell ref="F2673:G2673"/>
    <mergeCell ref="I2673:J2673"/>
    <mergeCell ref="K2673:L2673"/>
    <mergeCell ref="N2673:O2673"/>
    <mergeCell ref="P2673:Q2673"/>
    <mergeCell ref="S2673:T2673"/>
    <mergeCell ref="U2673:V2673"/>
    <mergeCell ref="X2673:Y2673"/>
    <mergeCell ref="Z2673:AA2673"/>
    <mergeCell ref="AC2673:AD2673"/>
    <mergeCell ref="AE2673:AF2673"/>
    <mergeCell ref="AH2673:AI2673"/>
    <mergeCell ref="AJ2673:AK2673"/>
    <mergeCell ref="X2670:Y2670"/>
    <mergeCell ref="Z2670:AA2670"/>
    <mergeCell ref="AC2670:AD2670"/>
    <mergeCell ref="AE2670:AF2670"/>
    <mergeCell ref="AH2670:AI2670"/>
    <mergeCell ref="AJ2670:AK2670"/>
    <mergeCell ref="D2670:E2670"/>
    <mergeCell ref="F2670:G2670"/>
    <mergeCell ref="I2670:J2670"/>
    <mergeCell ref="K2670:L2670"/>
    <mergeCell ref="N2670:O2670"/>
    <mergeCell ref="P2670:Q2670"/>
    <mergeCell ref="S2670:T2670"/>
    <mergeCell ref="U2670:V2670"/>
    <mergeCell ref="S2684:T2684"/>
    <mergeCell ref="U2684:V2684"/>
    <mergeCell ref="AH2677:AI2677"/>
    <mergeCell ref="AJ2677:AK2677"/>
    <mergeCell ref="S2677:T2677"/>
    <mergeCell ref="U2677:V2677"/>
    <mergeCell ref="X2677:Y2677"/>
    <mergeCell ref="Z2677:AA2677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X2684:Y2684"/>
    <mergeCell ref="Z2684:AA2684"/>
    <mergeCell ref="AC2684:AD2684"/>
    <mergeCell ref="AE2684:AF2684"/>
    <mergeCell ref="X2698:Y2698"/>
    <mergeCell ref="Z2698:AA2698"/>
    <mergeCell ref="AC2698:AD2698"/>
    <mergeCell ref="AE2698:AF2698"/>
    <mergeCell ref="AH2698:AI2698"/>
    <mergeCell ref="AJ2698:AK2698"/>
    <mergeCell ref="D2694:E2694"/>
    <mergeCell ref="F2694:G2694"/>
    <mergeCell ref="I2694:J2694"/>
    <mergeCell ref="K2694:L2694"/>
    <mergeCell ref="N2694:O2694"/>
    <mergeCell ref="P2694:Q2694"/>
    <mergeCell ref="S2694:T2694"/>
    <mergeCell ref="U2694:V2694"/>
    <mergeCell ref="X2694:Y2694"/>
    <mergeCell ref="Z2694:AA2694"/>
    <mergeCell ref="AC2694:AD2694"/>
    <mergeCell ref="AE2694:AF2694"/>
    <mergeCell ref="AH2694:AI2694"/>
    <mergeCell ref="AJ2694:AK2694"/>
    <mergeCell ref="D2687:E2687"/>
    <mergeCell ref="F2687:G2687"/>
    <mergeCell ref="I2687:J2687"/>
    <mergeCell ref="K2687:L2687"/>
    <mergeCell ref="N2687:O2687"/>
    <mergeCell ref="P2687:Q2687"/>
    <mergeCell ref="S2687:T2687"/>
    <mergeCell ref="U2687:V2687"/>
    <mergeCell ref="X2687:Y2687"/>
    <mergeCell ref="Z2687:AA2687"/>
    <mergeCell ref="AC2687:AD2687"/>
    <mergeCell ref="AE2687:AF2687"/>
    <mergeCell ref="AH2687:AI2687"/>
    <mergeCell ref="AJ2687:AK2687"/>
    <mergeCell ref="D2698:E2698"/>
    <mergeCell ref="F2698:G2698"/>
    <mergeCell ref="I2698:J2698"/>
    <mergeCell ref="K2698:L2698"/>
    <mergeCell ref="N2698:O2698"/>
    <mergeCell ref="P2698:Q2698"/>
    <mergeCell ref="S2698:T2698"/>
    <mergeCell ref="U2698:V2698"/>
    <mergeCell ref="AH2691:AI2691"/>
    <mergeCell ref="AJ2691:AK2691"/>
    <mergeCell ref="S2691:T2691"/>
    <mergeCell ref="U2691:V2691"/>
    <mergeCell ref="X2691:Y2691"/>
    <mergeCell ref="Z2691:AA2691"/>
    <mergeCell ref="AC2691:AD2691"/>
    <mergeCell ref="AE2691:AF2691"/>
    <mergeCell ref="D2691:E2691"/>
    <mergeCell ref="F2691:G2691"/>
    <mergeCell ref="I2691:J2691"/>
    <mergeCell ref="K2691:L2691"/>
    <mergeCell ref="N2691:O2691"/>
    <mergeCell ref="P2691:Q2691"/>
    <mergeCell ref="D2708:E2708"/>
    <mergeCell ref="F2708:G2708"/>
    <mergeCell ref="I2708:J2708"/>
    <mergeCell ref="K2708:L2708"/>
    <mergeCell ref="N2708:O2708"/>
    <mergeCell ref="P2708:Q2708"/>
    <mergeCell ref="S2708:T2708"/>
    <mergeCell ref="U2708:V2708"/>
    <mergeCell ref="X2708:Y2708"/>
    <mergeCell ref="Z2708:AA2708"/>
    <mergeCell ref="AC2708:AD2708"/>
    <mergeCell ref="AE2708:AF2708"/>
    <mergeCell ref="AH2708:AI2708"/>
    <mergeCell ref="AJ2708:AK2708"/>
    <mergeCell ref="D2701:E2701"/>
    <mergeCell ref="F2701:G2701"/>
    <mergeCell ref="I2701:J2701"/>
    <mergeCell ref="K2701:L2701"/>
    <mergeCell ref="N2701:O2701"/>
    <mergeCell ref="P2701:Q2701"/>
    <mergeCell ref="S2701:T2701"/>
    <mergeCell ref="U2701:V2701"/>
    <mergeCell ref="X2701:Y2701"/>
    <mergeCell ref="Z2701:AA2701"/>
    <mergeCell ref="AC2701:AD2701"/>
    <mergeCell ref="AE2701:AF2701"/>
    <mergeCell ref="AH2701:AI2701"/>
    <mergeCell ref="AJ2701:AK2701"/>
    <mergeCell ref="AH2705:AI2705"/>
    <mergeCell ref="AJ2705:AK2705"/>
    <mergeCell ref="S2705:T2705"/>
    <mergeCell ref="U2705:V2705"/>
    <mergeCell ref="X2705:Y2705"/>
    <mergeCell ref="Z2705:AA2705"/>
    <mergeCell ref="AC2705:AD2705"/>
    <mergeCell ref="AE2705:AF2705"/>
    <mergeCell ref="D2705:E2705"/>
    <mergeCell ref="F2705:G2705"/>
    <mergeCell ref="I2705:J2705"/>
    <mergeCell ref="K2705:L2705"/>
    <mergeCell ref="N2705:O2705"/>
    <mergeCell ref="P2705:Q2705"/>
    <mergeCell ref="D2722:E2722"/>
    <mergeCell ref="F2722:G2722"/>
    <mergeCell ref="I2722:J2722"/>
    <mergeCell ref="K2722:L2722"/>
    <mergeCell ref="N2722:O2722"/>
    <mergeCell ref="P2722:Q2722"/>
    <mergeCell ref="S2722:T2722"/>
    <mergeCell ref="U2722:V2722"/>
    <mergeCell ref="X2722:Y2722"/>
    <mergeCell ref="Z2722:AA2722"/>
    <mergeCell ref="AC2722:AD2722"/>
    <mergeCell ref="AE2722:AF2722"/>
    <mergeCell ref="AH2722:AI2722"/>
    <mergeCell ref="AJ2722:AK2722"/>
    <mergeCell ref="D2715:E2715"/>
    <mergeCell ref="F2715:G2715"/>
    <mergeCell ref="I2715:J2715"/>
    <mergeCell ref="K2715:L2715"/>
    <mergeCell ref="N2715:O2715"/>
    <mergeCell ref="P2715:Q2715"/>
    <mergeCell ref="S2715:T2715"/>
    <mergeCell ref="U2715:V2715"/>
    <mergeCell ref="X2715:Y2715"/>
    <mergeCell ref="Z2715:AA2715"/>
    <mergeCell ref="AC2715:AD2715"/>
    <mergeCell ref="AE2715:AF2715"/>
    <mergeCell ref="AH2715:AI2715"/>
    <mergeCell ref="AJ2715:AK2715"/>
    <mergeCell ref="S2712:T2712"/>
    <mergeCell ref="U2712:V2712"/>
    <mergeCell ref="AH2719:AI2719"/>
    <mergeCell ref="AJ2719:AK2719"/>
    <mergeCell ref="S2719:T2719"/>
    <mergeCell ref="U2719:V2719"/>
    <mergeCell ref="X2719:Y2719"/>
    <mergeCell ref="Z2719:AA2719"/>
    <mergeCell ref="AC2719:AD2719"/>
    <mergeCell ref="AE2719:AF2719"/>
    <mergeCell ref="D2719:E2719"/>
    <mergeCell ref="F2719:G2719"/>
    <mergeCell ref="I2719:J2719"/>
    <mergeCell ref="K2719:L2719"/>
    <mergeCell ref="N2719:O2719"/>
    <mergeCell ref="P2719:Q2719"/>
    <mergeCell ref="X2712:Y2712"/>
    <mergeCell ref="Z2712:AA2712"/>
    <mergeCell ref="AC2712:AD2712"/>
    <mergeCell ref="AE2712:AF2712"/>
    <mergeCell ref="AH2712:AI2712"/>
    <mergeCell ref="AJ2712:AK2712"/>
    <mergeCell ref="D2712:E2712"/>
    <mergeCell ref="F2712:G2712"/>
    <mergeCell ref="I2712:J2712"/>
    <mergeCell ref="K2712:L2712"/>
    <mergeCell ref="N2712:O2712"/>
    <mergeCell ref="P2712:Q2712"/>
    <mergeCell ref="D2736:E2736"/>
    <mergeCell ref="F2736:G2736"/>
    <mergeCell ref="I2736:J2736"/>
    <mergeCell ref="K2736:L2736"/>
    <mergeCell ref="N2736:O2736"/>
    <mergeCell ref="P2736:Q2736"/>
    <mergeCell ref="S2736:T2736"/>
    <mergeCell ref="U2736:V2736"/>
    <mergeCell ref="X2736:Y2736"/>
    <mergeCell ref="Z2736:AA2736"/>
    <mergeCell ref="AC2736:AD2736"/>
    <mergeCell ref="AE2736:AF2736"/>
    <mergeCell ref="AH2736:AI2736"/>
    <mergeCell ref="AJ2736:AK2736"/>
    <mergeCell ref="D2729:E2729"/>
    <mergeCell ref="F2729:G2729"/>
    <mergeCell ref="I2729:J2729"/>
    <mergeCell ref="K2729:L2729"/>
    <mergeCell ref="N2729:O2729"/>
    <mergeCell ref="P2729:Q2729"/>
    <mergeCell ref="S2729:T2729"/>
    <mergeCell ref="U2729:V2729"/>
    <mergeCell ref="X2729:Y2729"/>
    <mergeCell ref="Z2729:AA2729"/>
    <mergeCell ref="AC2729:AD2729"/>
    <mergeCell ref="AE2729:AF2729"/>
    <mergeCell ref="AH2729:AI2729"/>
    <mergeCell ref="AJ2729:AK2729"/>
    <mergeCell ref="X2726:Y2726"/>
    <mergeCell ref="Z2726:AA2726"/>
    <mergeCell ref="AC2726:AD2726"/>
    <mergeCell ref="AE2726:AF2726"/>
    <mergeCell ref="AH2726:AI2726"/>
    <mergeCell ref="AJ2726:AK2726"/>
    <mergeCell ref="D2726:E2726"/>
    <mergeCell ref="F2726:G2726"/>
    <mergeCell ref="I2726:J2726"/>
    <mergeCell ref="K2726:L2726"/>
    <mergeCell ref="N2726:O2726"/>
    <mergeCell ref="P2726:Q2726"/>
    <mergeCell ref="S2726:T2726"/>
    <mergeCell ref="U2726:V2726"/>
    <mergeCell ref="X2754:Y2754"/>
    <mergeCell ref="Z2754:AA2754"/>
    <mergeCell ref="AC2754:AD2754"/>
    <mergeCell ref="AE2754:AF2754"/>
    <mergeCell ref="AH2754:AI2754"/>
    <mergeCell ref="AJ2754:AK2754"/>
    <mergeCell ref="D2750:E2750"/>
    <mergeCell ref="F2750:G2750"/>
    <mergeCell ref="I2750:J2750"/>
    <mergeCell ref="K2750:L2750"/>
    <mergeCell ref="N2750:O2750"/>
    <mergeCell ref="P2750:Q2750"/>
    <mergeCell ref="S2750:T2750"/>
    <mergeCell ref="U2750:V2750"/>
    <mergeCell ref="X2750:Y2750"/>
    <mergeCell ref="Z2750:AA2750"/>
    <mergeCell ref="AC2750:AD2750"/>
    <mergeCell ref="AE2750:AF2750"/>
    <mergeCell ref="AH2750:AI2750"/>
    <mergeCell ref="AJ2750:AK2750"/>
    <mergeCell ref="D2743:E2743"/>
    <mergeCell ref="F2743:G2743"/>
    <mergeCell ref="I2743:J2743"/>
    <mergeCell ref="K2743:L2743"/>
    <mergeCell ref="N2743:O2743"/>
    <mergeCell ref="P2743:Q2743"/>
    <mergeCell ref="S2743:T2743"/>
    <mergeCell ref="U2743:V2743"/>
    <mergeCell ref="X2743:Y2743"/>
    <mergeCell ref="Z2743:AA2743"/>
    <mergeCell ref="AC2743:AD2743"/>
    <mergeCell ref="AE2743:AF2743"/>
    <mergeCell ref="AH2743:AI2743"/>
    <mergeCell ref="AJ2743:AK2743"/>
    <mergeCell ref="D2764:E2764"/>
    <mergeCell ref="F2764:G2764"/>
    <mergeCell ref="I2764:J2764"/>
    <mergeCell ref="K2764:L2764"/>
    <mergeCell ref="N2764:O2764"/>
    <mergeCell ref="P2764:Q2764"/>
    <mergeCell ref="S2764:T2764"/>
    <mergeCell ref="U2764:V2764"/>
    <mergeCell ref="X2764:Y2764"/>
    <mergeCell ref="Z2764:AA2764"/>
    <mergeCell ref="AC2764:AD2764"/>
    <mergeCell ref="AE2764:AF2764"/>
    <mergeCell ref="AH2764:AI2764"/>
    <mergeCell ref="AJ2764:AK2764"/>
    <mergeCell ref="D2757:E2757"/>
    <mergeCell ref="F2757:G2757"/>
    <mergeCell ref="I2757:J2757"/>
    <mergeCell ref="K2757:L2757"/>
    <mergeCell ref="N2757:O2757"/>
    <mergeCell ref="P2757:Q2757"/>
    <mergeCell ref="S2757:T2757"/>
    <mergeCell ref="U2757:V2757"/>
    <mergeCell ref="X2757:Y2757"/>
    <mergeCell ref="Z2757:AA2757"/>
    <mergeCell ref="AC2757:AD2757"/>
    <mergeCell ref="AE2757:AF2757"/>
    <mergeCell ref="AH2757:AI2757"/>
    <mergeCell ref="AJ2757:AK2757"/>
    <mergeCell ref="AH2761:AI2761"/>
    <mergeCell ref="AJ2761:AK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D2778:E2778"/>
    <mergeCell ref="F2778:G2778"/>
    <mergeCell ref="I2778:J2778"/>
    <mergeCell ref="K2778:L2778"/>
    <mergeCell ref="N2778:O2778"/>
    <mergeCell ref="P2778:Q2778"/>
    <mergeCell ref="S2778:T2778"/>
    <mergeCell ref="U2778:V2778"/>
    <mergeCell ref="X2778:Y2778"/>
    <mergeCell ref="Z2778:AA2778"/>
    <mergeCell ref="AC2778:AD2778"/>
    <mergeCell ref="AE2778:AF2778"/>
    <mergeCell ref="AH2778:AI2778"/>
    <mergeCell ref="AJ2778:AK2778"/>
    <mergeCell ref="D2771:E2771"/>
    <mergeCell ref="F2771:G2771"/>
    <mergeCell ref="I2771:J2771"/>
    <mergeCell ref="K2771:L2771"/>
    <mergeCell ref="N2771:O2771"/>
    <mergeCell ref="P2771:Q2771"/>
    <mergeCell ref="S2771:T2771"/>
    <mergeCell ref="U2771:V2771"/>
    <mergeCell ref="X2771:Y2771"/>
    <mergeCell ref="Z2771:AA2771"/>
    <mergeCell ref="AC2771:AD2771"/>
    <mergeCell ref="AE2771:AF2771"/>
    <mergeCell ref="AH2771:AI2771"/>
    <mergeCell ref="AJ2771:AK2771"/>
    <mergeCell ref="S2768:T2768"/>
    <mergeCell ref="U2768:V2768"/>
    <mergeCell ref="AH2775:AI2775"/>
    <mergeCell ref="AJ2775:AK2775"/>
    <mergeCell ref="S2775:T2775"/>
    <mergeCell ref="U2775:V2775"/>
    <mergeCell ref="X2775:Y2775"/>
    <mergeCell ref="Z2775:AA2775"/>
    <mergeCell ref="AC2775:AD2775"/>
    <mergeCell ref="AE2775:AF2775"/>
    <mergeCell ref="D2775:E2775"/>
    <mergeCell ref="F2775:G2775"/>
    <mergeCell ref="I2775:J2775"/>
    <mergeCell ref="K2775:L2775"/>
    <mergeCell ref="N2775:O2775"/>
    <mergeCell ref="P2775:Q2775"/>
    <mergeCell ref="X2768:Y2768"/>
    <mergeCell ref="Z2768:AA2768"/>
    <mergeCell ref="AC2768:AD2768"/>
    <mergeCell ref="AE2768:AF2768"/>
    <mergeCell ref="N2796:O2796"/>
    <mergeCell ref="P2796:Q2796"/>
    <mergeCell ref="D2792:E2792"/>
    <mergeCell ref="F2792:G2792"/>
    <mergeCell ref="I2792:J2792"/>
    <mergeCell ref="K2792:L2792"/>
    <mergeCell ref="N2792:O2792"/>
    <mergeCell ref="P2792:Q2792"/>
    <mergeCell ref="S2792:T2792"/>
    <mergeCell ref="U2792:V2792"/>
    <mergeCell ref="X2792:Y2792"/>
    <mergeCell ref="Z2792:AA2792"/>
    <mergeCell ref="AC2792:AD2792"/>
    <mergeCell ref="AE2792:AF2792"/>
    <mergeCell ref="AH2792:AI2792"/>
    <mergeCell ref="AJ2792:AK2792"/>
    <mergeCell ref="D2785:E2785"/>
    <mergeCell ref="F2785:G2785"/>
    <mergeCell ref="I2785:J2785"/>
    <mergeCell ref="K2785:L2785"/>
    <mergeCell ref="N2785:O2785"/>
    <mergeCell ref="P2785:Q2785"/>
    <mergeCell ref="S2785:T2785"/>
    <mergeCell ref="U2785:V2785"/>
    <mergeCell ref="X2785:Y2785"/>
    <mergeCell ref="Z2785:AA2785"/>
    <mergeCell ref="AC2785:AD2785"/>
    <mergeCell ref="AE2785:AF2785"/>
    <mergeCell ref="AH2785:AI2785"/>
    <mergeCell ref="AJ2785:AK2785"/>
    <mergeCell ref="X2782:Y2782"/>
    <mergeCell ref="Z2782:AA2782"/>
    <mergeCell ref="AC2782:AD2782"/>
    <mergeCell ref="AE2782:AF2782"/>
    <mergeCell ref="AH2782:AI2782"/>
    <mergeCell ref="AJ2782:AK2782"/>
    <mergeCell ref="D2782:E2782"/>
    <mergeCell ref="F2782:G2782"/>
    <mergeCell ref="I2782:J2782"/>
    <mergeCell ref="K2782:L2782"/>
    <mergeCell ref="N2782:O2782"/>
    <mergeCell ref="P2782:Q2782"/>
    <mergeCell ref="S2782:T2782"/>
    <mergeCell ref="U2782:V2782"/>
    <mergeCell ref="S2796:T2796"/>
    <mergeCell ref="U2796:V2796"/>
    <mergeCell ref="AH2789:AI2789"/>
    <mergeCell ref="AJ2789:AK2789"/>
    <mergeCell ref="S2789:T2789"/>
    <mergeCell ref="U2789:V2789"/>
    <mergeCell ref="X2789:Y2789"/>
    <mergeCell ref="Z2789:AA2789"/>
    <mergeCell ref="AC2789:AD2789"/>
    <mergeCell ref="AE2789:AF2789"/>
    <mergeCell ref="D2789:E2789"/>
    <mergeCell ref="F2789:G2789"/>
    <mergeCell ref="I2789:J2789"/>
    <mergeCell ref="K2789:L2789"/>
    <mergeCell ref="N2789:O2789"/>
    <mergeCell ref="P2789:Q2789"/>
    <mergeCell ref="X2796:Y2796"/>
    <mergeCell ref="Z2796:AA2796"/>
    <mergeCell ref="AC2796:AD2796"/>
    <mergeCell ref="AE2796:AF2796"/>
    <mergeCell ref="X2810:Y2810"/>
    <mergeCell ref="Z2810:AA2810"/>
    <mergeCell ref="AC2810:AD2810"/>
    <mergeCell ref="AE2810:AF2810"/>
    <mergeCell ref="AH2810:AI2810"/>
    <mergeCell ref="AJ2810:AK2810"/>
    <mergeCell ref="D2806:E2806"/>
    <mergeCell ref="F2806:G2806"/>
    <mergeCell ref="I2806:J2806"/>
    <mergeCell ref="K2806:L2806"/>
    <mergeCell ref="N2806:O2806"/>
    <mergeCell ref="P2806:Q2806"/>
    <mergeCell ref="S2806:T2806"/>
    <mergeCell ref="U2806:V2806"/>
    <mergeCell ref="X2806:Y2806"/>
    <mergeCell ref="Z2806:AA2806"/>
    <mergeCell ref="AC2806:AD2806"/>
    <mergeCell ref="AE2806:AF2806"/>
    <mergeCell ref="AH2806:AI2806"/>
    <mergeCell ref="AJ2806:AK2806"/>
    <mergeCell ref="D2799:E2799"/>
    <mergeCell ref="F2799:G2799"/>
    <mergeCell ref="I2799:J2799"/>
    <mergeCell ref="K2799:L2799"/>
    <mergeCell ref="N2799:O2799"/>
    <mergeCell ref="P2799:Q2799"/>
    <mergeCell ref="S2799:T2799"/>
    <mergeCell ref="U2799:V2799"/>
    <mergeCell ref="X2799:Y2799"/>
    <mergeCell ref="Z2799:AA2799"/>
    <mergeCell ref="AC2799:AD2799"/>
    <mergeCell ref="AE2799:AF2799"/>
    <mergeCell ref="AH2799:AI2799"/>
    <mergeCell ref="AJ2799:AK2799"/>
    <mergeCell ref="D2810:E2810"/>
    <mergeCell ref="F2810:G2810"/>
    <mergeCell ref="I2810:J2810"/>
    <mergeCell ref="K2810:L2810"/>
    <mergeCell ref="N2810:O2810"/>
    <mergeCell ref="P2810:Q2810"/>
    <mergeCell ref="S2810:T2810"/>
    <mergeCell ref="U2810:V2810"/>
    <mergeCell ref="AH2803:AI2803"/>
    <mergeCell ref="AJ2803:AK2803"/>
    <mergeCell ref="S2803:T2803"/>
    <mergeCell ref="U2803:V2803"/>
    <mergeCell ref="X2803:Y2803"/>
    <mergeCell ref="Z2803:AA2803"/>
    <mergeCell ref="AC2803:AD2803"/>
    <mergeCell ref="AE2803:AF2803"/>
    <mergeCell ref="D2803:E2803"/>
    <mergeCell ref="F2803:G2803"/>
    <mergeCell ref="I2803:J2803"/>
    <mergeCell ref="K2803:L2803"/>
    <mergeCell ref="N2803:O2803"/>
    <mergeCell ref="P2803:Q2803"/>
    <mergeCell ref="D2820:E2820"/>
    <mergeCell ref="F2820:G2820"/>
    <mergeCell ref="I2820:J2820"/>
    <mergeCell ref="K2820:L2820"/>
    <mergeCell ref="N2820:O2820"/>
    <mergeCell ref="P2820:Q2820"/>
    <mergeCell ref="S2820:T2820"/>
    <mergeCell ref="U2820:V2820"/>
    <mergeCell ref="X2820:Y2820"/>
    <mergeCell ref="Z2820:AA2820"/>
    <mergeCell ref="AC2820:AD2820"/>
    <mergeCell ref="AE2820:AF2820"/>
    <mergeCell ref="AH2820:AI2820"/>
    <mergeCell ref="AJ2820:AK2820"/>
    <mergeCell ref="D2813:E2813"/>
    <mergeCell ref="F2813:G2813"/>
    <mergeCell ref="I2813:J2813"/>
    <mergeCell ref="K2813:L2813"/>
    <mergeCell ref="N2813:O2813"/>
    <mergeCell ref="P2813:Q2813"/>
    <mergeCell ref="S2813:T2813"/>
    <mergeCell ref="U2813:V2813"/>
    <mergeCell ref="X2813:Y2813"/>
    <mergeCell ref="Z2813:AA2813"/>
    <mergeCell ref="AC2813:AD2813"/>
    <mergeCell ref="AE2813:AF2813"/>
    <mergeCell ref="AH2813:AI2813"/>
    <mergeCell ref="AJ2813:AK2813"/>
    <mergeCell ref="AH2817:AI2817"/>
    <mergeCell ref="AJ2817:AK2817"/>
    <mergeCell ref="S2817:T2817"/>
    <mergeCell ref="U2817:V2817"/>
    <mergeCell ref="X2817:Y2817"/>
    <mergeCell ref="Z2817:AA2817"/>
    <mergeCell ref="AC2817:AD2817"/>
    <mergeCell ref="AE2817:AF2817"/>
    <mergeCell ref="D2817:E2817"/>
    <mergeCell ref="F2817:G2817"/>
    <mergeCell ref="I2817:J2817"/>
    <mergeCell ref="K2817:L2817"/>
    <mergeCell ref="N2817:O2817"/>
    <mergeCell ref="P2817:Q2817"/>
    <mergeCell ref="D2834:E2834"/>
    <mergeCell ref="F2834:G2834"/>
    <mergeCell ref="I2834:J2834"/>
    <mergeCell ref="K2834:L2834"/>
    <mergeCell ref="N2834:O2834"/>
    <mergeCell ref="P2834:Q2834"/>
    <mergeCell ref="S2834:T2834"/>
    <mergeCell ref="U2834:V2834"/>
    <mergeCell ref="X2834:Y2834"/>
    <mergeCell ref="Z2834:AA2834"/>
    <mergeCell ref="AC2834:AD2834"/>
    <mergeCell ref="AE2834:AF2834"/>
    <mergeCell ref="AH2834:AI2834"/>
    <mergeCell ref="AJ2834:AK2834"/>
    <mergeCell ref="D2827:E2827"/>
    <mergeCell ref="F2827:G2827"/>
    <mergeCell ref="I2827:J2827"/>
    <mergeCell ref="K2827:L2827"/>
    <mergeCell ref="N2827:O2827"/>
    <mergeCell ref="P2827:Q2827"/>
    <mergeCell ref="S2827:T2827"/>
    <mergeCell ref="U2827:V2827"/>
    <mergeCell ref="X2827:Y2827"/>
    <mergeCell ref="Z2827:AA2827"/>
    <mergeCell ref="AC2827:AD2827"/>
    <mergeCell ref="AE2827:AF2827"/>
    <mergeCell ref="AH2827:AI2827"/>
    <mergeCell ref="AJ2827:AK2827"/>
    <mergeCell ref="S2824:T2824"/>
    <mergeCell ref="U2824:V2824"/>
    <mergeCell ref="AH2831:AI2831"/>
    <mergeCell ref="AJ2831:AK2831"/>
    <mergeCell ref="S2831:T2831"/>
    <mergeCell ref="U2831:V2831"/>
    <mergeCell ref="X2831:Y2831"/>
    <mergeCell ref="Z2831:AA2831"/>
    <mergeCell ref="AC2831:AD2831"/>
    <mergeCell ref="AE2831:AF2831"/>
    <mergeCell ref="D2831:E2831"/>
    <mergeCell ref="F2831:G2831"/>
    <mergeCell ref="I2831:J2831"/>
    <mergeCell ref="K2831:L2831"/>
    <mergeCell ref="N2831:O2831"/>
    <mergeCell ref="P2831:Q2831"/>
    <mergeCell ref="X2824:Y2824"/>
    <mergeCell ref="Z2824:AA2824"/>
    <mergeCell ref="AC2824:AD2824"/>
    <mergeCell ref="AE2824:AF2824"/>
    <mergeCell ref="AH2824:AI2824"/>
    <mergeCell ref="AJ2824:AK2824"/>
    <mergeCell ref="D2824:E2824"/>
    <mergeCell ref="F2824:G2824"/>
    <mergeCell ref="I2824:J2824"/>
    <mergeCell ref="K2824:L2824"/>
    <mergeCell ref="N2824:O2824"/>
    <mergeCell ref="P2824:Q2824"/>
    <mergeCell ref="D2848:E2848"/>
    <mergeCell ref="F2848:G2848"/>
    <mergeCell ref="I2848:J2848"/>
    <mergeCell ref="K2848:L2848"/>
    <mergeCell ref="N2848:O2848"/>
    <mergeCell ref="P2848:Q2848"/>
    <mergeCell ref="S2848:T2848"/>
    <mergeCell ref="U2848:V2848"/>
    <mergeCell ref="X2848:Y2848"/>
    <mergeCell ref="Z2848:AA2848"/>
    <mergeCell ref="AC2848:AD2848"/>
    <mergeCell ref="AE2848:AF2848"/>
    <mergeCell ref="AH2848:AI2848"/>
    <mergeCell ref="AJ2848:AK2848"/>
    <mergeCell ref="D2841:E2841"/>
    <mergeCell ref="F2841:G2841"/>
    <mergeCell ref="I2841:J2841"/>
    <mergeCell ref="K2841:L2841"/>
    <mergeCell ref="N2841:O2841"/>
    <mergeCell ref="P2841:Q2841"/>
    <mergeCell ref="S2841:T2841"/>
    <mergeCell ref="U2841:V2841"/>
    <mergeCell ref="X2841:Y2841"/>
    <mergeCell ref="Z2841:AA2841"/>
    <mergeCell ref="AC2841:AD2841"/>
    <mergeCell ref="AE2841:AF2841"/>
    <mergeCell ref="AH2841:AI2841"/>
    <mergeCell ref="AJ2841:AK2841"/>
    <mergeCell ref="X2838:Y2838"/>
    <mergeCell ref="Z2838:AA2838"/>
    <mergeCell ref="AC2838:AD2838"/>
    <mergeCell ref="AE2838:AF2838"/>
    <mergeCell ref="AH2838:AI2838"/>
    <mergeCell ref="AJ2838:AK2838"/>
    <mergeCell ref="D2838:E2838"/>
    <mergeCell ref="F2838:G2838"/>
    <mergeCell ref="I2838:J2838"/>
    <mergeCell ref="K2838:L2838"/>
    <mergeCell ref="N2838:O2838"/>
    <mergeCell ref="P2838:Q2838"/>
    <mergeCell ref="S2838:T2838"/>
    <mergeCell ref="U2838:V2838"/>
    <mergeCell ref="X2866:Y2866"/>
    <mergeCell ref="Z2866:AA2866"/>
    <mergeCell ref="AC2866:AD2866"/>
    <mergeCell ref="AE2866:AF2866"/>
    <mergeCell ref="AH2866:AI2866"/>
    <mergeCell ref="AJ2866:AK2866"/>
    <mergeCell ref="D2862:E2862"/>
    <mergeCell ref="F2862:G2862"/>
    <mergeCell ref="I2862:J2862"/>
    <mergeCell ref="K2862:L2862"/>
    <mergeCell ref="N2862:O2862"/>
    <mergeCell ref="P2862:Q2862"/>
    <mergeCell ref="S2862:T2862"/>
    <mergeCell ref="U2862:V2862"/>
    <mergeCell ref="X2862:Y2862"/>
    <mergeCell ref="Z2862:AA2862"/>
    <mergeCell ref="AC2862:AD2862"/>
    <mergeCell ref="AE2862:AF2862"/>
    <mergeCell ref="AH2862:AI2862"/>
    <mergeCell ref="AJ2862:AK2862"/>
    <mergeCell ref="D2855:E2855"/>
    <mergeCell ref="F2855:G2855"/>
    <mergeCell ref="I2855:J2855"/>
    <mergeCell ref="K2855:L2855"/>
    <mergeCell ref="N2855:O2855"/>
    <mergeCell ref="P2855:Q2855"/>
    <mergeCell ref="S2855:T2855"/>
    <mergeCell ref="U2855:V2855"/>
    <mergeCell ref="X2855:Y2855"/>
    <mergeCell ref="Z2855:AA2855"/>
    <mergeCell ref="AC2855:AD2855"/>
    <mergeCell ref="AE2855:AF2855"/>
    <mergeCell ref="AH2855:AI2855"/>
    <mergeCell ref="AJ2855:AK2855"/>
    <mergeCell ref="D2876:E2876"/>
    <mergeCell ref="F2876:G2876"/>
    <mergeCell ref="I2876:J2876"/>
    <mergeCell ref="K2876:L2876"/>
    <mergeCell ref="N2876:O2876"/>
    <mergeCell ref="P2876:Q2876"/>
    <mergeCell ref="S2876:T2876"/>
    <mergeCell ref="U2876:V2876"/>
    <mergeCell ref="X2876:Y2876"/>
    <mergeCell ref="Z2876:AA2876"/>
    <mergeCell ref="AC2876:AD2876"/>
    <mergeCell ref="AE2876:AF2876"/>
    <mergeCell ref="AH2876:AI2876"/>
    <mergeCell ref="AJ2876:AK2876"/>
    <mergeCell ref="D2869:E2869"/>
    <mergeCell ref="F2869:G2869"/>
    <mergeCell ref="I2869:J2869"/>
    <mergeCell ref="K2869:L2869"/>
    <mergeCell ref="N2869:O2869"/>
    <mergeCell ref="P2869:Q2869"/>
    <mergeCell ref="S2869:T2869"/>
    <mergeCell ref="U2869:V2869"/>
    <mergeCell ref="X2869:Y2869"/>
    <mergeCell ref="Z2869:AA2869"/>
    <mergeCell ref="AC2869:AD2869"/>
    <mergeCell ref="AE2869:AF2869"/>
    <mergeCell ref="AH2869:AI2869"/>
    <mergeCell ref="AJ2869:AK2869"/>
    <mergeCell ref="AH2873:AI2873"/>
    <mergeCell ref="AJ2873:AK2873"/>
    <mergeCell ref="S2873:T2873"/>
    <mergeCell ref="U2873:V2873"/>
    <mergeCell ref="X2873:Y2873"/>
    <mergeCell ref="Z2873:AA2873"/>
    <mergeCell ref="AC2873:AD2873"/>
    <mergeCell ref="AE2873:AF2873"/>
    <mergeCell ref="D2873:E2873"/>
    <mergeCell ref="F2873:G2873"/>
    <mergeCell ref="I2873:J2873"/>
    <mergeCell ref="K2873:L2873"/>
    <mergeCell ref="N2873:O2873"/>
    <mergeCell ref="P2873:Q2873"/>
    <mergeCell ref="D2890:E2890"/>
    <mergeCell ref="F2890:G2890"/>
    <mergeCell ref="I2890:J2890"/>
    <mergeCell ref="K2890:L2890"/>
    <mergeCell ref="N2890:O2890"/>
    <mergeCell ref="P2890:Q2890"/>
    <mergeCell ref="S2890:T2890"/>
    <mergeCell ref="U2890:V2890"/>
    <mergeCell ref="X2890:Y2890"/>
    <mergeCell ref="Z2890:AA2890"/>
    <mergeCell ref="AC2890:AD2890"/>
    <mergeCell ref="AE2890:AF2890"/>
    <mergeCell ref="AH2890:AI2890"/>
    <mergeCell ref="AJ2890:AK2890"/>
    <mergeCell ref="D2883:E2883"/>
    <mergeCell ref="F2883:G2883"/>
    <mergeCell ref="I2883:J2883"/>
    <mergeCell ref="K2883:L2883"/>
    <mergeCell ref="N2883:O2883"/>
    <mergeCell ref="P2883:Q2883"/>
    <mergeCell ref="S2883:T2883"/>
    <mergeCell ref="U2883:V2883"/>
    <mergeCell ref="X2883:Y2883"/>
    <mergeCell ref="Z2883:AA2883"/>
    <mergeCell ref="AC2883:AD2883"/>
    <mergeCell ref="AE2883:AF2883"/>
    <mergeCell ref="AH2883:AI2883"/>
    <mergeCell ref="AJ2883:AK2883"/>
    <mergeCell ref="S2880:T2880"/>
    <mergeCell ref="U2880:V2880"/>
    <mergeCell ref="AH2887:AI2887"/>
    <mergeCell ref="AJ2887:AK2887"/>
    <mergeCell ref="S2887:T2887"/>
    <mergeCell ref="U2887:V2887"/>
    <mergeCell ref="X2887:Y2887"/>
    <mergeCell ref="Z2887:AA2887"/>
    <mergeCell ref="AC2887:AD2887"/>
    <mergeCell ref="AE2887:AF2887"/>
    <mergeCell ref="D2887:E2887"/>
    <mergeCell ref="F2887:G2887"/>
    <mergeCell ref="I2887:J2887"/>
    <mergeCell ref="K2887:L2887"/>
    <mergeCell ref="N2887:O2887"/>
    <mergeCell ref="P2887:Q2887"/>
    <mergeCell ref="X2880:Y2880"/>
    <mergeCell ref="Z2880:AA2880"/>
    <mergeCell ref="AC2880:AD2880"/>
    <mergeCell ref="AE2880:AF2880"/>
    <mergeCell ref="N2908:O2908"/>
    <mergeCell ref="P2908:Q2908"/>
    <mergeCell ref="D2904:E2904"/>
    <mergeCell ref="F2904:G2904"/>
    <mergeCell ref="I2904:J2904"/>
    <mergeCell ref="K2904:L2904"/>
    <mergeCell ref="N2904:O2904"/>
    <mergeCell ref="P2904:Q2904"/>
    <mergeCell ref="S2904:T2904"/>
    <mergeCell ref="U2904:V2904"/>
    <mergeCell ref="X2904:Y2904"/>
    <mergeCell ref="Z2904:AA2904"/>
    <mergeCell ref="AC2904:AD2904"/>
    <mergeCell ref="AE2904:AF2904"/>
    <mergeCell ref="AH2904:AI2904"/>
    <mergeCell ref="AJ2904:AK2904"/>
    <mergeCell ref="D2897:E2897"/>
    <mergeCell ref="F2897:G2897"/>
    <mergeCell ref="I2897:J2897"/>
    <mergeCell ref="K2897:L2897"/>
    <mergeCell ref="N2897:O2897"/>
    <mergeCell ref="P2897:Q2897"/>
    <mergeCell ref="S2897:T2897"/>
    <mergeCell ref="U2897:V2897"/>
    <mergeCell ref="X2897:Y2897"/>
    <mergeCell ref="Z2897:AA2897"/>
    <mergeCell ref="AC2897:AD2897"/>
    <mergeCell ref="AE2897:AF2897"/>
    <mergeCell ref="AH2897:AI2897"/>
    <mergeCell ref="AJ2897:AK2897"/>
    <mergeCell ref="X2894:Y2894"/>
    <mergeCell ref="Z2894:AA2894"/>
    <mergeCell ref="AC2894:AD2894"/>
    <mergeCell ref="AE2894:AF2894"/>
    <mergeCell ref="AH2894:AI2894"/>
    <mergeCell ref="AJ2894:AK2894"/>
    <mergeCell ref="D2894:E2894"/>
    <mergeCell ref="F2894:G2894"/>
    <mergeCell ref="I2894:J2894"/>
    <mergeCell ref="K2894:L2894"/>
    <mergeCell ref="N2894:O2894"/>
    <mergeCell ref="P2894:Q2894"/>
    <mergeCell ref="S2894:T2894"/>
    <mergeCell ref="U2894:V2894"/>
    <mergeCell ref="S2908:T2908"/>
    <mergeCell ref="U2908:V2908"/>
    <mergeCell ref="AH2901:AI2901"/>
    <mergeCell ref="AJ2901:AK2901"/>
    <mergeCell ref="S2901:T2901"/>
    <mergeCell ref="U2901:V2901"/>
    <mergeCell ref="X2901:Y2901"/>
    <mergeCell ref="Z2901:AA2901"/>
    <mergeCell ref="AC2901:AD2901"/>
    <mergeCell ref="AE2901:AF2901"/>
    <mergeCell ref="D2901:E2901"/>
    <mergeCell ref="F2901:G2901"/>
    <mergeCell ref="I2901:J2901"/>
    <mergeCell ref="K2901:L2901"/>
    <mergeCell ref="N2901:O2901"/>
    <mergeCell ref="P2901:Q2901"/>
    <mergeCell ref="X2908:Y2908"/>
    <mergeCell ref="Z2908:AA2908"/>
    <mergeCell ref="AC2908:AD2908"/>
    <mergeCell ref="AE2908:AF2908"/>
    <mergeCell ref="X2922:Y2922"/>
    <mergeCell ref="Z2922:AA2922"/>
    <mergeCell ref="AC2922:AD2922"/>
    <mergeCell ref="AE2922:AF2922"/>
    <mergeCell ref="AH2922:AI2922"/>
    <mergeCell ref="AJ2922:AK2922"/>
    <mergeCell ref="D2918:E2918"/>
    <mergeCell ref="F2918:G2918"/>
    <mergeCell ref="I2918:J2918"/>
    <mergeCell ref="K2918:L2918"/>
    <mergeCell ref="N2918:O2918"/>
    <mergeCell ref="P2918:Q2918"/>
    <mergeCell ref="S2918:T2918"/>
    <mergeCell ref="U2918:V2918"/>
    <mergeCell ref="X2918:Y2918"/>
    <mergeCell ref="Z2918:AA2918"/>
    <mergeCell ref="AC2918:AD2918"/>
    <mergeCell ref="AE2918:AF2918"/>
    <mergeCell ref="AH2918:AI2918"/>
    <mergeCell ref="AJ2918:AK2918"/>
    <mergeCell ref="D2911:E2911"/>
    <mergeCell ref="F2911:G2911"/>
    <mergeCell ref="I2911:J2911"/>
    <mergeCell ref="K2911:L2911"/>
    <mergeCell ref="N2911:O2911"/>
    <mergeCell ref="P2911:Q2911"/>
    <mergeCell ref="S2911:T2911"/>
    <mergeCell ref="U2911:V2911"/>
    <mergeCell ref="X2911:Y2911"/>
    <mergeCell ref="Z2911:AA2911"/>
    <mergeCell ref="AC2911:AD2911"/>
    <mergeCell ref="AE2911:AF2911"/>
    <mergeCell ref="AH2911:AI2911"/>
    <mergeCell ref="AJ2911:AK2911"/>
    <mergeCell ref="D2922:E2922"/>
    <mergeCell ref="F2922:G2922"/>
    <mergeCell ref="I2922:J2922"/>
    <mergeCell ref="K2922:L2922"/>
    <mergeCell ref="N2922:O2922"/>
    <mergeCell ref="P2922:Q2922"/>
    <mergeCell ref="S2922:T2922"/>
    <mergeCell ref="U2922:V2922"/>
    <mergeCell ref="AH2915:AI2915"/>
    <mergeCell ref="AJ2915:AK2915"/>
    <mergeCell ref="S2915:T2915"/>
    <mergeCell ref="U2915:V2915"/>
    <mergeCell ref="X2915:Y2915"/>
    <mergeCell ref="Z2915:AA2915"/>
    <mergeCell ref="AC2915:AD2915"/>
    <mergeCell ref="AE2915:AF2915"/>
    <mergeCell ref="D2915:E2915"/>
    <mergeCell ref="F2915:G2915"/>
    <mergeCell ref="I2915:J2915"/>
    <mergeCell ref="K2915:L2915"/>
    <mergeCell ref="N2915:O2915"/>
    <mergeCell ref="P2915:Q2915"/>
    <mergeCell ref="D2932:E2932"/>
    <mergeCell ref="F2932:G2932"/>
    <mergeCell ref="I2932:J2932"/>
    <mergeCell ref="K2932:L2932"/>
    <mergeCell ref="N2932:O2932"/>
    <mergeCell ref="P2932:Q2932"/>
    <mergeCell ref="S2932:T2932"/>
    <mergeCell ref="U2932:V2932"/>
    <mergeCell ref="X2932:Y2932"/>
    <mergeCell ref="Z2932:AA2932"/>
    <mergeCell ref="AC2932:AD2932"/>
    <mergeCell ref="AE2932:AF2932"/>
    <mergeCell ref="AH2932:AI2932"/>
    <mergeCell ref="AJ2932:AK2932"/>
    <mergeCell ref="D2925:E2925"/>
    <mergeCell ref="F2925:G2925"/>
    <mergeCell ref="I2925:J2925"/>
    <mergeCell ref="K2925:L2925"/>
    <mergeCell ref="N2925:O2925"/>
    <mergeCell ref="P2925:Q2925"/>
    <mergeCell ref="S2925:T2925"/>
    <mergeCell ref="U2925:V2925"/>
    <mergeCell ref="X2925:Y2925"/>
    <mergeCell ref="Z2925:AA2925"/>
    <mergeCell ref="AC2925:AD2925"/>
    <mergeCell ref="AE2925:AF2925"/>
    <mergeCell ref="AH2925:AI2925"/>
    <mergeCell ref="AJ2925:AK2925"/>
    <mergeCell ref="AH2929:AI2929"/>
    <mergeCell ref="AJ2929:AK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D2946:E2946"/>
    <mergeCell ref="F2946:G2946"/>
    <mergeCell ref="I2946:J2946"/>
    <mergeCell ref="K2946:L2946"/>
    <mergeCell ref="N2946:O2946"/>
    <mergeCell ref="P2946:Q2946"/>
    <mergeCell ref="S2946:T2946"/>
    <mergeCell ref="U2946:V2946"/>
    <mergeCell ref="X2946:Y2946"/>
    <mergeCell ref="Z2946:AA2946"/>
    <mergeCell ref="AC2946:AD2946"/>
    <mergeCell ref="AE2946:AF2946"/>
    <mergeCell ref="AH2946:AI2946"/>
    <mergeCell ref="AJ2946:AK2946"/>
    <mergeCell ref="D2939:E2939"/>
    <mergeCell ref="F2939:G2939"/>
    <mergeCell ref="I2939:J2939"/>
    <mergeCell ref="K2939:L2939"/>
    <mergeCell ref="N2939:O2939"/>
    <mergeCell ref="P2939:Q2939"/>
    <mergeCell ref="S2939:T2939"/>
    <mergeCell ref="U2939:V2939"/>
    <mergeCell ref="X2939:Y2939"/>
    <mergeCell ref="Z2939:AA2939"/>
    <mergeCell ref="AC2939:AD2939"/>
    <mergeCell ref="AE2939:AF2939"/>
    <mergeCell ref="AH2939:AI2939"/>
    <mergeCell ref="AJ2939:AK2939"/>
    <mergeCell ref="S2936:T2936"/>
    <mergeCell ref="U2936:V2936"/>
    <mergeCell ref="AH2943:AI2943"/>
    <mergeCell ref="AJ2943:AK2943"/>
    <mergeCell ref="S2943:T2943"/>
    <mergeCell ref="U2943:V2943"/>
    <mergeCell ref="X2943:Y2943"/>
    <mergeCell ref="Z2943:AA2943"/>
    <mergeCell ref="AC2943:AD2943"/>
    <mergeCell ref="AE2943:AF2943"/>
    <mergeCell ref="D2943:E2943"/>
    <mergeCell ref="F2943:G2943"/>
    <mergeCell ref="I2943:J2943"/>
    <mergeCell ref="K2943:L2943"/>
    <mergeCell ref="N2943:O2943"/>
    <mergeCell ref="P2943:Q2943"/>
    <mergeCell ref="X2936:Y2936"/>
    <mergeCell ref="Z2936:AA2936"/>
    <mergeCell ref="AC2936:AD2936"/>
    <mergeCell ref="AE2936:AF2936"/>
    <mergeCell ref="AH2936:AI2936"/>
    <mergeCell ref="AJ2936:AK2936"/>
    <mergeCell ref="D2936:E2936"/>
    <mergeCell ref="F2936:G2936"/>
    <mergeCell ref="I2936:J2936"/>
    <mergeCell ref="K2936:L2936"/>
    <mergeCell ref="N2936:O2936"/>
    <mergeCell ref="P2936:Q2936"/>
    <mergeCell ref="D2960:E2960"/>
    <mergeCell ref="F2960:G2960"/>
    <mergeCell ref="I2960:J2960"/>
    <mergeCell ref="K2960:L2960"/>
    <mergeCell ref="N2960:O2960"/>
    <mergeCell ref="P2960:Q2960"/>
    <mergeCell ref="S2960:T2960"/>
    <mergeCell ref="U2960:V2960"/>
    <mergeCell ref="X2960:Y2960"/>
    <mergeCell ref="Z2960:AA2960"/>
    <mergeCell ref="AC2960:AD2960"/>
    <mergeCell ref="AE2960:AF2960"/>
    <mergeCell ref="AH2960:AI2960"/>
    <mergeCell ref="AJ2960:AK2960"/>
    <mergeCell ref="D2953:E2953"/>
    <mergeCell ref="F2953:G2953"/>
    <mergeCell ref="I2953:J2953"/>
    <mergeCell ref="K2953:L2953"/>
    <mergeCell ref="N2953:O2953"/>
    <mergeCell ref="P2953:Q2953"/>
    <mergeCell ref="S2953:T2953"/>
    <mergeCell ref="U2953:V2953"/>
    <mergeCell ref="X2953:Y2953"/>
    <mergeCell ref="Z2953:AA2953"/>
    <mergeCell ref="AC2953:AD2953"/>
    <mergeCell ref="AE2953:AF2953"/>
    <mergeCell ref="AH2953:AI2953"/>
    <mergeCell ref="AJ2953:AK2953"/>
    <mergeCell ref="X2950:Y2950"/>
    <mergeCell ref="Z2950:AA2950"/>
    <mergeCell ref="AC2950:AD2950"/>
    <mergeCell ref="AE2950:AF2950"/>
    <mergeCell ref="AH2950:AI2950"/>
    <mergeCell ref="AJ2950:AK2950"/>
    <mergeCell ref="D2950:E2950"/>
    <mergeCell ref="F2950:G2950"/>
    <mergeCell ref="I2950:J2950"/>
    <mergeCell ref="K2950:L2950"/>
    <mergeCell ref="N2950:O2950"/>
    <mergeCell ref="P2950:Q2950"/>
    <mergeCell ref="S2950:T2950"/>
    <mergeCell ref="U2950:V2950"/>
    <mergeCell ref="X2978:Y2978"/>
    <mergeCell ref="Z2978:AA2978"/>
    <mergeCell ref="AC2978:AD2978"/>
    <mergeCell ref="AE2978:AF2978"/>
    <mergeCell ref="AH2978:AI2978"/>
    <mergeCell ref="AJ2978:AK2978"/>
    <mergeCell ref="D2974:E2974"/>
    <mergeCell ref="F2974:G2974"/>
    <mergeCell ref="I2974:J2974"/>
    <mergeCell ref="K2974:L2974"/>
    <mergeCell ref="N2974:O2974"/>
    <mergeCell ref="P2974:Q2974"/>
    <mergeCell ref="S2974:T2974"/>
    <mergeCell ref="U2974:V2974"/>
    <mergeCell ref="X2974:Y2974"/>
    <mergeCell ref="Z2974:AA2974"/>
    <mergeCell ref="AC2974:AD2974"/>
    <mergeCell ref="AE2974:AF2974"/>
    <mergeCell ref="AH2974:AI2974"/>
    <mergeCell ref="AJ2974:AK2974"/>
    <mergeCell ref="D2967:E2967"/>
    <mergeCell ref="F2967:G2967"/>
    <mergeCell ref="I2967:J2967"/>
    <mergeCell ref="K2967:L2967"/>
    <mergeCell ref="N2967:O2967"/>
    <mergeCell ref="P2967:Q2967"/>
    <mergeCell ref="S2967:T2967"/>
    <mergeCell ref="U2967:V2967"/>
    <mergeCell ref="X2967:Y2967"/>
    <mergeCell ref="Z2967:AA2967"/>
    <mergeCell ref="AC2967:AD2967"/>
    <mergeCell ref="AE2967:AF2967"/>
    <mergeCell ref="AH2967:AI2967"/>
    <mergeCell ref="AJ2967:AK2967"/>
    <mergeCell ref="D2988:E2988"/>
    <mergeCell ref="F2988:G2988"/>
    <mergeCell ref="I2988:J2988"/>
    <mergeCell ref="K2988:L2988"/>
    <mergeCell ref="N2988:O2988"/>
    <mergeCell ref="P2988:Q2988"/>
    <mergeCell ref="S2988:T2988"/>
    <mergeCell ref="U2988:V2988"/>
    <mergeCell ref="X2988:Y2988"/>
    <mergeCell ref="Z2988:AA2988"/>
    <mergeCell ref="AC2988:AD2988"/>
    <mergeCell ref="AE2988:AF2988"/>
    <mergeCell ref="AH2988:AI2988"/>
    <mergeCell ref="AJ2988:AK2988"/>
    <mergeCell ref="D2981:E2981"/>
    <mergeCell ref="F2981:G2981"/>
    <mergeCell ref="I2981:J2981"/>
    <mergeCell ref="K2981:L2981"/>
    <mergeCell ref="N2981:O2981"/>
    <mergeCell ref="P2981:Q2981"/>
    <mergeCell ref="S2981:T2981"/>
    <mergeCell ref="U2981:V2981"/>
    <mergeCell ref="X2981:Y2981"/>
    <mergeCell ref="Z2981:AA2981"/>
    <mergeCell ref="AC2981:AD2981"/>
    <mergeCell ref="AE2981:AF2981"/>
    <mergeCell ref="AH2981:AI2981"/>
    <mergeCell ref="AJ2981:AK2981"/>
    <mergeCell ref="AH2985:AI2985"/>
    <mergeCell ref="AJ2985:AK2985"/>
    <mergeCell ref="S2985:T2985"/>
    <mergeCell ref="U2985:V2985"/>
    <mergeCell ref="X2985:Y2985"/>
    <mergeCell ref="Z2985:AA2985"/>
    <mergeCell ref="AC2985:AD2985"/>
    <mergeCell ref="AE2985:AF2985"/>
    <mergeCell ref="D2985:E2985"/>
    <mergeCell ref="F2985:G2985"/>
    <mergeCell ref="I2985:J2985"/>
    <mergeCell ref="K2985:L2985"/>
    <mergeCell ref="N2985:O2985"/>
    <mergeCell ref="P2985:Q2985"/>
    <mergeCell ref="D3002:E3002"/>
    <mergeCell ref="F3002:G3002"/>
    <mergeCell ref="I3002:J3002"/>
    <mergeCell ref="K3002:L3002"/>
    <mergeCell ref="N3002:O3002"/>
    <mergeCell ref="P3002:Q3002"/>
    <mergeCell ref="S3002:T3002"/>
    <mergeCell ref="U3002:V3002"/>
    <mergeCell ref="X3002:Y3002"/>
    <mergeCell ref="Z3002:AA3002"/>
    <mergeCell ref="AC3002:AD3002"/>
    <mergeCell ref="AE3002:AF3002"/>
    <mergeCell ref="AH3002:AI3002"/>
    <mergeCell ref="AJ3002:AK3002"/>
    <mergeCell ref="D2995:E2995"/>
    <mergeCell ref="F2995:G2995"/>
    <mergeCell ref="I2995:J2995"/>
    <mergeCell ref="K2995:L2995"/>
    <mergeCell ref="N2995:O2995"/>
    <mergeCell ref="P2995:Q2995"/>
    <mergeCell ref="S2995:T2995"/>
    <mergeCell ref="U2995:V2995"/>
    <mergeCell ref="X2995:Y2995"/>
    <mergeCell ref="Z2995:AA2995"/>
    <mergeCell ref="AC2995:AD2995"/>
    <mergeCell ref="AE2995:AF2995"/>
    <mergeCell ref="AH2995:AI2995"/>
    <mergeCell ref="AJ2995:AK2995"/>
    <mergeCell ref="S2992:T2992"/>
    <mergeCell ref="U2992:V2992"/>
    <mergeCell ref="AH2999:AI2999"/>
    <mergeCell ref="AJ2999:AK2999"/>
    <mergeCell ref="S2999:T2999"/>
    <mergeCell ref="U2999:V2999"/>
    <mergeCell ref="X2999:Y2999"/>
    <mergeCell ref="Z2999:AA2999"/>
    <mergeCell ref="AC2999:AD2999"/>
    <mergeCell ref="AE2999:AF2999"/>
    <mergeCell ref="D2999:E2999"/>
    <mergeCell ref="F2999:G2999"/>
    <mergeCell ref="I2999:J2999"/>
    <mergeCell ref="K2999:L2999"/>
    <mergeCell ref="N2999:O2999"/>
    <mergeCell ref="P2999:Q2999"/>
    <mergeCell ref="X2992:Y2992"/>
    <mergeCell ref="Z2992:AA2992"/>
    <mergeCell ref="AC2992:AD2992"/>
    <mergeCell ref="AE2992:AF2992"/>
    <mergeCell ref="N3020:O3020"/>
    <mergeCell ref="P3020:Q3020"/>
    <mergeCell ref="D3016:E3016"/>
    <mergeCell ref="F3016:G3016"/>
    <mergeCell ref="I3016:J3016"/>
    <mergeCell ref="K3016:L3016"/>
    <mergeCell ref="N3016:O3016"/>
    <mergeCell ref="P3016:Q3016"/>
    <mergeCell ref="S3016:T3016"/>
    <mergeCell ref="U3016:V3016"/>
    <mergeCell ref="X3016:Y3016"/>
    <mergeCell ref="Z3016:AA3016"/>
    <mergeCell ref="AC3016:AD3016"/>
    <mergeCell ref="AE3016:AF3016"/>
    <mergeCell ref="AH3016:AI3016"/>
    <mergeCell ref="AJ3016:AK3016"/>
    <mergeCell ref="D3009:E3009"/>
    <mergeCell ref="F3009:G3009"/>
    <mergeCell ref="I3009:J3009"/>
    <mergeCell ref="K3009:L3009"/>
    <mergeCell ref="N3009:O3009"/>
    <mergeCell ref="P3009:Q3009"/>
    <mergeCell ref="S3009:T3009"/>
    <mergeCell ref="U3009:V3009"/>
    <mergeCell ref="X3009:Y3009"/>
    <mergeCell ref="Z3009:AA3009"/>
    <mergeCell ref="AC3009:AD3009"/>
    <mergeCell ref="AE3009:AF3009"/>
    <mergeCell ref="AH3009:AI3009"/>
    <mergeCell ref="AJ3009:AK3009"/>
    <mergeCell ref="X3006:Y3006"/>
    <mergeCell ref="Z3006:AA3006"/>
    <mergeCell ref="AC3006:AD3006"/>
    <mergeCell ref="AE3006:AF3006"/>
    <mergeCell ref="AH3006:AI3006"/>
    <mergeCell ref="AJ3006:AK3006"/>
    <mergeCell ref="D3006:E3006"/>
    <mergeCell ref="F3006:G3006"/>
    <mergeCell ref="I3006:J3006"/>
    <mergeCell ref="K3006:L3006"/>
    <mergeCell ref="N3006:O3006"/>
    <mergeCell ref="P3006:Q3006"/>
    <mergeCell ref="S3006:T3006"/>
    <mergeCell ref="U3006:V3006"/>
    <mergeCell ref="S3020:T3020"/>
    <mergeCell ref="U3020:V3020"/>
    <mergeCell ref="AH3013:AI3013"/>
    <mergeCell ref="AJ3013:AK3013"/>
    <mergeCell ref="S3013:T3013"/>
    <mergeCell ref="U3013:V3013"/>
    <mergeCell ref="X3013:Y3013"/>
    <mergeCell ref="Z3013:AA3013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X3020:Y3020"/>
    <mergeCell ref="Z3020:AA3020"/>
    <mergeCell ref="AC3020:AD3020"/>
    <mergeCell ref="AE3020:AF3020"/>
    <mergeCell ref="X3034:Y3034"/>
    <mergeCell ref="Z3034:AA3034"/>
    <mergeCell ref="AC3034:AD3034"/>
    <mergeCell ref="AE3034:AF3034"/>
    <mergeCell ref="AH3034:AI3034"/>
    <mergeCell ref="AJ3034:AK3034"/>
    <mergeCell ref="D3030:E3030"/>
    <mergeCell ref="F3030:G3030"/>
    <mergeCell ref="I3030:J3030"/>
    <mergeCell ref="K3030:L3030"/>
    <mergeCell ref="N3030:O3030"/>
    <mergeCell ref="P3030:Q3030"/>
    <mergeCell ref="S3030:T3030"/>
    <mergeCell ref="U3030:V3030"/>
    <mergeCell ref="X3030:Y3030"/>
    <mergeCell ref="Z3030:AA3030"/>
    <mergeCell ref="AC3030:AD3030"/>
    <mergeCell ref="AE3030:AF3030"/>
    <mergeCell ref="AH3030:AI3030"/>
    <mergeCell ref="AJ3030:AK3030"/>
    <mergeCell ref="D3023:E3023"/>
    <mergeCell ref="F3023:G3023"/>
    <mergeCell ref="I3023:J3023"/>
    <mergeCell ref="K3023:L3023"/>
    <mergeCell ref="N3023:O3023"/>
    <mergeCell ref="P3023:Q3023"/>
    <mergeCell ref="S3023:T3023"/>
    <mergeCell ref="U3023:V3023"/>
    <mergeCell ref="X3023:Y3023"/>
    <mergeCell ref="Z3023:AA3023"/>
    <mergeCell ref="AC3023:AD3023"/>
    <mergeCell ref="AE3023:AF3023"/>
    <mergeCell ref="AH3023:AI3023"/>
    <mergeCell ref="AJ3023:AK3023"/>
    <mergeCell ref="D3034:E3034"/>
    <mergeCell ref="F3034:G3034"/>
    <mergeCell ref="I3034:J3034"/>
    <mergeCell ref="K3034:L3034"/>
    <mergeCell ref="N3034:O3034"/>
    <mergeCell ref="P3034:Q3034"/>
    <mergeCell ref="S3034:T3034"/>
    <mergeCell ref="U3034:V3034"/>
    <mergeCell ref="AH3027:AI3027"/>
    <mergeCell ref="AJ3027:AK3027"/>
    <mergeCell ref="S3027:T3027"/>
    <mergeCell ref="U3027:V3027"/>
    <mergeCell ref="X3027:Y3027"/>
    <mergeCell ref="Z3027:AA3027"/>
    <mergeCell ref="AC3027:AD3027"/>
    <mergeCell ref="AE3027:AF3027"/>
    <mergeCell ref="D3027:E3027"/>
    <mergeCell ref="F3027:G3027"/>
    <mergeCell ref="I3027:J3027"/>
    <mergeCell ref="K3027:L3027"/>
    <mergeCell ref="N3027:O3027"/>
    <mergeCell ref="P3027:Q3027"/>
    <mergeCell ref="D3044:E3044"/>
    <mergeCell ref="F3044:G3044"/>
    <mergeCell ref="I3044:J3044"/>
    <mergeCell ref="K3044:L3044"/>
    <mergeCell ref="N3044:O3044"/>
    <mergeCell ref="P3044:Q3044"/>
    <mergeCell ref="S3044:T3044"/>
    <mergeCell ref="U3044:V3044"/>
    <mergeCell ref="X3044:Y3044"/>
    <mergeCell ref="Z3044:AA3044"/>
    <mergeCell ref="AC3044:AD3044"/>
    <mergeCell ref="AE3044:AF3044"/>
    <mergeCell ref="AH3044:AI3044"/>
    <mergeCell ref="AJ3044:AK3044"/>
    <mergeCell ref="D3037:E3037"/>
    <mergeCell ref="F3037:G3037"/>
    <mergeCell ref="I3037:J3037"/>
    <mergeCell ref="K3037:L3037"/>
    <mergeCell ref="N3037:O3037"/>
    <mergeCell ref="P3037:Q3037"/>
    <mergeCell ref="S3037:T3037"/>
    <mergeCell ref="U3037:V3037"/>
    <mergeCell ref="X3037:Y3037"/>
    <mergeCell ref="Z3037:AA3037"/>
    <mergeCell ref="AC3037:AD3037"/>
    <mergeCell ref="AE3037:AF3037"/>
    <mergeCell ref="AH3037:AI3037"/>
    <mergeCell ref="AJ3037:AK3037"/>
    <mergeCell ref="AH3041:AI3041"/>
    <mergeCell ref="AJ3041:AK3041"/>
    <mergeCell ref="S3041:T3041"/>
    <mergeCell ref="U3041:V3041"/>
    <mergeCell ref="X3041:Y3041"/>
    <mergeCell ref="Z3041:AA3041"/>
    <mergeCell ref="AC3041:AD3041"/>
    <mergeCell ref="AE3041:AF3041"/>
    <mergeCell ref="D3041:E3041"/>
    <mergeCell ref="F3041:G3041"/>
    <mergeCell ref="I3041:J3041"/>
    <mergeCell ref="K3041:L3041"/>
    <mergeCell ref="N3041:O3041"/>
    <mergeCell ref="P3041:Q3041"/>
    <mergeCell ref="D3058:E3058"/>
    <mergeCell ref="F3058:G3058"/>
    <mergeCell ref="I3058:J3058"/>
    <mergeCell ref="K3058:L3058"/>
    <mergeCell ref="N3058:O3058"/>
    <mergeCell ref="P3058:Q3058"/>
    <mergeCell ref="S3058:T3058"/>
    <mergeCell ref="U3058:V3058"/>
    <mergeCell ref="X3058:Y3058"/>
    <mergeCell ref="Z3058:AA3058"/>
    <mergeCell ref="AC3058:AD3058"/>
    <mergeCell ref="AE3058:AF3058"/>
    <mergeCell ref="AH3058:AI3058"/>
    <mergeCell ref="AJ3058:AK3058"/>
    <mergeCell ref="D3051:E3051"/>
    <mergeCell ref="F3051:G3051"/>
    <mergeCell ref="I3051:J3051"/>
    <mergeCell ref="K3051:L3051"/>
    <mergeCell ref="N3051:O3051"/>
    <mergeCell ref="P3051:Q3051"/>
    <mergeCell ref="S3051:T3051"/>
    <mergeCell ref="U3051:V3051"/>
    <mergeCell ref="X3051:Y3051"/>
    <mergeCell ref="Z3051:AA3051"/>
    <mergeCell ref="AC3051:AD3051"/>
    <mergeCell ref="AE3051:AF3051"/>
    <mergeCell ref="AH3051:AI3051"/>
    <mergeCell ref="AJ3051:AK3051"/>
    <mergeCell ref="S3048:T3048"/>
    <mergeCell ref="U3048:V3048"/>
    <mergeCell ref="AH3055:AI3055"/>
    <mergeCell ref="AJ3055:AK3055"/>
    <mergeCell ref="S3055:T3055"/>
    <mergeCell ref="U3055:V3055"/>
    <mergeCell ref="X3055:Y3055"/>
    <mergeCell ref="Z3055:AA3055"/>
    <mergeCell ref="AC3055:AD3055"/>
    <mergeCell ref="AE3055:AF3055"/>
    <mergeCell ref="D3055:E3055"/>
    <mergeCell ref="F3055:G3055"/>
    <mergeCell ref="I3055:J3055"/>
    <mergeCell ref="K3055:L3055"/>
    <mergeCell ref="N3055:O3055"/>
    <mergeCell ref="P3055:Q3055"/>
    <mergeCell ref="X3048:Y3048"/>
    <mergeCell ref="Z3048:AA3048"/>
    <mergeCell ref="AC3048:AD3048"/>
    <mergeCell ref="AE3048:AF3048"/>
    <mergeCell ref="AH3048:AI3048"/>
    <mergeCell ref="AJ3048:AK3048"/>
    <mergeCell ref="D3048:E3048"/>
    <mergeCell ref="F3048:G3048"/>
    <mergeCell ref="I3048:J3048"/>
    <mergeCell ref="K3048:L3048"/>
    <mergeCell ref="N3048:O3048"/>
    <mergeCell ref="P3048:Q3048"/>
    <mergeCell ref="D3072:E3072"/>
    <mergeCell ref="F3072:G3072"/>
    <mergeCell ref="I3072:J3072"/>
    <mergeCell ref="K3072:L3072"/>
    <mergeCell ref="N3072:O3072"/>
    <mergeCell ref="P3072:Q3072"/>
    <mergeCell ref="S3072:T3072"/>
    <mergeCell ref="U3072:V3072"/>
    <mergeCell ref="X3072:Y3072"/>
    <mergeCell ref="Z3072:AA3072"/>
    <mergeCell ref="AC3072:AD3072"/>
    <mergeCell ref="AE3072:AF3072"/>
    <mergeCell ref="AH3072:AI3072"/>
    <mergeCell ref="AJ3072:AK3072"/>
    <mergeCell ref="D3065:E3065"/>
    <mergeCell ref="F3065:G3065"/>
    <mergeCell ref="I3065:J3065"/>
    <mergeCell ref="K3065:L3065"/>
    <mergeCell ref="N3065:O3065"/>
    <mergeCell ref="P3065:Q3065"/>
    <mergeCell ref="S3065:T3065"/>
    <mergeCell ref="U3065:V3065"/>
    <mergeCell ref="X3065:Y3065"/>
    <mergeCell ref="Z3065:AA3065"/>
    <mergeCell ref="AC3065:AD3065"/>
    <mergeCell ref="AE3065:AF3065"/>
    <mergeCell ref="AH3065:AI3065"/>
    <mergeCell ref="AJ3065:AK3065"/>
    <mergeCell ref="X3062:Y3062"/>
    <mergeCell ref="Z3062:AA3062"/>
    <mergeCell ref="AC3062:AD3062"/>
    <mergeCell ref="AE3062:AF3062"/>
    <mergeCell ref="AH3062:AI3062"/>
    <mergeCell ref="AJ3062:AK3062"/>
    <mergeCell ref="D3062:E3062"/>
    <mergeCell ref="F3062:G3062"/>
    <mergeCell ref="I3062:J3062"/>
    <mergeCell ref="K3062:L3062"/>
    <mergeCell ref="N3062:O3062"/>
    <mergeCell ref="P3062:Q3062"/>
    <mergeCell ref="S3062:T3062"/>
    <mergeCell ref="U3062:V3062"/>
    <mergeCell ref="X3090:Y3090"/>
    <mergeCell ref="Z3090:AA3090"/>
    <mergeCell ref="AC3090:AD3090"/>
    <mergeCell ref="AE3090:AF3090"/>
    <mergeCell ref="AH3090:AI3090"/>
    <mergeCell ref="AJ3090:AK3090"/>
    <mergeCell ref="D3086:E3086"/>
    <mergeCell ref="F3086:G3086"/>
    <mergeCell ref="I3086:J3086"/>
    <mergeCell ref="K3086:L3086"/>
    <mergeCell ref="N3086:O3086"/>
    <mergeCell ref="P3086:Q3086"/>
    <mergeCell ref="S3086:T3086"/>
    <mergeCell ref="U3086:V3086"/>
    <mergeCell ref="X3086:Y3086"/>
    <mergeCell ref="Z3086:AA3086"/>
    <mergeCell ref="AC3086:AD3086"/>
    <mergeCell ref="AE3086:AF3086"/>
    <mergeCell ref="AH3086:AI3086"/>
    <mergeCell ref="AJ3086:AK3086"/>
    <mergeCell ref="D3079:E3079"/>
    <mergeCell ref="F3079:G3079"/>
    <mergeCell ref="I3079:J3079"/>
    <mergeCell ref="K3079:L3079"/>
    <mergeCell ref="N3079:O3079"/>
    <mergeCell ref="P3079:Q3079"/>
    <mergeCell ref="S3079:T3079"/>
    <mergeCell ref="U3079:V3079"/>
    <mergeCell ref="X3079:Y3079"/>
    <mergeCell ref="Z3079:AA3079"/>
    <mergeCell ref="AC3079:AD3079"/>
    <mergeCell ref="AE3079:AF3079"/>
    <mergeCell ref="AH3079:AI3079"/>
    <mergeCell ref="AJ3079:AK3079"/>
    <mergeCell ref="D3100:E3100"/>
    <mergeCell ref="F3100:G3100"/>
    <mergeCell ref="I3100:J3100"/>
    <mergeCell ref="K3100:L3100"/>
    <mergeCell ref="N3100:O3100"/>
    <mergeCell ref="P3100:Q3100"/>
    <mergeCell ref="S3100:T3100"/>
    <mergeCell ref="U3100:V3100"/>
    <mergeCell ref="X3100:Y3100"/>
    <mergeCell ref="Z3100:AA3100"/>
    <mergeCell ref="AC3100:AD3100"/>
    <mergeCell ref="AE3100:AF3100"/>
    <mergeCell ref="AH3100:AI3100"/>
    <mergeCell ref="AJ3100:AK3100"/>
    <mergeCell ref="D3093:E3093"/>
    <mergeCell ref="F3093:G3093"/>
    <mergeCell ref="I3093:J3093"/>
    <mergeCell ref="K3093:L3093"/>
    <mergeCell ref="N3093:O3093"/>
    <mergeCell ref="P3093:Q3093"/>
    <mergeCell ref="S3093:T3093"/>
    <mergeCell ref="U3093:V3093"/>
    <mergeCell ref="X3093:Y3093"/>
    <mergeCell ref="Z3093:AA3093"/>
    <mergeCell ref="AC3093:AD3093"/>
    <mergeCell ref="AE3093:AF3093"/>
    <mergeCell ref="AH3093:AI3093"/>
    <mergeCell ref="AJ3093:AK3093"/>
    <mergeCell ref="AH3097:AI3097"/>
    <mergeCell ref="AJ3097:AK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D3114:E3114"/>
    <mergeCell ref="F3114:G3114"/>
    <mergeCell ref="I3114:J3114"/>
    <mergeCell ref="K3114:L3114"/>
    <mergeCell ref="N3114:O3114"/>
    <mergeCell ref="P3114:Q3114"/>
    <mergeCell ref="S3114:T3114"/>
    <mergeCell ref="U3114:V3114"/>
    <mergeCell ref="X3114:Y3114"/>
    <mergeCell ref="Z3114:AA3114"/>
    <mergeCell ref="AC3114:AD3114"/>
    <mergeCell ref="AE3114:AF3114"/>
    <mergeCell ref="AH3114:AI3114"/>
    <mergeCell ref="AJ3114:AK3114"/>
    <mergeCell ref="D3107:E3107"/>
    <mergeCell ref="F3107:G3107"/>
    <mergeCell ref="I3107:J3107"/>
    <mergeCell ref="K3107:L3107"/>
    <mergeCell ref="N3107:O3107"/>
    <mergeCell ref="P3107:Q3107"/>
    <mergeCell ref="S3107:T3107"/>
    <mergeCell ref="U3107:V3107"/>
    <mergeCell ref="X3107:Y3107"/>
    <mergeCell ref="Z3107:AA3107"/>
    <mergeCell ref="AC3107:AD3107"/>
    <mergeCell ref="AE3107:AF3107"/>
    <mergeCell ref="AH3107:AI3107"/>
    <mergeCell ref="AJ3107:AK3107"/>
    <mergeCell ref="S3104:T3104"/>
    <mergeCell ref="U3104:V3104"/>
    <mergeCell ref="AH3111:AI3111"/>
    <mergeCell ref="AJ3111:AK3111"/>
    <mergeCell ref="S3111:T3111"/>
    <mergeCell ref="U3111:V3111"/>
    <mergeCell ref="X3111:Y3111"/>
    <mergeCell ref="Z3111:AA3111"/>
    <mergeCell ref="AC3111:AD3111"/>
    <mergeCell ref="AE3111:AF3111"/>
    <mergeCell ref="D3111:E3111"/>
    <mergeCell ref="F3111:G3111"/>
    <mergeCell ref="I3111:J3111"/>
    <mergeCell ref="K3111:L3111"/>
    <mergeCell ref="N3111:O3111"/>
    <mergeCell ref="P3111:Q3111"/>
    <mergeCell ref="X3104:Y3104"/>
    <mergeCell ref="Z3104:AA3104"/>
    <mergeCell ref="AC3104:AD3104"/>
    <mergeCell ref="AE3104:AF3104"/>
    <mergeCell ref="N3132:O3132"/>
    <mergeCell ref="P3132:Q3132"/>
    <mergeCell ref="D3128:E3128"/>
    <mergeCell ref="F3128:G3128"/>
    <mergeCell ref="I3128:J3128"/>
    <mergeCell ref="K3128:L3128"/>
    <mergeCell ref="N3128:O3128"/>
    <mergeCell ref="P3128:Q3128"/>
    <mergeCell ref="S3128:T3128"/>
    <mergeCell ref="U3128:V3128"/>
    <mergeCell ref="X3128:Y3128"/>
    <mergeCell ref="Z3128:AA3128"/>
    <mergeCell ref="AC3128:AD3128"/>
    <mergeCell ref="AE3128:AF3128"/>
    <mergeCell ref="AH3128:AI3128"/>
    <mergeCell ref="AJ3128:AK3128"/>
    <mergeCell ref="D3121:E3121"/>
    <mergeCell ref="F3121:G3121"/>
    <mergeCell ref="I3121:J3121"/>
    <mergeCell ref="K3121:L3121"/>
    <mergeCell ref="N3121:O3121"/>
    <mergeCell ref="P3121:Q3121"/>
    <mergeCell ref="S3121:T3121"/>
    <mergeCell ref="U3121:V3121"/>
    <mergeCell ref="X3121:Y3121"/>
    <mergeCell ref="Z3121:AA3121"/>
    <mergeCell ref="AC3121:AD3121"/>
    <mergeCell ref="AE3121:AF3121"/>
    <mergeCell ref="AH3121:AI3121"/>
    <mergeCell ref="AJ3121:AK3121"/>
    <mergeCell ref="X3118:Y3118"/>
    <mergeCell ref="Z3118:AA3118"/>
    <mergeCell ref="AC3118:AD3118"/>
    <mergeCell ref="AE3118:AF3118"/>
    <mergeCell ref="AH3118:AI3118"/>
    <mergeCell ref="AJ3118:AK3118"/>
    <mergeCell ref="D3118:E3118"/>
    <mergeCell ref="F3118:G3118"/>
    <mergeCell ref="I3118:J3118"/>
    <mergeCell ref="K3118:L3118"/>
    <mergeCell ref="N3118:O3118"/>
    <mergeCell ref="P3118:Q3118"/>
    <mergeCell ref="S3118:T3118"/>
    <mergeCell ref="U3118:V3118"/>
    <mergeCell ref="S3132:T3132"/>
    <mergeCell ref="U3132:V3132"/>
    <mergeCell ref="AH3125:AI3125"/>
    <mergeCell ref="AJ3125:AK3125"/>
    <mergeCell ref="S3125:T3125"/>
    <mergeCell ref="U3125:V3125"/>
    <mergeCell ref="X3125:Y3125"/>
    <mergeCell ref="Z3125:AA3125"/>
    <mergeCell ref="AC3125:AD3125"/>
    <mergeCell ref="AE3125:AF3125"/>
    <mergeCell ref="D3125:E3125"/>
    <mergeCell ref="F3125:G3125"/>
    <mergeCell ref="I3125:J3125"/>
    <mergeCell ref="K3125:L3125"/>
    <mergeCell ref="N3125:O3125"/>
    <mergeCell ref="P3125:Q3125"/>
    <mergeCell ref="X3132:Y3132"/>
    <mergeCell ref="Z3132:AA3132"/>
    <mergeCell ref="AC3132:AD3132"/>
    <mergeCell ref="AE3132:AF3132"/>
    <mergeCell ref="X3146:Y3146"/>
    <mergeCell ref="Z3146:AA3146"/>
    <mergeCell ref="AC3146:AD3146"/>
    <mergeCell ref="AE3146:AF3146"/>
    <mergeCell ref="AH3146:AI3146"/>
    <mergeCell ref="AJ3146:AK3146"/>
    <mergeCell ref="D3142:E3142"/>
    <mergeCell ref="F3142:G3142"/>
    <mergeCell ref="I3142:J3142"/>
    <mergeCell ref="K3142:L3142"/>
    <mergeCell ref="N3142:O3142"/>
    <mergeCell ref="P3142:Q3142"/>
    <mergeCell ref="S3142:T3142"/>
    <mergeCell ref="U3142:V3142"/>
    <mergeCell ref="X3142:Y3142"/>
    <mergeCell ref="Z3142:AA3142"/>
    <mergeCell ref="AC3142:AD3142"/>
    <mergeCell ref="AE3142:AF3142"/>
    <mergeCell ref="AH3142:AI3142"/>
    <mergeCell ref="AJ3142:AK3142"/>
    <mergeCell ref="D3135:E3135"/>
    <mergeCell ref="F3135:G3135"/>
    <mergeCell ref="I3135:J3135"/>
    <mergeCell ref="K3135:L3135"/>
    <mergeCell ref="N3135:O3135"/>
    <mergeCell ref="P3135:Q3135"/>
    <mergeCell ref="S3135:T3135"/>
    <mergeCell ref="U3135:V3135"/>
    <mergeCell ref="X3135:Y3135"/>
    <mergeCell ref="Z3135:AA3135"/>
    <mergeCell ref="AC3135:AD3135"/>
    <mergeCell ref="AE3135:AF3135"/>
    <mergeCell ref="AH3135:AI3135"/>
    <mergeCell ref="AJ3135:AK3135"/>
    <mergeCell ref="D3146:E3146"/>
    <mergeCell ref="F3146:G3146"/>
    <mergeCell ref="I3146:J3146"/>
    <mergeCell ref="K3146:L3146"/>
    <mergeCell ref="N3146:O3146"/>
    <mergeCell ref="P3146:Q3146"/>
    <mergeCell ref="S3146:T3146"/>
    <mergeCell ref="U3146:V3146"/>
    <mergeCell ref="AH3139:AI3139"/>
    <mergeCell ref="AJ3139:AK3139"/>
    <mergeCell ref="S3139:T3139"/>
    <mergeCell ref="U3139:V3139"/>
    <mergeCell ref="X3139:Y3139"/>
    <mergeCell ref="Z3139:AA3139"/>
    <mergeCell ref="AC3139:AD3139"/>
    <mergeCell ref="AE3139:AF3139"/>
    <mergeCell ref="D3139:E3139"/>
    <mergeCell ref="F3139:G3139"/>
    <mergeCell ref="I3139:J3139"/>
    <mergeCell ref="K3139:L3139"/>
    <mergeCell ref="N3139:O3139"/>
    <mergeCell ref="P3139:Q3139"/>
    <mergeCell ref="D3156:E3156"/>
    <mergeCell ref="F3156:G3156"/>
    <mergeCell ref="I3156:J3156"/>
    <mergeCell ref="K3156:L3156"/>
    <mergeCell ref="N3156:O3156"/>
    <mergeCell ref="P3156:Q3156"/>
    <mergeCell ref="S3156:T3156"/>
    <mergeCell ref="U3156:V3156"/>
    <mergeCell ref="X3156:Y3156"/>
    <mergeCell ref="Z3156:AA3156"/>
    <mergeCell ref="AC3156:AD3156"/>
    <mergeCell ref="AE3156:AF3156"/>
    <mergeCell ref="AH3156:AI3156"/>
    <mergeCell ref="AJ3156:AK3156"/>
    <mergeCell ref="D3149:E3149"/>
    <mergeCell ref="F3149:G3149"/>
    <mergeCell ref="I3149:J3149"/>
    <mergeCell ref="K3149:L3149"/>
    <mergeCell ref="N3149:O3149"/>
    <mergeCell ref="P3149:Q3149"/>
    <mergeCell ref="S3149:T3149"/>
    <mergeCell ref="U3149:V3149"/>
    <mergeCell ref="X3149:Y3149"/>
    <mergeCell ref="Z3149:AA3149"/>
    <mergeCell ref="AC3149:AD3149"/>
    <mergeCell ref="AE3149:AF3149"/>
    <mergeCell ref="AH3149:AI3149"/>
    <mergeCell ref="AJ3149:AK3149"/>
    <mergeCell ref="AH3153:AI3153"/>
    <mergeCell ref="AJ3153:AK3153"/>
    <mergeCell ref="S3153:T3153"/>
    <mergeCell ref="U3153:V3153"/>
    <mergeCell ref="X3153:Y3153"/>
    <mergeCell ref="Z3153:AA3153"/>
    <mergeCell ref="AC3153:AD3153"/>
    <mergeCell ref="AE3153:AF3153"/>
    <mergeCell ref="D3153:E3153"/>
    <mergeCell ref="F3153:G3153"/>
    <mergeCell ref="I3153:J3153"/>
    <mergeCell ref="K3153:L3153"/>
    <mergeCell ref="N3153:O3153"/>
    <mergeCell ref="P3153:Q3153"/>
    <mergeCell ref="D3170:E3170"/>
    <mergeCell ref="F3170:G3170"/>
    <mergeCell ref="I3170:J3170"/>
    <mergeCell ref="K3170:L3170"/>
    <mergeCell ref="N3170:O3170"/>
    <mergeCell ref="P3170:Q3170"/>
    <mergeCell ref="S3170:T3170"/>
    <mergeCell ref="U3170:V3170"/>
    <mergeCell ref="X3170:Y3170"/>
    <mergeCell ref="Z3170:AA3170"/>
    <mergeCell ref="AC3170:AD3170"/>
    <mergeCell ref="AE3170:AF3170"/>
    <mergeCell ref="AH3170:AI3170"/>
    <mergeCell ref="AJ3170:AK3170"/>
    <mergeCell ref="D3163:E3163"/>
    <mergeCell ref="F3163:G3163"/>
    <mergeCell ref="I3163:J3163"/>
    <mergeCell ref="K3163:L3163"/>
    <mergeCell ref="N3163:O3163"/>
    <mergeCell ref="P3163:Q3163"/>
    <mergeCell ref="S3163:T3163"/>
    <mergeCell ref="U3163:V3163"/>
    <mergeCell ref="X3163:Y3163"/>
    <mergeCell ref="Z3163:AA3163"/>
    <mergeCell ref="AC3163:AD3163"/>
    <mergeCell ref="AE3163:AF3163"/>
    <mergeCell ref="AH3163:AI3163"/>
    <mergeCell ref="AJ3163:AK3163"/>
    <mergeCell ref="S3160:T3160"/>
    <mergeCell ref="U3160:V3160"/>
    <mergeCell ref="AH3167:AI3167"/>
    <mergeCell ref="AJ3167:AK3167"/>
    <mergeCell ref="S3167:T3167"/>
    <mergeCell ref="U3167:V3167"/>
    <mergeCell ref="X3167:Y3167"/>
    <mergeCell ref="Z3167:AA3167"/>
    <mergeCell ref="AC3167:AD3167"/>
    <mergeCell ref="AE3167:AF3167"/>
    <mergeCell ref="D3167:E3167"/>
    <mergeCell ref="F3167:G3167"/>
    <mergeCell ref="I3167:J3167"/>
    <mergeCell ref="K3167:L3167"/>
    <mergeCell ref="N3167:O3167"/>
    <mergeCell ref="P3167:Q3167"/>
    <mergeCell ref="X3160:Y3160"/>
    <mergeCell ref="Z3160:AA3160"/>
    <mergeCell ref="AC3160:AD3160"/>
    <mergeCell ref="AE3160:AF3160"/>
    <mergeCell ref="AH3160:AI3160"/>
    <mergeCell ref="AJ3160:AK3160"/>
    <mergeCell ref="D3160:E3160"/>
    <mergeCell ref="F3160:G3160"/>
    <mergeCell ref="I3160:J3160"/>
    <mergeCell ref="K3160:L3160"/>
    <mergeCell ref="N3160:O3160"/>
    <mergeCell ref="P3160:Q3160"/>
    <mergeCell ref="D3184:E3184"/>
    <mergeCell ref="F3184:G3184"/>
    <mergeCell ref="I3184:J3184"/>
    <mergeCell ref="K3184:L3184"/>
    <mergeCell ref="N3184:O3184"/>
    <mergeCell ref="P3184:Q3184"/>
    <mergeCell ref="S3184:T3184"/>
    <mergeCell ref="U3184:V3184"/>
    <mergeCell ref="X3184:Y3184"/>
    <mergeCell ref="Z3184:AA3184"/>
    <mergeCell ref="AC3184:AD3184"/>
    <mergeCell ref="AE3184:AF3184"/>
    <mergeCell ref="AH3184:AI3184"/>
    <mergeCell ref="AJ3184:AK3184"/>
    <mergeCell ref="D3177:E3177"/>
    <mergeCell ref="F3177:G3177"/>
    <mergeCell ref="I3177:J3177"/>
    <mergeCell ref="K3177:L3177"/>
    <mergeCell ref="N3177:O3177"/>
    <mergeCell ref="P3177:Q3177"/>
    <mergeCell ref="S3177:T3177"/>
    <mergeCell ref="U3177:V3177"/>
    <mergeCell ref="X3177:Y3177"/>
    <mergeCell ref="Z3177:AA3177"/>
    <mergeCell ref="AC3177:AD3177"/>
    <mergeCell ref="AE3177:AF3177"/>
    <mergeCell ref="AH3177:AI3177"/>
    <mergeCell ref="AJ3177:AK3177"/>
    <mergeCell ref="X3174:Y3174"/>
    <mergeCell ref="Z3174:AA3174"/>
    <mergeCell ref="AC3174:AD3174"/>
    <mergeCell ref="AE3174:AF3174"/>
    <mergeCell ref="AH3174:AI3174"/>
    <mergeCell ref="AJ3174:AK3174"/>
    <mergeCell ref="D3174:E3174"/>
    <mergeCell ref="F3174:G3174"/>
    <mergeCell ref="I3174:J3174"/>
    <mergeCell ref="K3174:L3174"/>
    <mergeCell ref="N3174:O3174"/>
    <mergeCell ref="P3174:Q3174"/>
    <mergeCell ref="S3174:T3174"/>
    <mergeCell ref="U3174:V3174"/>
    <mergeCell ref="X3202:Y3202"/>
    <mergeCell ref="Z3202:AA3202"/>
    <mergeCell ref="AC3202:AD3202"/>
    <mergeCell ref="AE3202:AF3202"/>
    <mergeCell ref="AH3202:AI3202"/>
    <mergeCell ref="AJ3202:AK3202"/>
    <mergeCell ref="D3198:E3198"/>
    <mergeCell ref="F3198:G3198"/>
    <mergeCell ref="I3198:J3198"/>
    <mergeCell ref="K3198:L3198"/>
    <mergeCell ref="N3198:O3198"/>
    <mergeCell ref="P3198:Q3198"/>
    <mergeCell ref="S3198:T3198"/>
    <mergeCell ref="U3198:V3198"/>
    <mergeCell ref="X3198:Y3198"/>
    <mergeCell ref="Z3198:AA3198"/>
    <mergeCell ref="AC3198:AD3198"/>
    <mergeCell ref="AE3198:AF3198"/>
    <mergeCell ref="AH3198:AI3198"/>
    <mergeCell ref="AJ3198:AK3198"/>
    <mergeCell ref="D3191:E3191"/>
    <mergeCell ref="F3191:G3191"/>
    <mergeCell ref="I3191:J3191"/>
    <mergeCell ref="K3191:L3191"/>
    <mergeCell ref="N3191:O3191"/>
    <mergeCell ref="P3191:Q3191"/>
    <mergeCell ref="S3191:T3191"/>
    <mergeCell ref="U3191:V3191"/>
    <mergeCell ref="X3191:Y3191"/>
    <mergeCell ref="Z3191:AA3191"/>
    <mergeCell ref="AC3191:AD3191"/>
    <mergeCell ref="AE3191:AF3191"/>
    <mergeCell ref="AH3191:AI3191"/>
    <mergeCell ref="AJ3191:AK3191"/>
    <mergeCell ref="D3212:E3212"/>
    <mergeCell ref="F3212:G3212"/>
    <mergeCell ref="I3212:J3212"/>
    <mergeCell ref="K3212:L3212"/>
    <mergeCell ref="N3212:O3212"/>
    <mergeCell ref="P3212:Q3212"/>
    <mergeCell ref="S3212:T3212"/>
    <mergeCell ref="U3212:V3212"/>
    <mergeCell ref="X3212:Y3212"/>
    <mergeCell ref="Z3212:AA3212"/>
    <mergeCell ref="AC3212:AD3212"/>
    <mergeCell ref="AE3212:AF3212"/>
    <mergeCell ref="AH3212:AI3212"/>
    <mergeCell ref="AJ3212:AK3212"/>
    <mergeCell ref="D3205:E3205"/>
    <mergeCell ref="F3205:G3205"/>
    <mergeCell ref="I3205:J3205"/>
    <mergeCell ref="K3205:L3205"/>
    <mergeCell ref="N3205:O3205"/>
    <mergeCell ref="P3205:Q3205"/>
    <mergeCell ref="S3205:T3205"/>
    <mergeCell ref="U3205:V3205"/>
    <mergeCell ref="X3205:Y3205"/>
    <mergeCell ref="Z3205:AA3205"/>
    <mergeCell ref="AC3205:AD3205"/>
    <mergeCell ref="AE3205:AF3205"/>
    <mergeCell ref="AH3205:AI3205"/>
    <mergeCell ref="AJ3205:AK3205"/>
    <mergeCell ref="AH3209:AI3209"/>
    <mergeCell ref="AJ3209:AK3209"/>
    <mergeCell ref="S3209:T3209"/>
    <mergeCell ref="U3209:V3209"/>
    <mergeCell ref="X3209:Y3209"/>
    <mergeCell ref="Z3209:AA3209"/>
    <mergeCell ref="AC3209:AD3209"/>
    <mergeCell ref="AE3209:AF3209"/>
    <mergeCell ref="D3209:E3209"/>
    <mergeCell ref="F3209:G3209"/>
    <mergeCell ref="I3209:J3209"/>
    <mergeCell ref="K3209:L3209"/>
    <mergeCell ref="N3209:O3209"/>
    <mergeCell ref="P3209:Q3209"/>
    <mergeCell ref="D3226:E3226"/>
    <mergeCell ref="F3226:G3226"/>
    <mergeCell ref="I3226:J3226"/>
    <mergeCell ref="K3226:L3226"/>
    <mergeCell ref="N3226:O3226"/>
    <mergeCell ref="P3226:Q3226"/>
    <mergeCell ref="S3226:T3226"/>
    <mergeCell ref="U3226:V3226"/>
    <mergeCell ref="X3226:Y3226"/>
    <mergeCell ref="Z3226:AA3226"/>
    <mergeCell ref="AC3226:AD3226"/>
    <mergeCell ref="AE3226:AF3226"/>
    <mergeCell ref="AH3226:AI3226"/>
    <mergeCell ref="AJ3226:AK3226"/>
    <mergeCell ref="D3219:E3219"/>
    <mergeCell ref="F3219:G3219"/>
    <mergeCell ref="I3219:J3219"/>
    <mergeCell ref="K3219:L3219"/>
    <mergeCell ref="N3219:O3219"/>
    <mergeCell ref="P3219:Q3219"/>
    <mergeCell ref="S3219:T3219"/>
    <mergeCell ref="U3219:V3219"/>
    <mergeCell ref="X3219:Y3219"/>
    <mergeCell ref="Z3219:AA3219"/>
    <mergeCell ref="AC3219:AD3219"/>
    <mergeCell ref="AE3219:AF3219"/>
    <mergeCell ref="AH3219:AI3219"/>
    <mergeCell ref="AJ3219:AK3219"/>
    <mergeCell ref="S3216:T3216"/>
    <mergeCell ref="U3216:V3216"/>
    <mergeCell ref="AH3223:AI3223"/>
    <mergeCell ref="AJ3223:AK3223"/>
    <mergeCell ref="S3223:T3223"/>
    <mergeCell ref="U3223:V3223"/>
    <mergeCell ref="X3223:Y3223"/>
    <mergeCell ref="Z3223:AA3223"/>
    <mergeCell ref="AC3223:AD3223"/>
    <mergeCell ref="AE3223:AF3223"/>
    <mergeCell ref="D3223:E3223"/>
    <mergeCell ref="F3223:G3223"/>
    <mergeCell ref="I3223:J3223"/>
    <mergeCell ref="K3223:L3223"/>
    <mergeCell ref="N3223:O3223"/>
    <mergeCell ref="P3223:Q3223"/>
    <mergeCell ref="X3216:Y3216"/>
    <mergeCell ref="Z3216:AA3216"/>
    <mergeCell ref="AC3216:AD3216"/>
    <mergeCell ref="AE3216:AF3216"/>
    <mergeCell ref="N3244:O3244"/>
    <mergeCell ref="P3244:Q3244"/>
    <mergeCell ref="D3240:E3240"/>
    <mergeCell ref="F3240:G3240"/>
    <mergeCell ref="I3240:J3240"/>
    <mergeCell ref="K3240:L3240"/>
    <mergeCell ref="N3240:O3240"/>
    <mergeCell ref="P3240:Q3240"/>
    <mergeCell ref="S3240:T3240"/>
    <mergeCell ref="U3240:V3240"/>
    <mergeCell ref="X3240:Y3240"/>
    <mergeCell ref="Z3240:AA3240"/>
    <mergeCell ref="AC3240:AD3240"/>
    <mergeCell ref="AE3240:AF3240"/>
    <mergeCell ref="AH3240:AI3240"/>
    <mergeCell ref="AJ3240:AK3240"/>
    <mergeCell ref="D3233:E3233"/>
    <mergeCell ref="F3233:G3233"/>
    <mergeCell ref="I3233:J3233"/>
    <mergeCell ref="K3233:L3233"/>
    <mergeCell ref="N3233:O3233"/>
    <mergeCell ref="P3233:Q3233"/>
    <mergeCell ref="S3233:T3233"/>
    <mergeCell ref="U3233:V3233"/>
    <mergeCell ref="X3233:Y3233"/>
    <mergeCell ref="Z3233:AA3233"/>
    <mergeCell ref="AC3233:AD3233"/>
    <mergeCell ref="AE3233:AF3233"/>
    <mergeCell ref="AH3233:AI3233"/>
    <mergeCell ref="AJ3233:AK3233"/>
    <mergeCell ref="X3230:Y3230"/>
    <mergeCell ref="Z3230:AA3230"/>
    <mergeCell ref="AC3230:AD3230"/>
    <mergeCell ref="AE3230:AF3230"/>
    <mergeCell ref="AH3230:AI3230"/>
    <mergeCell ref="AJ3230:AK3230"/>
    <mergeCell ref="D3230:E3230"/>
    <mergeCell ref="F3230:G3230"/>
    <mergeCell ref="I3230:J3230"/>
    <mergeCell ref="K3230:L3230"/>
    <mergeCell ref="N3230:O3230"/>
    <mergeCell ref="P3230:Q3230"/>
    <mergeCell ref="S3230:T3230"/>
    <mergeCell ref="U3230:V3230"/>
    <mergeCell ref="S3244:T3244"/>
    <mergeCell ref="U3244:V3244"/>
    <mergeCell ref="AH3237:AI3237"/>
    <mergeCell ref="AJ3237:AK3237"/>
    <mergeCell ref="S3237:T3237"/>
    <mergeCell ref="U3237:V3237"/>
    <mergeCell ref="X3237:Y3237"/>
    <mergeCell ref="Z3237:AA3237"/>
    <mergeCell ref="AC3237:AD3237"/>
    <mergeCell ref="AE3237:AF3237"/>
    <mergeCell ref="D3237:E3237"/>
    <mergeCell ref="F3237:G3237"/>
    <mergeCell ref="I3237:J3237"/>
    <mergeCell ref="K3237:L3237"/>
    <mergeCell ref="N3237:O3237"/>
    <mergeCell ref="P3237:Q3237"/>
    <mergeCell ref="X3244:Y3244"/>
    <mergeCell ref="Z3244:AA3244"/>
    <mergeCell ref="AC3244:AD3244"/>
    <mergeCell ref="AE3244:AF3244"/>
    <mergeCell ref="X3258:Y3258"/>
    <mergeCell ref="Z3258:AA3258"/>
    <mergeCell ref="AC3258:AD3258"/>
    <mergeCell ref="AE3258:AF3258"/>
    <mergeCell ref="AH3258:AI3258"/>
    <mergeCell ref="AJ3258:AK3258"/>
    <mergeCell ref="D3254:E3254"/>
    <mergeCell ref="F3254:G3254"/>
    <mergeCell ref="I3254:J3254"/>
    <mergeCell ref="K3254:L3254"/>
    <mergeCell ref="N3254:O3254"/>
    <mergeCell ref="P3254:Q3254"/>
    <mergeCell ref="S3254:T3254"/>
    <mergeCell ref="U3254:V3254"/>
    <mergeCell ref="X3254:Y3254"/>
    <mergeCell ref="Z3254:AA3254"/>
    <mergeCell ref="AC3254:AD3254"/>
    <mergeCell ref="AE3254:AF3254"/>
    <mergeCell ref="AH3254:AI3254"/>
    <mergeCell ref="AJ3254:AK3254"/>
    <mergeCell ref="D3247:E3247"/>
    <mergeCell ref="F3247:G3247"/>
    <mergeCell ref="I3247:J3247"/>
    <mergeCell ref="K3247:L3247"/>
    <mergeCell ref="N3247:O3247"/>
    <mergeCell ref="P3247:Q3247"/>
    <mergeCell ref="S3247:T3247"/>
    <mergeCell ref="U3247:V3247"/>
    <mergeCell ref="X3247:Y3247"/>
    <mergeCell ref="Z3247:AA3247"/>
    <mergeCell ref="AC3247:AD3247"/>
    <mergeCell ref="AE3247:AF3247"/>
    <mergeCell ref="AH3247:AI3247"/>
    <mergeCell ref="AJ3247:AK3247"/>
    <mergeCell ref="D3258:E3258"/>
    <mergeCell ref="F3258:G3258"/>
    <mergeCell ref="I3258:J3258"/>
    <mergeCell ref="K3258:L3258"/>
    <mergeCell ref="N3258:O3258"/>
    <mergeCell ref="P3258:Q3258"/>
    <mergeCell ref="S3258:T3258"/>
    <mergeCell ref="U3258:V3258"/>
    <mergeCell ref="AH3251:AI3251"/>
    <mergeCell ref="AJ3251:AK3251"/>
    <mergeCell ref="S3251:T3251"/>
    <mergeCell ref="U3251:V3251"/>
    <mergeCell ref="X3251:Y3251"/>
    <mergeCell ref="Z3251:AA3251"/>
    <mergeCell ref="AC3251:AD3251"/>
    <mergeCell ref="AE3251:AF3251"/>
    <mergeCell ref="D3251:E3251"/>
    <mergeCell ref="F3251:G3251"/>
    <mergeCell ref="I3251:J3251"/>
    <mergeCell ref="K3251:L3251"/>
    <mergeCell ref="N3251:O3251"/>
    <mergeCell ref="P3251:Q3251"/>
    <mergeCell ref="D3268:E3268"/>
    <mergeCell ref="F3268:G3268"/>
    <mergeCell ref="I3268:J3268"/>
    <mergeCell ref="K3268:L3268"/>
    <mergeCell ref="N3268:O3268"/>
    <mergeCell ref="P3268:Q3268"/>
    <mergeCell ref="S3268:T3268"/>
    <mergeCell ref="U3268:V3268"/>
    <mergeCell ref="X3268:Y3268"/>
    <mergeCell ref="Z3268:AA3268"/>
    <mergeCell ref="AC3268:AD3268"/>
    <mergeCell ref="AE3268:AF3268"/>
    <mergeCell ref="AH3268:AI3268"/>
    <mergeCell ref="AJ3268:AK3268"/>
    <mergeCell ref="D3261:E3261"/>
    <mergeCell ref="F3261:G3261"/>
    <mergeCell ref="I3261:J3261"/>
    <mergeCell ref="K3261:L3261"/>
    <mergeCell ref="N3261:O3261"/>
    <mergeCell ref="P3261:Q3261"/>
    <mergeCell ref="S3261:T3261"/>
    <mergeCell ref="U3261:V3261"/>
    <mergeCell ref="X3261:Y3261"/>
    <mergeCell ref="Z3261:AA3261"/>
    <mergeCell ref="AC3261:AD3261"/>
    <mergeCell ref="AE3261:AF3261"/>
    <mergeCell ref="AH3261:AI3261"/>
    <mergeCell ref="AJ3261:AK3261"/>
    <mergeCell ref="AH3265:AI3265"/>
    <mergeCell ref="AJ3265:AK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D3282:E3282"/>
    <mergeCell ref="F3282:G3282"/>
    <mergeCell ref="I3282:J3282"/>
    <mergeCell ref="K3282:L3282"/>
    <mergeCell ref="N3282:O3282"/>
    <mergeCell ref="P3282:Q3282"/>
    <mergeCell ref="S3282:T3282"/>
    <mergeCell ref="U3282:V3282"/>
    <mergeCell ref="X3282:Y3282"/>
    <mergeCell ref="Z3282:AA3282"/>
    <mergeCell ref="AC3282:AD3282"/>
    <mergeCell ref="AE3282:AF3282"/>
    <mergeCell ref="AH3282:AI3282"/>
    <mergeCell ref="AJ3282:AK3282"/>
    <mergeCell ref="D3275:E3275"/>
    <mergeCell ref="F3275:G3275"/>
    <mergeCell ref="I3275:J3275"/>
    <mergeCell ref="K3275:L3275"/>
    <mergeCell ref="N3275:O3275"/>
    <mergeCell ref="P3275:Q3275"/>
    <mergeCell ref="S3275:T3275"/>
    <mergeCell ref="U3275:V3275"/>
    <mergeCell ref="X3275:Y3275"/>
    <mergeCell ref="Z3275:AA3275"/>
    <mergeCell ref="AC3275:AD3275"/>
    <mergeCell ref="AE3275:AF3275"/>
    <mergeCell ref="AH3275:AI3275"/>
    <mergeCell ref="AJ3275:AK3275"/>
    <mergeCell ref="S3272:T3272"/>
    <mergeCell ref="U3272:V3272"/>
    <mergeCell ref="AH3279:AI3279"/>
    <mergeCell ref="AJ3279:AK3279"/>
    <mergeCell ref="S3279:T3279"/>
    <mergeCell ref="U3279:V3279"/>
    <mergeCell ref="X3279:Y3279"/>
    <mergeCell ref="Z3279:AA3279"/>
    <mergeCell ref="AC3279:AD3279"/>
    <mergeCell ref="AE3279:AF3279"/>
    <mergeCell ref="D3279:E3279"/>
    <mergeCell ref="F3279:G3279"/>
    <mergeCell ref="I3279:J3279"/>
    <mergeCell ref="K3279:L3279"/>
    <mergeCell ref="N3279:O3279"/>
    <mergeCell ref="P3279:Q3279"/>
    <mergeCell ref="X3272:Y3272"/>
    <mergeCell ref="Z3272:AA3272"/>
    <mergeCell ref="AC3272:AD3272"/>
    <mergeCell ref="AE3272:AF3272"/>
    <mergeCell ref="AH3272:AI3272"/>
    <mergeCell ref="AJ3272:AK3272"/>
    <mergeCell ref="D3272:E3272"/>
    <mergeCell ref="F3272:G3272"/>
    <mergeCell ref="I3272:J3272"/>
    <mergeCell ref="K3272:L3272"/>
    <mergeCell ref="N3272:O3272"/>
    <mergeCell ref="P3272:Q3272"/>
    <mergeCell ref="D3296:E3296"/>
    <mergeCell ref="F3296:G3296"/>
    <mergeCell ref="I3296:J3296"/>
    <mergeCell ref="K3296:L3296"/>
    <mergeCell ref="N3296:O3296"/>
    <mergeCell ref="P3296:Q3296"/>
    <mergeCell ref="S3296:T3296"/>
    <mergeCell ref="U3296:V3296"/>
    <mergeCell ref="X3296:Y3296"/>
    <mergeCell ref="Z3296:AA3296"/>
    <mergeCell ref="AC3296:AD3296"/>
    <mergeCell ref="AE3296:AF3296"/>
    <mergeCell ref="AH3296:AI3296"/>
    <mergeCell ref="AJ3296:AK3296"/>
    <mergeCell ref="D3289:E3289"/>
    <mergeCell ref="F3289:G3289"/>
    <mergeCell ref="I3289:J3289"/>
    <mergeCell ref="K3289:L3289"/>
    <mergeCell ref="N3289:O3289"/>
    <mergeCell ref="P3289:Q3289"/>
    <mergeCell ref="S3289:T3289"/>
    <mergeCell ref="U3289:V3289"/>
    <mergeCell ref="X3289:Y3289"/>
    <mergeCell ref="Z3289:AA3289"/>
    <mergeCell ref="AC3289:AD3289"/>
    <mergeCell ref="AE3289:AF3289"/>
    <mergeCell ref="AH3289:AI3289"/>
    <mergeCell ref="AJ3289:AK3289"/>
    <mergeCell ref="X3286:Y3286"/>
    <mergeCell ref="Z3286:AA3286"/>
    <mergeCell ref="AC3286:AD3286"/>
    <mergeCell ref="AE3286:AF3286"/>
    <mergeCell ref="AH3286:AI3286"/>
    <mergeCell ref="AJ3286:AK3286"/>
    <mergeCell ref="D3286:E3286"/>
    <mergeCell ref="F3286:G3286"/>
    <mergeCell ref="I3286:J3286"/>
    <mergeCell ref="K3286:L3286"/>
    <mergeCell ref="N3286:O3286"/>
    <mergeCell ref="P3286:Q3286"/>
    <mergeCell ref="S3286:T3286"/>
    <mergeCell ref="U3286:V3286"/>
    <mergeCell ref="X3314:Y3314"/>
    <mergeCell ref="Z3314:AA3314"/>
    <mergeCell ref="AC3314:AD3314"/>
    <mergeCell ref="AE3314:AF3314"/>
    <mergeCell ref="AH3314:AI3314"/>
    <mergeCell ref="AJ3314:AK3314"/>
    <mergeCell ref="D3310:E3310"/>
    <mergeCell ref="F3310:G3310"/>
    <mergeCell ref="I3310:J3310"/>
    <mergeCell ref="K3310:L3310"/>
    <mergeCell ref="N3310:O3310"/>
    <mergeCell ref="P3310:Q3310"/>
    <mergeCell ref="S3310:T3310"/>
    <mergeCell ref="U3310:V3310"/>
    <mergeCell ref="X3310:Y3310"/>
    <mergeCell ref="Z3310:AA3310"/>
    <mergeCell ref="AC3310:AD3310"/>
    <mergeCell ref="AE3310:AF3310"/>
    <mergeCell ref="AH3310:AI3310"/>
    <mergeCell ref="AJ3310:AK3310"/>
    <mergeCell ref="D3303:E3303"/>
    <mergeCell ref="F3303:G3303"/>
    <mergeCell ref="I3303:J3303"/>
    <mergeCell ref="K3303:L3303"/>
    <mergeCell ref="N3303:O3303"/>
    <mergeCell ref="P3303:Q3303"/>
    <mergeCell ref="S3303:T3303"/>
    <mergeCell ref="U3303:V3303"/>
    <mergeCell ref="X3303:Y3303"/>
    <mergeCell ref="Z3303:AA3303"/>
    <mergeCell ref="AC3303:AD3303"/>
    <mergeCell ref="AE3303:AF3303"/>
    <mergeCell ref="AH3303:AI3303"/>
    <mergeCell ref="AJ3303:AK3303"/>
    <mergeCell ref="D3324:E3324"/>
    <mergeCell ref="F3324:G3324"/>
    <mergeCell ref="I3324:J3324"/>
    <mergeCell ref="K3324:L3324"/>
    <mergeCell ref="N3324:O3324"/>
    <mergeCell ref="P3324:Q3324"/>
    <mergeCell ref="S3324:T3324"/>
    <mergeCell ref="U3324:V3324"/>
    <mergeCell ref="X3324:Y3324"/>
    <mergeCell ref="Z3324:AA3324"/>
    <mergeCell ref="AC3324:AD3324"/>
    <mergeCell ref="AE3324:AF3324"/>
    <mergeCell ref="AH3324:AI3324"/>
    <mergeCell ref="AJ3324:AK3324"/>
    <mergeCell ref="D3317:E3317"/>
    <mergeCell ref="F3317:G3317"/>
    <mergeCell ref="I3317:J3317"/>
    <mergeCell ref="K3317:L3317"/>
    <mergeCell ref="N3317:O3317"/>
    <mergeCell ref="P3317:Q3317"/>
    <mergeCell ref="S3317:T3317"/>
    <mergeCell ref="U3317:V3317"/>
    <mergeCell ref="X3317:Y3317"/>
    <mergeCell ref="Z3317:AA3317"/>
    <mergeCell ref="AC3317:AD3317"/>
    <mergeCell ref="AE3317:AF3317"/>
    <mergeCell ref="AH3317:AI3317"/>
    <mergeCell ref="AJ3317:AK3317"/>
    <mergeCell ref="AH3321:AI3321"/>
    <mergeCell ref="AJ3321:AK3321"/>
    <mergeCell ref="S3321:T3321"/>
    <mergeCell ref="U3321:V3321"/>
    <mergeCell ref="X3321:Y3321"/>
    <mergeCell ref="Z3321:AA3321"/>
    <mergeCell ref="AC3321:AD3321"/>
    <mergeCell ref="AE3321:AF3321"/>
    <mergeCell ref="D3321:E3321"/>
    <mergeCell ref="F3321:G3321"/>
    <mergeCell ref="I3321:J3321"/>
    <mergeCell ref="K3321:L3321"/>
    <mergeCell ref="N3321:O3321"/>
    <mergeCell ref="P3321:Q3321"/>
    <mergeCell ref="D3338:E3338"/>
    <mergeCell ref="F3338:G3338"/>
    <mergeCell ref="I3338:J3338"/>
    <mergeCell ref="K3338:L3338"/>
    <mergeCell ref="N3338:O3338"/>
    <mergeCell ref="P3338:Q3338"/>
    <mergeCell ref="S3338:T3338"/>
    <mergeCell ref="U3338:V3338"/>
    <mergeCell ref="X3338:Y3338"/>
    <mergeCell ref="Z3338:AA3338"/>
    <mergeCell ref="AC3338:AD3338"/>
    <mergeCell ref="AE3338:AF3338"/>
    <mergeCell ref="AH3338:AI3338"/>
    <mergeCell ref="AJ3338:AK3338"/>
    <mergeCell ref="D3331:E3331"/>
    <mergeCell ref="F3331:G3331"/>
    <mergeCell ref="I3331:J3331"/>
    <mergeCell ref="K3331:L3331"/>
    <mergeCell ref="N3331:O3331"/>
    <mergeCell ref="P3331:Q3331"/>
    <mergeCell ref="S3331:T3331"/>
    <mergeCell ref="U3331:V3331"/>
    <mergeCell ref="X3331:Y3331"/>
    <mergeCell ref="Z3331:AA3331"/>
    <mergeCell ref="AC3331:AD3331"/>
    <mergeCell ref="AE3331:AF3331"/>
    <mergeCell ref="AH3331:AI3331"/>
    <mergeCell ref="AJ3331:AK3331"/>
    <mergeCell ref="S3328:T3328"/>
    <mergeCell ref="U3328:V3328"/>
    <mergeCell ref="AH3335:AI3335"/>
    <mergeCell ref="AJ3335:AK3335"/>
    <mergeCell ref="S3335:T3335"/>
    <mergeCell ref="U3335:V3335"/>
    <mergeCell ref="X3335:Y3335"/>
    <mergeCell ref="Z3335:AA3335"/>
    <mergeCell ref="AC3335:AD3335"/>
    <mergeCell ref="AE3335:AF3335"/>
    <mergeCell ref="D3335:E3335"/>
    <mergeCell ref="F3335:G3335"/>
    <mergeCell ref="I3335:J3335"/>
    <mergeCell ref="K3335:L3335"/>
    <mergeCell ref="N3335:O3335"/>
    <mergeCell ref="P3335:Q3335"/>
    <mergeCell ref="X3328:Y3328"/>
    <mergeCell ref="Z3328:AA3328"/>
    <mergeCell ref="AC3328:AD3328"/>
    <mergeCell ref="AE3328:AF3328"/>
    <mergeCell ref="N3356:O3356"/>
    <mergeCell ref="P3356:Q3356"/>
    <mergeCell ref="D3352:E3352"/>
    <mergeCell ref="F3352:G3352"/>
    <mergeCell ref="I3352:J3352"/>
    <mergeCell ref="K3352:L3352"/>
    <mergeCell ref="N3352:O3352"/>
    <mergeCell ref="P3352:Q3352"/>
    <mergeCell ref="S3352:T3352"/>
    <mergeCell ref="U3352:V3352"/>
    <mergeCell ref="X3352:Y3352"/>
    <mergeCell ref="Z3352:AA3352"/>
    <mergeCell ref="AC3352:AD3352"/>
    <mergeCell ref="AE3352:AF3352"/>
    <mergeCell ref="AH3352:AI3352"/>
    <mergeCell ref="AJ3352:AK3352"/>
    <mergeCell ref="D3345:E3345"/>
    <mergeCell ref="F3345:G3345"/>
    <mergeCell ref="I3345:J3345"/>
    <mergeCell ref="K3345:L3345"/>
    <mergeCell ref="N3345:O3345"/>
    <mergeCell ref="P3345:Q3345"/>
    <mergeCell ref="S3345:T3345"/>
    <mergeCell ref="U3345:V3345"/>
    <mergeCell ref="X3345:Y3345"/>
    <mergeCell ref="Z3345:AA3345"/>
    <mergeCell ref="AC3345:AD3345"/>
    <mergeCell ref="AE3345:AF3345"/>
    <mergeCell ref="AH3345:AI3345"/>
    <mergeCell ref="AJ3345:AK3345"/>
    <mergeCell ref="X3342:Y3342"/>
    <mergeCell ref="Z3342:AA3342"/>
    <mergeCell ref="AC3342:AD3342"/>
    <mergeCell ref="AE3342:AF3342"/>
    <mergeCell ref="AH3342:AI3342"/>
    <mergeCell ref="AJ3342:AK3342"/>
    <mergeCell ref="D3342:E3342"/>
    <mergeCell ref="F3342:G3342"/>
    <mergeCell ref="I3342:J3342"/>
    <mergeCell ref="K3342:L3342"/>
    <mergeCell ref="N3342:O3342"/>
    <mergeCell ref="P3342:Q3342"/>
    <mergeCell ref="S3342:T3342"/>
    <mergeCell ref="U3342:V3342"/>
    <mergeCell ref="S3356:T3356"/>
    <mergeCell ref="U3356:V3356"/>
    <mergeCell ref="AH3349:AI3349"/>
    <mergeCell ref="AJ3349:AK3349"/>
    <mergeCell ref="S3349:T3349"/>
    <mergeCell ref="U3349:V3349"/>
    <mergeCell ref="X3349:Y3349"/>
    <mergeCell ref="Z3349:AA3349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X3356:Y3356"/>
    <mergeCell ref="Z3356:AA3356"/>
    <mergeCell ref="AC3356:AD3356"/>
    <mergeCell ref="AE3356:AF3356"/>
    <mergeCell ref="X3370:Y3370"/>
    <mergeCell ref="Z3370:AA3370"/>
    <mergeCell ref="AC3370:AD3370"/>
    <mergeCell ref="AE3370:AF3370"/>
    <mergeCell ref="AH3370:AI3370"/>
    <mergeCell ref="AJ3370:AK3370"/>
    <mergeCell ref="D3366:E3366"/>
    <mergeCell ref="F3366:G3366"/>
    <mergeCell ref="I3366:J3366"/>
    <mergeCell ref="K3366:L3366"/>
    <mergeCell ref="N3366:O3366"/>
    <mergeCell ref="P3366:Q3366"/>
    <mergeCell ref="S3366:T3366"/>
    <mergeCell ref="U3366:V3366"/>
    <mergeCell ref="X3366:Y3366"/>
    <mergeCell ref="Z3366:AA3366"/>
    <mergeCell ref="AC3366:AD3366"/>
    <mergeCell ref="AE3366:AF3366"/>
    <mergeCell ref="AH3366:AI3366"/>
    <mergeCell ref="AJ3366:AK3366"/>
    <mergeCell ref="D3359:E3359"/>
    <mergeCell ref="F3359:G3359"/>
    <mergeCell ref="I3359:J3359"/>
    <mergeCell ref="K3359:L3359"/>
    <mergeCell ref="N3359:O3359"/>
    <mergeCell ref="P3359:Q3359"/>
    <mergeCell ref="S3359:T3359"/>
    <mergeCell ref="U3359:V3359"/>
    <mergeCell ref="X3359:Y3359"/>
    <mergeCell ref="Z3359:AA3359"/>
    <mergeCell ref="AC3359:AD3359"/>
    <mergeCell ref="AE3359:AF3359"/>
    <mergeCell ref="AH3359:AI3359"/>
    <mergeCell ref="AJ3359:AK3359"/>
    <mergeCell ref="D3370:E3370"/>
    <mergeCell ref="F3370:G3370"/>
    <mergeCell ref="I3370:J3370"/>
    <mergeCell ref="K3370:L3370"/>
    <mergeCell ref="N3370:O3370"/>
    <mergeCell ref="P3370:Q3370"/>
    <mergeCell ref="S3370:T3370"/>
    <mergeCell ref="U3370:V3370"/>
    <mergeCell ref="AH3363:AI3363"/>
    <mergeCell ref="AJ3363:AK3363"/>
    <mergeCell ref="S3363:T3363"/>
    <mergeCell ref="U3363:V3363"/>
    <mergeCell ref="X3363:Y3363"/>
    <mergeCell ref="Z3363:AA3363"/>
    <mergeCell ref="AC3363:AD3363"/>
    <mergeCell ref="AE3363:AF3363"/>
    <mergeCell ref="D3363:E3363"/>
    <mergeCell ref="F3363:G3363"/>
    <mergeCell ref="I3363:J3363"/>
    <mergeCell ref="K3363:L3363"/>
    <mergeCell ref="N3363:O3363"/>
    <mergeCell ref="P3363:Q3363"/>
    <mergeCell ref="D3380:E3380"/>
    <mergeCell ref="F3380:G3380"/>
    <mergeCell ref="I3380:J3380"/>
    <mergeCell ref="K3380:L3380"/>
    <mergeCell ref="N3380:O3380"/>
    <mergeCell ref="P3380:Q3380"/>
    <mergeCell ref="S3380:T3380"/>
    <mergeCell ref="U3380:V3380"/>
    <mergeCell ref="X3380:Y3380"/>
    <mergeCell ref="Z3380:AA3380"/>
    <mergeCell ref="AC3380:AD3380"/>
    <mergeCell ref="AE3380:AF3380"/>
    <mergeCell ref="AH3380:AI3380"/>
    <mergeCell ref="AJ3380:AK3380"/>
    <mergeCell ref="D3373:E3373"/>
    <mergeCell ref="F3373:G3373"/>
    <mergeCell ref="I3373:J3373"/>
    <mergeCell ref="K3373:L3373"/>
    <mergeCell ref="N3373:O3373"/>
    <mergeCell ref="P3373:Q3373"/>
    <mergeCell ref="S3373:T3373"/>
    <mergeCell ref="U3373:V3373"/>
    <mergeCell ref="X3373:Y3373"/>
    <mergeCell ref="Z3373:AA3373"/>
    <mergeCell ref="AC3373:AD3373"/>
    <mergeCell ref="AE3373:AF3373"/>
    <mergeCell ref="AH3373:AI3373"/>
    <mergeCell ref="AJ3373:AK3373"/>
    <mergeCell ref="AH3377:AI3377"/>
    <mergeCell ref="AJ3377:AK3377"/>
    <mergeCell ref="S3377:T3377"/>
    <mergeCell ref="U3377:V3377"/>
    <mergeCell ref="X3377:Y3377"/>
    <mergeCell ref="Z3377:AA3377"/>
    <mergeCell ref="AC3377:AD3377"/>
    <mergeCell ref="AE3377:AF3377"/>
    <mergeCell ref="D3377:E3377"/>
    <mergeCell ref="F3377:G3377"/>
    <mergeCell ref="I3377:J3377"/>
    <mergeCell ref="K3377:L3377"/>
    <mergeCell ref="N3377:O3377"/>
    <mergeCell ref="P3377:Q3377"/>
    <mergeCell ref="D3394:E3394"/>
    <mergeCell ref="F3394:G3394"/>
    <mergeCell ref="I3394:J3394"/>
    <mergeCell ref="K3394:L3394"/>
    <mergeCell ref="N3394:O3394"/>
    <mergeCell ref="P3394:Q3394"/>
    <mergeCell ref="S3394:T3394"/>
    <mergeCell ref="U3394:V3394"/>
    <mergeCell ref="X3394:Y3394"/>
    <mergeCell ref="Z3394:AA3394"/>
    <mergeCell ref="AC3394:AD3394"/>
    <mergeCell ref="AE3394:AF3394"/>
    <mergeCell ref="AH3394:AI3394"/>
    <mergeCell ref="AJ3394:AK3394"/>
    <mergeCell ref="D3387:E3387"/>
    <mergeCell ref="F3387:G3387"/>
    <mergeCell ref="I3387:J3387"/>
    <mergeCell ref="K3387:L3387"/>
    <mergeCell ref="N3387:O3387"/>
    <mergeCell ref="P3387:Q3387"/>
    <mergeCell ref="S3387:T3387"/>
    <mergeCell ref="U3387:V3387"/>
    <mergeCell ref="X3387:Y3387"/>
    <mergeCell ref="Z3387:AA3387"/>
    <mergeCell ref="AC3387:AD3387"/>
    <mergeCell ref="AE3387:AF3387"/>
    <mergeCell ref="AH3387:AI3387"/>
    <mergeCell ref="AJ3387:AK3387"/>
    <mergeCell ref="S3384:T3384"/>
    <mergeCell ref="U3384:V3384"/>
    <mergeCell ref="AH3391:AI3391"/>
    <mergeCell ref="AJ3391:AK3391"/>
    <mergeCell ref="S3391:T3391"/>
    <mergeCell ref="U3391:V3391"/>
    <mergeCell ref="X3391:Y3391"/>
    <mergeCell ref="Z3391:AA3391"/>
    <mergeCell ref="AC3391:AD3391"/>
    <mergeCell ref="AE3391:AF3391"/>
    <mergeCell ref="D3391:E3391"/>
    <mergeCell ref="F3391:G3391"/>
    <mergeCell ref="I3391:J3391"/>
    <mergeCell ref="K3391:L3391"/>
    <mergeCell ref="N3391:O3391"/>
    <mergeCell ref="P3391:Q3391"/>
    <mergeCell ref="X3384:Y3384"/>
    <mergeCell ref="Z3384:AA3384"/>
    <mergeCell ref="AC3384:AD3384"/>
    <mergeCell ref="AE3384:AF3384"/>
    <mergeCell ref="AH3384:AI3384"/>
    <mergeCell ref="AJ3384:AK3384"/>
    <mergeCell ref="D3384:E3384"/>
    <mergeCell ref="F3384:G3384"/>
    <mergeCell ref="I3384:J3384"/>
    <mergeCell ref="K3384:L3384"/>
    <mergeCell ref="N3384:O3384"/>
    <mergeCell ref="P3384:Q3384"/>
    <mergeCell ref="D3408:E3408"/>
    <mergeCell ref="F3408:G3408"/>
    <mergeCell ref="I3408:J3408"/>
    <mergeCell ref="K3408:L3408"/>
    <mergeCell ref="N3408:O3408"/>
    <mergeCell ref="P3408:Q3408"/>
    <mergeCell ref="S3408:T3408"/>
    <mergeCell ref="U3408:V3408"/>
    <mergeCell ref="X3408:Y3408"/>
    <mergeCell ref="Z3408:AA3408"/>
    <mergeCell ref="AC3408:AD3408"/>
    <mergeCell ref="AE3408:AF3408"/>
    <mergeCell ref="AH3408:AI3408"/>
    <mergeCell ref="AJ3408:AK3408"/>
    <mergeCell ref="D3401:E3401"/>
    <mergeCell ref="F3401:G3401"/>
    <mergeCell ref="I3401:J3401"/>
    <mergeCell ref="K3401:L3401"/>
    <mergeCell ref="N3401:O3401"/>
    <mergeCell ref="P3401:Q3401"/>
    <mergeCell ref="S3401:T3401"/>
    <mergeCell ref="U3401:V3401"/>
    <mergeCell ref="X3401:Y3401"/>
    <mergeCell ref="Z3401:AA3401"/>
    <mergeCell ref="AC3401:AD3401"/>
    <mergeCell ref="AE3401:AF3401"/>
    <mergeCell ref="AH3401:AI3401"/>
    <mergeCell ref="AJ3401:AK3401"/>
    <mergeCell ref="X3398:Y3398"/>
    <mergeCell ref="Z3398:AA3398"/>
    <mergeCell ref="AC3398:AD3398"/>
    <mergeCell ref="AE3398:AF3398"/>
    <mergeCell ref="AH3398:AI3398"/>
    <mergeCell ref="AJ3398:AK3398"/>
    <mergeCell ref="D3398:E3398"/>
    <mergeCell ref="F3398:G3398"/>
    <mergeCell ref="I3398:J3398"/>
    <mergeCell ref="K3398:L3398"/>
    <mergeCell ref="N3398:O3398"/>
    <mergeCell ref="P3398:Q3398"/>
    <mergeCell ref="S3398:T3398"/>
    <mergeCell ref="U3398:V3398"/>
    <mergeCell ref="X3426:Y3426"/>
    <mergeCell ref="Z3426:AA3426"/>
    <mergeCell ref="AC3426:AD3426"/>
    <mergeCell ref="AE3426:AF3426"/>
    <mergeCell ref="AH3426:AI3426"/>
    <mergeCell ref="AJ3426:AK3426"/>
    <mergeCell ref="D3422:E3422"/>
    <mergeCell ref="F3422:G3422"/>
    <mergeCell ref="I3422:J3422"/>
    <mergeCell ref="K3422:L3422"/>
    <mergeCell ref="N3422:O3422"/>
    <mergeCell ref="P3422:Q3422"/>
    <mergeCell ref="S3422:T3422"/>
    <mergeCell ref="U3422:V3422"/>
    <mergeCell ref="X3422:Y3422"/>
    <mergeCell ref="Z3422:AA3422"/>
    <mergeCell ref="AC3422:AD3422"/>
    <mergeCell ref="AE3422:AF3422"/>
    <mergeCell ref="AH3422:AI3422"/>
    <mergeCell ref="AJ3422:AK3422"/>
    <mergeCell ref="D3415:E3415"/>
    <mergeCell ref="F3415:G3415"/>
    <mergeCell ref="I3415:J3415"/>
    <mergeCell ref="K3415:L3415"/>
    <mergeCell ref="N3415:O3415"/>
    <mergeCell ref="P3415:Q3415"/>
    <mergeCell ref="S3415:T3415"/>
    <mergeCell ref="U3415:V3415"/>
    <mergeCell ref="X3415:Y3415"/>
    <mergeCell ref="Z3415:AA3415"/>
    <mergeCell ref="AC3415:AD3415"/>
    <mergeCell ref="AE3415:AF3415"/>
    <mergeCell ref="AH3415:AI3415"/>
    <mergeCell ref="AJ3415:AK3415"/>
    <mergeCell ref="D3436:E3436"/>
    <mergeCell ref="F3436:G3436"/>
    <mergeCell ref="I3436:J3436"/>
    <mergeCell ref="K3436:L3436"/>
    <mergeCell ref="N3436:O3436"/>
    <mergeCell ref="P3436:Q3436"/>
    <mergeCell ref="S3436:T3436"/>
    <mergeCell ref="U3436:V3436"/>
    <mergeCell ref="X3436:Y3436"/>
    <mergeCell ref="Z3436:AA3436"/>
    <mergeCell ref="AC3436:AD3436"/>
    <mergeCell ref="AE3436:AF3436"/>
    <mergeCell ref="AH3436:AI3436"/>
    <mergeCell ref="AJ3436:AK3436"/>
    <mergeCell ref="D3429:E3429"/>
    <mergeCell ref="F3429:G3429"/>
    <mergeCell ref="I3429:J3429"/>
    <mergeCell ref="K3429:L3429"/>
    <mergeCell ref="N3429:O3429"/>
    <mergeCell ref="P3429:Q3429"/>
    <mergeCell ref="S3429:T3429"/>
    <mergeCell ref="U3429:V3429"/>
    <mergeCell ref="X3429:Y3429"/>
    <mergeCell ref="Z3429:AA3429"/>
    <mergeCell ref="AC3429:AD3429"/>
    <mergeCell ref="AE3429:AF3429"/>
    <mergeCell ref="AH3429:AI3429"/>
    <mergeCell ref="AJ3429:AK3429"/>
    <mergeCell ref="AH3433:AI3433"/>
    <mergeCell ref="AJ3433:AK3433"/>
    <mergeCell ref="S3433:T3433"/>
    <mergeCell ref="U3433:V3433"/>
    <mergeCell ref="X3433:Y3433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D3450:E3450"/>
    <mergeCell ref="F3450:G3450"/>
    <mergeCell ref="I3450:J3450"/>
    <mergeCell ref="K3450:L3450"/>
    <mergeCell ref="N3450:O3450"/>
    <mergeCell ref="P3450:Q3450"/>
    <mergeCell ref="S3450:T3450"/>
    <mergeCell ref="U3450:V3450"/>
    <mergeCell ref="X3450:Y3450"/>
    <mergeCell ref="Z3450:AA3450"/>
    <mergeCell ref="AC3450:AD3450"/>
    <mergeCell ref="AE3450:AF3450"/>
    <mergeCell ref="AH3450:AI3450"/>
    <mergeCell ref="AJ3450:AK3450"/>
    <mergeCell ref="D3443:E3443"/>
    <mergeCell ref="F3443:G3443"/>
    <mergeCell ref="I3443:J3443"/>
    <mergeCell ref="K3443:L3443"/>
    <mergeCell ref="N3443:O3443"/>
    <mergeCell ref="P3443:Q3443"/>
    <mergeCell ref="S3443:T3443"/>
    <mergeCell ref="U3443:V3443"/>
    <mergeCell ref="X3443:Y3443"/>
    <mergeCell ref="Z3443:AA3443"/>
    <mergeCell ref="AC3443:AD3443"/>
    <mergeCell ref="AE3443:AF3443"/>
    <mergeCell ref="AH3443:AI3443"/>
    <mergeCell ref="AJ3443:AK3443"/>
    <mergeCell ref="S3440:T3440"/>
    <mergeCell ref="U3440:V3440"/>
    <mergeCell ref="AH3447:AI3447"/>
    <mergeCell ref="AJ3447:AK3447"/>
    <mergeCell ref="S3447:T3447"/>
    <mergeCell ref="U3447:V3447"/>
    <mergeCell ref="X3447:Y3447"/>
    <mergeCell ref="Z3447:AA3447"/>
    <mergeCell ref="AC3447:AD3447"/>
    <mergeCell ref="AE3447:AF3447"/>
    <mergeCell ref="D3447:E3447"/>
    <mergeCell ref="F3447:G3447"/>
    <mergeCell ref="I3447:J3447"/>
    <mergeCell ref="K3447:L3447"/>
    <mergeCell ref="N3447:O3447"/>
    <mergeCell ref="P3447:Q3447"/>
    <mergeCell ref="X3440:Y3440"/>
    <mergeCell ref="Z3440:AA3440"/>
    <mergeCell ref="AC3440:AD3440"/>
    <mergeCell ref="AE3440:AF3440"/>
    <mergeCell ref="D3464:E3464"/>
    <mergeCell ref="F3464:G3464"/>
    <mergeCell ref="I3464:J3464"/>
    <mergeCell ref="K3464:L3464"/>
    <mergeCell ref="N3464:O3464"/>
    <mergeCell ref="P3464:Q3464"/>
    <mergeCell ref="S3464:T3464"/>
    <mergeCell ref="U3464:V3464"/>
    <mergeCell ref="X3464:Y3464"/>
    <mergeCell ref="Z3464:AA3464"/>
    <mergeCell ref="AC3464:AD3464"/>
    <mergeCell ref="AE3464:AF3464"/>
    <mergeCell ref="AH3464:AI3464"/>
    <mergeCell ref="AJ3464:AK3464"/>
    <mergeCell ref="D3457:E3457"/>
    <mergeCell ref="F3457:G3457"/>
    <mergeCell ref="I3457:J3457"/>
    <mergeCell ref="K3457:L3457"/>
    <mergeCell ref="N3457:O3457"/>
    <mergeCell ref="P3457:Q3457"/>
    <mergeCell ref="S3457:T3457"/>
    <mergeCell ref="U3457:V3457"/>
    <mergeCell ref="X3457:Y3457"/>
    <mergeCell ref="Z3457:AA3457"/>
    <mergeCell ref="AC3457:AD3457"/>
    <mergeCell ref="AE3457:AF3457"/>
    <mergeCell ref="AH3457:AI3457"/>
    <mergeCell ref="AJ3457:AK3457"/>
    <mergeCell ref="X3454:Y3454"/>
    <mergeCell ref="Z3454:AA3454"/>
    <mergeCell ref="AC3454:AD3454"/>
    <mergeCell ref="AE3454:AF3454"/>
    <mergeCell ref="AH3454:AI3454"/>
    <mergeCell ref="AJ3454:AK3454"/>
    <mergeCell ref="D3454:E3454"/>
    <mergeCell ref="F3454:G3454"/>
    <mergeCell ref="I3454:J3454"/>
    <mergeCell ref="K3454:L3454"/>
    <mergeCell ref="N3454:O3454"/>
    <mergeCell ref="P3454:Q3454"/>
    <mergeCell ref="S3454:T3454"/>
    <mergeCell ref="U3454:V3454"/>
    <mergeCell ref="AC3461:AD3461"/>
    <mergeCell ref="AE3461:AF3461"/>
    <mergeCell ref="D3461:E3461"/>
    <mergeCell ref="F3461:G3461"/>
    <mergeCell ref="I3461:J3461"/>
    <mergeCell ref="K3461:L3461"/>
    <mergeCell ref="N3461:O3461"/>
    <mergeCell ref="P3461:Q3461"/>
    <mergeCell ref="D3478:E3478"/>
    <mergeCell ref="F3478:G3478"/>
    <mergeCell ref="I3478:J3478"/>
    <mergeCell ref="K3478:L3478"/>
    <mergeCell ref="N3478:O3478"/>
    <mergeCell ref="P3478:Q3478"/>
    <mergeCell ref="S3478:T3478"/>
    <mergeCell ref="U3478:V3478"/>
    <mergeCell ref="X3478:Y3478"/>
    <mergeCell ref="Z3478:AA3478"/>
    <mergeCell ref="AC3478:AD3478"/>
    <mergeCell ref="AE3478:AF3478"/>
    <mergeCell ref="AH3478:AI3478"/>
    <mergeCell ref="AJ3478:AK3478"/>
    <mergeCell ref="D3471:E3471"/>
    <mergeCell ref="F3471:G3471"/>
    <mergeCell ref="I3471:J3471"/>
    <mergeCell ref="K3471:L3471"/>
    <mergeCell ref="N3471:O3471"/>
    <mergeCell ref="P3471:Q3471"/>
    <mergeCell ref="S3471:T3471"/>
    <mergeCell ref="U3471:V3471"/>
    <mergeCell ref="X3471:Y3471"/>
    <mergeCell ref="Z3471:AA3471"/>
    <mergeCell ref="AC3471:AD3471"/>
    <mergeCell ref="AE3471:AF3471"/>
    <mergeCell ref="AH3471:AI3471"/>
    <mergeCell ref="AJ3471:AK3471"/>
    <mergeCell ref="Z3468:AA3468"/>
    <mergeCell ref="AC3468:AD3468"/>
    <mergeCell ref="AE3468:AF3468"/>
    <mergeCell ref="AH3468:AI3468"/>
    <mergeCell ref="AJ3468:AK3468"/>
    <mergeCell ref="D3468:E3468"/>
    <mergeCell ref="F3468:G3468"/>
    <mergeCell ref="I3468:J3468"/>
    <mergeCell ref="K3468:L3468"/>
    <mergeCell ref="N3468:O3468"/>
    <mergeCell ref="P3468:Q3468"/>
    <mergeCell ref="D3475:E3475"/>
    <mergeCell ref="F3475:G3475"/>
    <mergeCell ref="I3475:J3475"/>
    <mergeCell ref="K3475:L3475"/>
    <mergeCell ref="N3475:O3475"/>
    <mergeCell ref="P3475:Q3475"/>
    <mergeCell ref="X3468:Y3468"/>
    <mergeCell ref="D3492:E3492"/>
    <mergeCell ref="F3492:G3492"/>
    <mergeCell ref="I3492:J3492"/>
    <mergeCell ref="K3492:L3492"/>
    <mergeCell ref="N3492:O3492"/>
    <mergeCell ref="P3492:Q3492"/>
    <mergeCell ref="S3492:T3492"/>
    <mergeCell ref="U3492:V3492"/>
    <mergeCell ref="X3492:Y3492"/>
    <mergeCell ref="Z3492:AA3492"/>
    <mergeCell ref="AC3492:AD3492"/>
    <mergeCell ref="AE3492:AF3492"/>
    <mergeCell ref="AH3492:AI3492"/>
    <mergeCell ref="AJ3492:AK3492"/>
    <mergeCell ref="D3485:E3485"/>
    <mergeCell ref="F3485:G3485"/>
    <mergeCell ref="I3485:J3485"/>
    <mergeCell ref="K3485:L3485"/>
    <mergeCell ref="N3485:O3485"/>
    <mergeCell ref="P3485:Q3485"/>
    <mergeCell ref="S3485:T3485"/>
    <mergeCell ref="U3485:V3485"/>
    <mergeCell ref="X3485:Y3485"/>
    <mergeCell ref="Z3485:AA3485"/>
    <mergeCell ref="AC3485:AD3485"/>
    <mergeCell ref="AE3485:AF3485"/>
    <mergeCell ref="AH3485:AI3485"/>
    <mergeCell ref="AJ3485:AK3485"/>
    <mergeCell ref="X3482:Y3482"/>
    <mergeCell ref="Z3482:AA3482"/>
    <mergeCell ref="AC3482:AD3482"/>
    <mergeCell ref="AE3482:AF3482"/>
    <mergeCell ref="AH3482:AI3482"/>
    <mergeCell ref="AJ3482:AK3482"/>
    <mergeCell ref="X3489:Y3489"/>
    <mergeCell ref="Z3489:AA3489"/>
    <mergeCell ref="AC3489:AD3489"/>
    <mergeCell ref="AE3489:AF3489"/>
    <mergeCell ref="D3489:E3489"/>
    <mergeCell ref="F3489:G3489"/>
    <mergeCell ref="I3489:J3489"/>
    <mergeCell ref="K3489:L3489"/>
    <mergeCell ref="N3489:O3489"/>
    <mergeCell ref="P3489:Q3489"/>
    <mergeCell ref="D3506:E3506"/>
    <mergeCell ref="F3506:G3506"/>
    <mergeCell ref="I3506:J3506"/>
    <mergeCell ref="K3506:L3506"/>
    <mergeCell ref="N3506:O3506"/>
    <mergeCell ref="P3506:Q3506"/>
    <mergeCell ref="S3506:T3506"/>
    <mergeCell ref="U3506:V3506"/>
    <mergeCell ref="X3506:Y3506"/>
    <mergeCell ref="Z3506:AA3506"/>
    <mergeCell ref="AC3506:AD3506"/>
    <mergeCell ref="AE3506:AF3506"/>
    <mergeCell ref="AH3506:AI3506"/>
    <mergeCell ref="AJ3506:AK3506"/>
    <mergeCell ref="D3499:E3499"/>
    <mergeCell ref="F3499:G3499"/>
    <mergeCell ref="I3499:J3499"/>
    <mergeCell ref="K3499:L3499"/>
    <mergeCell ref="N3499:O3499"/>
    <mergeCell ref="P3499:Q3499"/>
    <mergeCell ref="S3499:T3499"/>
    <mergeCell ref="U3499:V3499"/>
    <mergeCell ref="X3499:Y3499"/>
    <mergeCell ref="Z3499:AA3499"/>
    <mergeCell ref="AC3499:AD3499"/>
    <mergeCell ref="AE3499:AF3499"/>
    <mergeCell ref="AH3499:AI3499"/>
    <mergeCell ref="AJ3499:AK3499"/>
    <mergeCell ref="D3503:E3503"/>
    <mergeCell ref="F3503:G3503"/>
    <mergeCell ref="I3503:J3503"/>
    <mergeCell ref="K3503:L3503"/>
    <mergeCell ref="N3503:O3503"/>
    <mergeCell ref="P3503:Q3503"/>
    <mergeCell ref="AH3503:AI3503"/>
    <mergeCell ref="AJ3503:AK3503"/>
    <mergeCell ref="S3503:T3503"/>
    <mergeCell ref="U3503:V3503"/>
    <mergeCell ref="X3503:Y3503"/>
    <mergeCell ref="Z3503:AA3503"/>
    <mergeCell ref="AC3503:AD3503"/>
    <mergeCell ref="AE3503:AF3503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47108" r:id="rId4">
          <objectPr defaultSize="0" autoPict="0" r:id="rId5">
            <anchor moveWithCells="1">
              <from>
                <xdr:col>29</xdr:col>
                <xdr:colOff>127000</xdr:colOff>
                <xdr:row>12</xdr:row>
                <xdr:rowOff>82550</xdr:rowOff>
              </from>
              <to>
                <xdr:col>31</xdr:col>
                <xdr:colOff>25400</xdr:colOff>
                <xdr:row>14</xdr:row>
                <xdr:rowOff>190500</xdr:rowOff>
              </to>
            </anchor>
          </objectPr>
        </oleObject>
      </mc:Choice>
      <mc:Fallback>
        <oleObject progId="Equation.DSMT4" shapeId="47108" r:id="rId4"/>
      </mc:Fallback>
    </mc:AlternateContent>
    <mc:AlternateContent xmlns:mc="http://schemas.openxmlformats.org/markup-compatibility/2006">
      <mc:Choice Requires="x14">
        <oleObject progId="Equation.DSMT4" shapeId="47117" r:id="rId6">
          <objectPr defaultSize="0" r:id="rId7">
            <anchor moveWithCells="1">
              <from>
                <xdr:col>8</xdr:col>
                <xdr:colOff>285750</xdr:colOff>
                <xdr:row>13</xdr:row>
                <xdr:rowOff>6350</xdr:rowOff>
              </from>
              <to>
                <xdr:col>11</xdr:col>
                <xdr:colOff>419100</xdr:colOff>
                <xdr:row>15</xdr:row>
                <xdr:rowOff>50800</xdr:rowOff>
              </to>
            </anchor>
          </objectPr>
        </oleObject>
      </mc:Choice>
      <mc:Fallback>
        <oleObject progId="Equation.DSMT4" shapeId="47117" r:id="rId6"/>
      </mc:Fallback>
    </mc:AlternateContent>
    <mc:AlternateContent xmlns:mc="http://schemas.openxmlformats.org/markup-compatibility/2006">
      <mc:Choice Requires="x14">
        <oleObject progId="Equation.DSMT4" shapeId="47119" r:id="rId8">
          <objectPr defaultSize="0" autoPict="0" r:id="rId9">
            <anchor moveWithCells="1">
              <from>
                <xdr:col>3</xdr:col>
                <xdr:colOff>571500</xdr:colOff>
                <xdr:row>11</xdr:row>
                <xdr:rowOff>215900</xdr:rowOff>
              </from>
              <to>
                <xdr:col>5</xdr:col>
                <xdr:colOff>317500</xdr:colOff>
                <xdr:row>14</xdr:row>
                <xdr:rowOff>152400</xdr:rowOff>
              </to>
            </anchor>
          </objectPr>
        </oleObject>
      </mc:Choice>
      <mc:Fallback>
        <oleObject progId="Equation.DSMT4" shapeId="47119" r:id="rId8"/>
      </mc:Fallback>
    </mc:AlternateContent>
    <mc:AlternateContent xmlns:mc="http://schemas.openxmlformats.org/markup-compatibility/2006">
      <mc:Choice Requires="x14">
        <oleObject progId="Equation.DSMT4" shapeId="47121" r:id="rId10">
          <objectPr defaultSize="0" autoPict="0" r:id="rId11">
            <anchor moveWithCells="1">
              <from>
                <xdr:col>19</xdr:col>
                <xdr:colOff>12700</xdr:colOff>
                <xdr:row>12</xdr:row>
                <xdr:rowOff>6350</xdr:rowOff>
              </from>
              <to>
                <xdr:col>20</xdr:col>
                <xdr:colOff>488950</xdr:colOff>
                <xdr:row>14</xdr:row>
                <xdr:rowOff>158750</xdr:rowOff>
              </to>
            </anchor>
          </objectPr>
        </oleObject>
      </mc:Choice>
      <mc:Fallback>
        <oleObject progId="Equation.DSMT4" shapeId="47121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加工グラフ</vt:lpstr>
      <vt:lpstr>E系列丸め</vt:lpstr>
      <vt:lpstr>演算処理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茂 齋藤</cp:lastModifiedBy>
  <dcterms:created xsi:type="dcterms:W3CDTF">2020-12-22T03:00:31Z</dcterms:created>
  <dcterms:modified xsi:type="dcterms:W3CDTF">2024-05-11T02:18:19Z</dcterms:modified>
</cp:coreProperties>
</file>